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A93A7912-2232-4B8F-A482-04B28EA53D0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trucciones" sheetId="1" r:id="rId1"/>
    <sheet name="Glosario" sheetId="2" r:id="rId2"/>
    <sheet name="Diagnostico" sheetId="3" r:id="rId3"/>
    <sheet name="Ciclo mensual" sheetId="4" r:id="rId4"/>
    <sheet name="Brechas y decisiones" sheetId="5" r:id="rId5"/>
    <sheet name="Resumen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6" l="1"/>
  <c r="E24" i="6"/>
  <c r="D24" i="6"/>
  <c r="C24" i="6"/>
  <c r="B24" i="6"/>
  <c r="A24" i="6"/>
  <c r="F23" i="6"/>
  <c r="E23" i="6"/>
  <c r="D23" i="6"/>
  <c r="C23" i="6"/>
  <c r="B23" i="6"/>
  <c r="A23" i="6"/>
  <c r="F22" i="6"/>
  <c r="E22" i="6"/>
  <c r="D22" i="6"/>
  <c r="C22" i="6"/>
  <c r="B22" i="6"/>
  <c r="A22" i="6"/>
  <c r="F21" i="6"/>
  <c r="E21" i="6"/>
  <c r="D21" i="6"/>
  <c r="C21" i="6"/>
  <c r="B21" i="6"/>
  <c r="A21" i="6"/>
  <c r="B12" i="6"/>
  <c r="A7" i="6"/>
  <c r="E12" i="6" s="1"/>
  <c r="B4" i="6"/>
  <c r="B3" i="6"/>
  <c r="H3" i="5"/>
  <c r="E3" i="5"/>
  <c r="I7" i="6" s="1"/>
  <c r="E3" i="4"/>
  <c r="G7" i="6" s="1"/>
  <c r="J15" i="3"/>
  <c r="J16" i="3" s="1"/>
  <c r="D7" i="6" s="1"/>
  <c r="J13" i="3"/>
  <c r="K13" i="3" s="1"/>
  <c r="C17" i="6" s="1"/>
  <c r="J12" i="3"/>
  <c r="K12" i="3" s="1"/>
  <c r="C16" i="6" s="1"/>
  <c r="J11" i="3"/>
  <c r="K11" i="3" s="1"/>
  <c r="C15" i="6" s="1"/>
  <c r="J10" i="3"/>
  <c r="K10" i="3" s="1"/>
  <c r="C14" i="6" s="1"/>
  <c r="J9" i="3"/>
  <c r="K9" i="3" s="1"/>
  <c r="C13" i="6" s="1"/>
  <c r="J8" i="3"/>
  <c r="K8" i="3" s="1"/>
  <c r="C12" i="6" s="1"/>
  <c r="B15" i="6" l="1"/>
  <c r="B16" i="6"/>
  <c r="B17" i="6"/>
  <c r="B13" i="6"/>
  <c r="B14" i="6"/>
</calcChain>
</file>

<file path=xl/sharedStrings.xml><?xml version="1.0" encoding="utf-8"?>
<sst xmlns="http://schemas.openxmlformats.org/spreadsheetml/2006/main" count="515" uniqueCount="408">
  <si>
    <t>Plantilla de diagnóstico S&amp;OP–IBP y ciclo mensual de planeación integrada</t>
  </si>
  <si>
    <t>OBJETIVO</t>
  </si>
  <si>
    <t>Esta plantilla ayuda a una pyme a evaluar qué tan integrada está su planeación, organizar un ciclo mensual de revisión y registrar brechas y decisiones. No sustituye un sistema IBP completo ni herramientas especializadas de pronóstico, compras, inventario o finanzas.</t>
  </si>
  <si>
    <t>CÓMO USARLA</t>
  </si>
  <si>
    <t>Paso</t>
  </si>
  <si>
    <t>Qué hacer</t>
  </si>
  <si>
    <t>Resultado esperado</t>
  </si>
  <si>
    <t>Lee el glosario antes de empezar. La plantilla usa términos como IBP, S&amp;OP, brecha, escenario, reconciliación y revisión ejecutiva.</t>
  </si>
  <si>
    <t>Lenguaje común para todo el equipo.</t>
  </si>
  <si>
    <t>En la hoja Diagnostico, elimina las respuestas del ejemplo y reemplázalas por datos de tu empresa. Usa únicamente puntajes de 1 a 4. Si falta un puntaje o se pega un valor inválido, el resultado mostrará FALTA INFORMACIÓN o REVISAR.</t>
  </si>
  <si>
    <t>Puntaje general y por dimensión.</t>
  </si>
  <si>
    <t>En Ciclo mensual, reemplaza el ejemplo por tu periodo, fechas, responsables y participantes. Mantén las cinco etapas si todavía estás empezando.</t>
  </si>
  <si>
    <t>Calendario simple de revisión.</t>
  </si>
  <si>
    <t>En Brechas y decisiones, registra solo las diferencias que requieren decisión: demanda vs. capacidad, inventario, caja, prioridades, proveedores u otras restricciones.</t>
  </si>
  <si>
    <t>Lista priorizada de decisiones.</t>
  </si>
  <si>
    <t>Compara alternativas en los campos Opción A, B y C. Después registra una decisión acordada, responsable y fecha objetivo.</t>
  </si>
  <si>
    <t>Decisiones explícitas y trazables.</t>
  </si>
  <si>
    <t>Usa Resumen para revisar madurez, avance del ciclo y brechas abiertas. No edites las celdas grises de cálculo. El resumen muestra las primeras cuatro decisiones registradas; coloca arriba las que quieras destacar.</t>
  </si>
  <si>
    <t>Vista ejecutiva del proceso.</t>
  </si>
  <si>
    <t>Repite el ciclo cada mes. Actualiza evidencia, estados y decisiones; no es necesario crear hojas nuevas.</t>
  </si>
  <si>
    <t>Rutina de planeación sostenible.</t>
  </si>
  <si>
    <t>ESCALA DEL DIAGNÓSTICO</t>
  </si>
  <si>
    <t>Puntaje</t>
  </si>
  <si>
    <t>Interpretación práctica</t>
  </si>
  <si>
    <t>Planeación aislada: cada área trabaja principalmente con su propio plan.</t>
  </si>
  <si>
    <t>Coordinación básica: se comparte información, pero varias decisiones todavía se toman por separado.</t>
  </si>
  <si>
    <t>S&amp;OP estructurado: existe una revisión periódica y decisiones interfuncionales sobre demanda y suministro.</t>
  </si>
  <si>
    <t>IBP: estrategia, portafolio, operación, finanzas y escenarios se integran sistemáticamente en la decisión.</t>
  </si>
  <si>
    <t>IMPORTANTE SOBRE EL EJEMPLO</t>
  </si>
  <si>
    <t>Todo el archivo utiliza el mismo caso de ejemplo: Distribuidora Andina, una pyme que proyecta crecer 20 %, pero enfrenta restricciones de bodega, anticipación de compras y capital de trabajo. Borra los datos del ejemplo y sustitúyelos por los de tu empresa. Conserva fórmulas, encabezados, validaciones y celdas de resumen.</t>
  </si>
  <si>
    <t>ALCANCE Y FUENTES DE REFERENCIA</t>
  </si>
  <si>
    <t>Nota</t>
  </si>
  <si>
    <t>El modelo de niveles 1 a 4 de esta plantilla es una simplificación práctica de InfoExperiencia; no pretende sustituir un modelo académico formal de madurez.</t>
  </si>
  <si>
    <t>Fuente 1</t>
  </si>
  <si>
    <t>https://doi.org/10.1007/s11846-021-00455-y</t>
  </si>
  <si>
    <t>Fuente 2</t>
  </si>
  <si>
    <t>https://doi.org/10.1016/j.ifacol.2019.11.602</t>
  </si>
  <si>
    <t>Fuente 3</t>
  </si>
  <si>
    <t>https://doi.org/10.1108/BPMJ-07-2021-0447</t>
  </si>
  <si>
    <t>Fuente 4</t>
  </si>
  <si>
    <t>https://doi.org/10.1007/978-3-319-90095-7</t>
  </si>
  <si>
    <t>GUÍA VISUAL Y COMPATIBILIDAD</t>
  </si>
  <si>
    <t>Color / elemento</t>
  </si>
  <si>
    <t>Qué significa</t>
  </si>
  <si>
    <t>Azul claro</t>
  </si>
  <si>
    <t>Celda de captura: reemplaza el ejemplo por tus propios datos.</t>
  </si>
  <si>
    <t>Gris claro</t>
  </si>
  <si>
    <t>Celda calculada o de resumen: evita sobrescribirla.</t>
  </si>
  <si>
    <t>Azul marino</t>
  </si>
  <si>
    <t>Encabezados, secciones y elementos de navegación.</t>
  </si>
  <si>
    <t>Si un resultado muestra FALTA INFORMACIÓN, completa los campos obligatorios. Si muestra REVISAR, corrige valores fuera de la escala, texto en campos numéricos, opciones no válidas o IDs duplicados. No interpretes el resumen hasta resolver la alerta. No agregues preguntas al Diagnóstico ni etapas al ciclo básico de cinco pasos. En Brechas y decisiones puedes continuar hasta la fila 30 copiando una fila existente para conservar formato y validaciones. El archivo no usa macros ni fórmulas vinculadas a otros libros y emplea funciones estándar para favorecer la compatibilidad con Excel de escritorio.</t>
  </si>
  <si>
    <t>Glosario de términos</t>
  </si>
  <si>
    <t>Término</t>
  </si>
  <si>
    <t>Definición</t>
  </si>
  <si>
    <t>Dónde se usa</t>
  </si>
  <si>
    <t>Ejemplo en la plantilla</t>
  </si>
  <si>
    <t>IBP</t>
  </si>
  <si>
    <t>Integrated Business Planning o planificación empresarial integrada. Conecta planes comerciales, operativos, financieros y estratégicos.</t>
  </si>
  <si>
    <t>Diagnóstico, ciclo, resumen</t>
  </si>
  <si>
    <t>Revisar crecimiento, capacidad y caja antes de aprobar el plan.</t>
  </si>
  <si>
    <t>S&amp;OP</t>
  </si>
  <si>
    <t>Sales and Operations Planning. Proceso para coordinar demanda y suministro mediante decisiones interfuncionales.</t>
  </si>
  <si>
    <t>Diagnóstico y resumen</t>
  </si>
  <si>
    <t>Revisar si la demanda prevista puede ser atendida.</t>
  </si>
  <si>
    <t>Demanda</t>
  </si>
  <si>
    <t>Cantidad esperada de ventas, pedidos o consumo en un periodo.</t>
  </si>
  <si>
    <t>Diagnóstico y ciclo</t>
  </si>
  <si>
    <t>Ventas proyecta +20 %.</t>
  </si>
  <si>
    <t>Suministro</t>
  </si>
  <si>
    <t>Capacidad de abastecer productos, materiales o recursos necesarios.</t>
  </si>
  <si>
    <t>Proveedor requiere anticipar pedidos.</t>
  </si>
  <si>
    <t>Capacidad</t>
  </si>
  <si>
    <t>Volumen que la operación puede producir, preparar, atender o entregar con los recursos disponibles.</t>
  </si>
  <si>
    <t>Diagnóstico y brechas</t>
  </si>
  <si>
    <t>La bodega no puede recibir todo el volumen al mismo tiempo.</t>
  </si>
  <si>
    <t>Portafolio</t>
  </si>
  <si>
    <t>Conjunto de productos, servicios, categorías, proyectos o iniciativas que la empresa prioriza.</t>
  </si>
  <si>
    <t>Priorizar la categoría estratégica.</t>
  </si>
  <si>
    <t>Estrategia</t>
  </si>
  <si>
    <t>Prioridades y decisiones que orientan dónde competir, crecer y asignar recursos.</t>
  </si>
  <si>
    <t>Proteger la categoría con mayor potencial.</t>
  </si>
  <si>
    <t>Escenario</t>
  </si>
  <si>
    <t>Alternativa posible para resolver una brecha y comparar consecuencias.</t>
  </si>
  <si>
    <t>Atender todo, priorizar o escalonar.</t>
  </si>
  <si>
    <t>Brecha</t>
  </si>
  <si>
    <t>Diferencia entre lo que se quiere lograr y lo que actualmente puede hacerse o financiarse.</t>
  </si>
  <si>
    <t>Brechas y decisiones</t>
  </si>
  <si>
    <t>Demanda +20 % frente a capacidad de bodega limitada.</t>
  </si>
  <si>
    <t>Reconciliación</t>
  </si>
  <si>
    <t>Proceso de comparar planes y restricciones para construir alternativas compatibles.</t>
  </si>
  <si>
    <t>Ciclo mensual</t>
  </si>
  <si>
    <t>Comparar demanda, inventario, capacidad y caja.</t>
  </si>
  <si>
    <t>Revisión ejecutiva</t>
  </si>
  <si>
    <t>Etapa donde se aprueban escenarios, prioridades, recursos y responsables.</t>
  </si>
  <si>
    <t>Dirección aprueba escalonar compras.</t>
  </si>
  <si>
    <t>Capital de trabajo</t>
  </si>
  <si>
    <t>Recursos de corto plazo necesarios para sostener la operación.</t>
  </si>
  <si>
    <t>Comprar todo de una vez presiona la caja.</t>
  </si>
  <si>
    <t>Nivel de servicio</t>
  </si>
  <si>
    <t>Grado en que la empresa cumple la demanda priorizada en cantidad, calidad y tiempo.</t>
  </si>
  <si>
    <t>Resumen</t>
  </si>
  <si>
    <t>Cumplir pedidos clave sin quiebres.</t>
  </si>
  <si>
    <t>Madurez</t>
  </si>
  <si>
    <t>Nivel de desarrollo del proceso de planeación integrada.</t>
  </si>
  <si>
    <t>Nivel 2: coordinación básica.</t>
  </si>
  <si>
    <t>Evidencia</t>
  </si>
  <si>
    <t>Dato o situación concreta que justifica el puntaje asignado.</t>
  </si>
  <si>
    <t>Diagnóstico</t>
  </si>
  <si>
    <t>Ventas y compras usan archivos diferentes.</t>
  </si>
  <si>
    <t>Acción de mejora</t>
  </si>
  <si>
    <t>Actividad que reduce una brecha del proceso de planeación.</t>
  </si>
  <si>
    <t>Definir una revisión mensual conjunta.</t>
  </si>
  <si>
    <t>Responsable</t>
  </si>
  <si>
    <t>Persona o rol que debe ejecutar o cerrar una acción.</t>
  </si>
  <si>
    <t>Ciclo y brechas</t>
  </si>
  <si>
    <t>Gerente de Operaciones.</t>
  </si>
  <si>
    <t>Participantes</t>
  </si>
  <si>
    <t>Áreas o roles que aportan información o decisión en una etapa.</t>
  </si>
  <si>
    <t>Ventas, Compras, Finanzas y Operaciones.</t>
  </si>
  <si>
    <t>Entrada clave</t>
  </si>
  <si>
    <t>Información mínima necesaria para realizar una revisión.</t>
  </si>
  <si>
    <t>Forecast, inventario, capacidad y caja.</t>
  </si>
  <si>
    <t>Salida esperada</t>
  </si>
  <si>
    <t>Resultado que debe producir una etapa del ciclo.</t>
  </si>
  <si>
    <t>Demanda consensuada o decisión aprobada.</t>
  </si>
  <si>
    <t>Prioridad</t>
  </si>
  <si>
    <t>Nivel de urgencia o relevancia de una brecha.</t>
  </si>
  <si>
    <t>Alta, media o baja.</t>
  </si>
  <si>
    <t>Estado</t>
  </si>
  <si>
    <t>Situación actual de una etapa o decisión.</t>
  </si>
  <si>
    <t>Pendiente, en curso, completo/cerrada.</t>
  </si>
  <si>
    <t>Supuesto</t>
  </si>
  <si>
    <t>Condición que se considera válida al construir un plan o escenario.</t>
  </si>
  <si>
    <t>Decisiones</t>
  </si>
  <si>
    <t>La campaña inicia en noviembre.</t>
  </si>
  <si>
    <t>Desviación</t>
  </si>
  <si>
    <t>Diferencia entre el plan y el resultado real.</t>
  </si>
  <si>
    <t>Demanda real menor al plan.</t>
  </si>
  <si>
    <t>Pronóstico (forecast)</t>
  </si>
  <si>
    <t>Estimación de la demanda futura basada en datos, supuestos comerciales o métodos estadísticos.</t>
  </si>
  <si>
    <t>Forecast mensual de ventas.</t>
  </si>
  <si>
    <t>Lead time</t>
  </si>
  <si>
    <t>Tiempo total desde que se solicita un producto o material hasta que está disponible para usar o vender.</t>
  </si>
  <si>
    <t>Proveedor principal entrega en 20 días.</t>
  </si>
  <si>
    <t>Inventario</t>
  </si>
  <si>
    <t>Existencias disponibles o en tránsito que pueden utilizarse para atender la demanda.</t>
  </si>
  <si>
    <t>Stock disponible por categoría.</t>
  </si>
  <si>
    <t>Margen</t>
  </si>
  <si>
    <t>Diferencia entre ingresos y costos asociados, utilizada para evaluar la contribución económica de una decisión.</t>
  </si>
  <si>
    <t>Comparar si el escenario protege el margen.</t>
  </si>
  <si>
    <t>Caja</t>
  </si>
  <si>
    <t>Dinero disponible y movimientos de efectivo necesarios para operar y pagar compromisos.</t>
  </si>
  <si>
    <t>Comprar todo de una vez reduce la caja disponible.</t>
  </si>
  <si>
    <t>Revisión de demanda</t>
  </si>
  <si>
    <t>Etapa en la que se construye y valida una visión consensuada de la demanda futura.</t>
  </si>
  <si>
    <t>Ventas y Marketing revisan forecast y promociones.</t>
  </si>
  <si>
    <t>Revisión de suministro</t>
  </si>
  <si>
    <t>Etapa en la que se valida inventario, capacidad, proveedores y otras restricciones para atender la demanda.</t>
  </si>
  <si>
    <t>Operaciones confirma capacidad de bodega.</t>
  </si>
  <si>
    <t>Secuencia periódica de revisiones que conecta prioridades, demanda, suministro, escenarios y decisión ejecutiva.</t>
  </si>
  <si>
    <t>Ciclo mensual y resumen</t>
  </si>
  <si>
    <t>Cinco etapas ejecutadas durante noviembre.</t>
  </si>
  <si>
    <t>Avance del ciclo</t>
  </si>
  <si>
    <t>Porcentaje de etapas registradas como completas dentro del ciclo mensual.</t>
  </si>
  <si>
    <t>2 de 5 etapas completas = 40 %.</t>
  </si>
  <si>
    <t>FALTA INFORMACIÓN</t>
  </si>
  <si>
    <t>Alerta que indica que falta un dato obligatorio para calcular o interpretar el resultado con seguridad.</t>
  </si>
  <si>
    <t>Diagnóstico, ciclo y brechas</t>
  </si>
  <si>
    <t>Falta un puntaje o un estado obligatorio.</t>
  </si>
  <si>
    <t>REVISAR</t>
  </si>
  <si>
    <t>Alerta que indica un dato inválido o inconsistente que debe corregirse antes de interpretar resultados.</t>
  </si>
  <si>
    <t>Puntaje fuera de 1–4, estado no válido o ID duplicado.</t>
  </si>
  <si>
    <t>Diagnóstico de madurez S&amp;OP–IBP</t>
  </si>
  <si>
    <t>Empresa</t>
  </si>
  <si>
    <t>Distribuidora Andina</t>
  </si>
  <si>
    <t>Periodo</t>
  </si>
  <si>
    <t>Noviembre 2026</t>
  </si>
  <si>
    <t>Laura Méndez — Gerencia de Operaciones</t>
  </si>
  <si>
    <t>ID</t>
  </si>
  <si>
    <t>Dimensión</t>
  </si>
  <si>
    <t>Pregunta de diagnóstico</t>
  </si>
  <si>
    <t>Puntaje
1–4</t>
  </si>
  <si>
    <t>Evidencia actual</t>
  </si>
  <si>
    <t>Brecha / oportunidad</t>
  </si>
  <si>
    <t>Promedio</t>
  </si>
  <si>
    <t>Lectura</t>
  </si>
  <si>
    <t>Gobierno y proceso</t>
  </si>
  <si>
    <t>¿Existe una reunión periódica con agenda definida para revisar el plan?</t>
  </si>
  <si>
    <t>Hay reunión mensual, pero no siempre termina con decisiones.</t>
  </si>
  <si>
    <t>Falta disciplina de cierre.</t>
  </si>
  <si>
    <t>Cerrar cada reunión con decisiones y responsables.</t>
  </si>
  <si>
    <t>¿Los responsables y participantes de cada revisión están claramente definidos?</t>
  </si>
  <si>
    <t>Ventas, Compras y Operaciones participan; Finanzas no siempre.</t>
  </si>
  <si>
    <t>Participación financiera irregular.</t>
  </si>
  <si>
    <t>Incluir Finanzas en reconciliación y revisión ejecutiva.</t>
  </si>
  <si>
    <t>¿Las decisiones se registran con responsable y fecha?</t>
  </si>
  <si>
    <t>Se registran acuerdos en correo, sin seguimiento único.</t>
  </si>
  <si>
    <t>Baja trazabilidad.</t>
  </si>
  <si>
    <t>Usar un registro único de decisiones.</t>
  </si>
  <si>
    <t>Suministro y capacidad</t>
  </si>
  <si>
    <t>¿Se revisa el cumplimiento de decisiones del ciclo anterior?</t>
  </si>
  <si>
    <t>Solo se revisan temas urgentes.</t>
  </si>
  <si>
    <t>Seguimiento reactivo.</t>
  </si>
  <si>
    <t>Abrir cada ciclo revisando decisiones pendientes.</t>
  </si>
  <si>
    <t>Finanzas</t>
  </si>
  <si>
    <t>¿Existe una estimación de demanda compartida entre ventas y operaciones?</t>
  </si>
  <si>
    <t>Ventas comparte forecast mensual con Operaciones.</t>
  </si>
  <si>
    <t>Falta revisión conjunta de supuestos.</t>
  </si>
  <si>
    <t>Validar cambios relevantes antes de cerrar el forecast.</t>
  </si>
  <si>
    <t>Estrategia y portafolio</t>
  </si>
  <si>
    <t>¿Promociones, estacionalidad y nuevos clientes se incorporan al plan?</t>
  </si>
  <si>
    <t>Las campañas principales sí se incorporan.</t>
  </si>
  <si>
    <t>Clientes nuevos se agregan tarde.</t>
  </si>
  <si>
    <t>Definir fecha de corte comercial.</t>
  </si>
  <si>
    <t>Escenarios y decisiones</t>
  </si>
  <si>
    <t>¿Se comparan pronóstico y demanda real para aprender de los errores?</t>
  </si>
  <si>
    <t>Se mide ventas vs. meta, no error de forecast.</t>
  </si>
  <si>
    <t>No se aprende del sesgo del pronóstico.</t>
  </si>
  <si>
    <t>Agregar revisión simple plan vs. real.</t>
  </si>
  <si>
    <t>¿Los cambios importantes de demanda se comunican a compras y operaciones a tiempo?</t>
  </si>
  <si>
    <t>Algunas promociones llegan con poca anticipación.</t>
  </si>
  <si>
    <t>Reacción tardía.</t>
  </si>
  <si>
    <t>Definir alerta para variaciones relevantes.</t>
  </si>
  <si>
    <t>Puntaje general</t>
  </si>
  <si>
    <t>¿El plan considera inventario disponible y pedidos en tránsito?</t>
  </si>
  <si>
    <t>Compras revisa ambos datos cada semana.</t>
  </si>
  <si>
    <t>Información separada de ventas.</t>
  </si>
  <si>
    <t>Consolidar en revisión mensual.</t>
  </si>
  <si>
    <t>Nivel general</t>
  </si>
  <si>
    <t>¿Se conoce la capacidad real para recibir, producir, preparar o entregar?</t>
  </si>
  <si>
    <t>La bodega conoce límites, pero no están formalizados.</t>
  </si>
  <si>
    <t>Capacidad no cuantificada.</t>
  </si>
  <si>
    <t>Definir capacidad mensual y restricciones críticas.</t>
  </si>
  <si>
    <t>¿Los tiempos reales de proveedores se incorporan a las decisiones?</t>
  </si>
  <si>
    <t>Se monitorean proveedores principales.</t>
  </si>
  <si>
    <t>Falta segmentación de proveedores críticos.</t>
  </si>
  <si>
    <t>Priorizar lead time de proveedores clave.</t>
  </si>
  <si>
    <t>¿Se identifican restricciones antes de comprometer crecimiento adicional?</t>
  </si>
  <si>
    <t>Se revisan después de aprobar campañas.</t>
  </si>
  <si>
    <t>Validación operativa tardía.</t>
  </si>
  <si>
    <t>Validar capacidad antes de aprobar promociones.</t>
  </si>
  <si>
    <t>¿Las alternativas operativas se comparan por impacto en margen y caja?</t>
  </si>
  <si>
    <t>Finanzas revisa después de la decisión comercial.</t>
  </si>
  <si>
    <t>Evaluación financiera tardía.</t>
  </si>
  <si>
    <t>Incluir impacto financiero en los escenarios.</t>
  </si>
  <si>
    <t>¿El presupuesto se actualiza o contrasta con cambios relevantes del plan?</t>
  </si>
  <si>
    <t>Presupuesto anual con pocos ajustes.</t>
  </si>
  <si>
    <t>Poca conexión con cambios del negocio.</t>
  </si>
  <si>
    <t>Comparar escenario aprobado contra presupuesto.</t>
  </si>
  <si>
    <t>¿Se evalúa el capital de trabajo requerido por inventario y crecimiento?</t>
  </si>
  <si>
    <t>Se revisa caja, pero no por escenario.</t>
  </si>
  <si>
    <t>Riesgo de sobrecomprar.</t>
  </si>
  <si>
    <t>Estimar efecto de cada escenario en capital de trabajo.</t>
  </si>
  <si>
    <t>¿Finanzas participa antes de la revisión ejecutiva?</t>
  </si>
  <si>
    <t>Participa cuando ya hay una propuesta casi cerrada.</t>
  </si>
  <si>
    <t>Poca influencia temprana.</t>
  </si>
  <si>
    <t>Incluir Finanzas en reconciliación.</t>
  </si>
  <si>
    <t>¿Las prioridades estratégicas se reflejan en el plan mensual?</t>
  </si>
  <si>
    <t>La categoría estratégica tiene prioridad comercial.</t>
  </si>
  <si>
    <t>No siempre se traduce a inventario.</t>
  </si>
  <si>
    <t>Conectar prioridad con asignación de inventario y caja.</t>
  </si>
  <si>
    <t>¿Lanzamientos, retiros o cambios de portafolio se revisan antes de afectar demanda y suministro?</t>
  </si>
  <si>
    <t>Los lanzamientos llegan con cronogramas separados.</t>
  </si>
  <si>
    <t>Falta revisión integrada.</t>
  </si>
  <si>
    <t>Incluir portafolio como primera etapa del ciclo.</t>
  </si>
  <si>
    <t>¿Se priorizan productos o clientes cuando los recursos no alcanzan para todo?</t>
  </si>
  <si>
    <t>Se priorizan clientes A en faltantes.</t>
  </si>
  <si>
    <t>Criterios no siempre documentados.</t>
  </si>
  <si>
    <t>Definir criterios explícitos de prioridad.</t>
  </si>
  <si>
    <t>¿Las decisiones tácticas pueden cuestionar una meta si ya no es viable?</t>
  </si>
  <si>
    <t>Las metas comerciales rara vez se ajustan.</t>
  </si>
  <si>
    <t>Metas desconectadas de restricciones.</t>
  </si>
  <si>
    <t>Elevar brechas relevantes a revisión ejecutiva.</t>
  </si>
  <si>
    <t>¿Las brechas relevantes se convierten en dos o más alternativas comparables?</t>
  </si>
  <si>
    <t>Normalmente se presenta una sola solución.</t>
  </si>
  <si>
    <t>Poca comparación de opciones.</t>
  </si>
  <si>
    <t>Definir al menos 2 escenarios en brechas críticas.</t>
  </si>
  <si>
    <t>¿Cada escenario muestra consecuencias operativas y financieras?</t>
  </si>
  <si>
    <t>Se evalúa impacto operativo, no siempre caja.</t>
  </si>
  <si>
    <t>Visión parcial.</t>
  </si>
  <si>
    <t>Agregar margen, caja y capital requerido.</t>
  </si>
  <si>
    <t>¿La revisión ejecutiva se concentra en decisiones y excepciones?</t>
  </si>
  <si>
    <t>Gran parte del tiempo se dedica a revisar datos.</t>
  </si>
  <si>
    <t>Reunión poco ejecutiva.</t>
  </si>
  <si>
    <t>Preanalizar datos y elevar solo excepciones.</t>
  </si>
  <si>
    <t>¿Las decisiones aprobadas quedan vinculadas a responsables y seguimiento?</t>
  </si>
  <si>
    <t>Hay responsables informales.</t>
  </si>
  <si>
    <t>Seguimiento inconsistente.</t>
  </si>
  <si>
    <t>Registrar responsable, fecha y estado.</t>
  </si>
  <si>
    <t>Ciclo mensual de planeación integrada</t>
  </si>
  <si>
    <t>Etapa</t>
  </si>
  <si>
    <t>Objetivo</t>
  </si>
  <si>
    <t>Fecha planificada</t>
  </si>
  <si>
    <t>Entradas clave</t>
  </si>
  <si>
    <t>Observaciones</t>
  </si>
  <si>
    <t>1. Prioridades y portafolio</t>
  </si>
  <si>
    <t>Confirmar prioridades, lanzamientos y cambios relevantes.</t>
  </si>
  <si>
    <t>Gerencia General</t>
  </si>
  <si>
    <t>Ventas, Marketing, Finanzas, Operaciones</t>
  </si>
  <si>
    <t>Plan estratégico, campañas, lanzamientos, desempeño de categorías</t>
  </si>
  <si>
    <t>Prioridades del periodo confirmadas</t>
  </si>
  <si>
    <t>Completo</t>
  </si>
  <si>
    <t>Se prioriza Categoría A y se pospone un lanzamiento secundario.</t>
  </si>
  <si>
    <t>2. Demanda</t>
  </si>
  <si>
    <t>Construir una visión consensuada de la demanda.</t>
  </si>
  <si>
    <t>Gerencia Comercial</t>
  </si>
  <si>
    <t>Ventas, Marketing, Operaciones</t>
  </si>
  <si>
    <t>Ventas históricas, forecast, promociones, nuevos clientes</t>
  </si>
  <si>
    <t>Demanda consensuada y cambios clave</t>
  </si>
  <si>
    <t>Ventas mantiene +20 %, concentrado en Categorías A y B.</t>
  </si>
  <si>
    <t>3. Suministro y capacidad</t>
  </si>
  <si>
    <t>Validar si la operación puede atender la demanda.</t>
  </si>
  <si>
    <t>Gerencia de Operaciones</t>
  </si>
  <si>
    <t>Compras, Logística, Bodega, Comercial</t>
  </si>
  <si>
    <t>Inventario, pedidos en tránsito, lead time, capacidad de bodega</t>
  </si>
  <si>
    <t>Restricciones y capacidad disponible</t>
  </si>
  <si>
    <t>En curso</t>
  </si>
  <si>
    <t>Bodega no puede recibir todo el volumen en una sola entrega.</t>
  </si>
  <si>
    <t>4. Reconciliación y escenarios</t>
  </si>
  <si>
    <t>Comparar alternativas operativas y financieras.</t>
  </si>
  <si>
    <t>Finanzas, Operaciones, Ventas, Compras</t>
  </si>
  <si>
    <t>Brechas, margen, caja, capital de trabajo, escenarios</t>
  </si>
  <si>
    <t>Opciones comparables con impactos</t>
  </si>
  <si>
    <t>Pendiente</t>
  </si>
  <si>
    <t>Evaluar compra completa vs. priorización vs. entregas escalonadas.</t>
  </si>
  <si>
    <t>5. Revisión ejecutiva</t>
  </si>
  <si>
    <t>Aprobar escenario, recursos, responsables y fechas.</t>
  </si>
  <si>
    <t>Dirección y líderes funcionales</t>
  </si>
  <si>
    <t>Escenarios, riesgos, decisiones requeridas</t>
  </si>
  <si>
    <t>Plan aprobado y registro de decisiones</t>
  </si>
  <si>
    <t>La decisión debe cerrar antes de emitir órdenes adicionales.</t>
  </si>
  <si>
    <t>Brechas, escenarios y decisiones</t>
  </si>
  <si>
    <t>Brechas altas abiertas</t>
  </si>
  <si>
    <t>Decisiones cerradas</t>
  </si>
  <si>
    <t>Área</t>
  </si>
  <si>
    <t>Impacto esperado</t>
  </si>
  <si>
    <t>Opción A</t>
  </si>
  <si>
    <t>Opción B</t>
  </si>
  <si>
    <t>Opción C</t>
  </si>
  <si>
    <t>Decisión acordada</t>
  </si>
  <si>
    <t>Fecha objetivo</t>
  </si>
  <si>
    <t>Seguimiento / resultado</t>
  </si>
  <si>
    <t>B-01</t>
  </si>
  <si>
    <t>Ventas / Operaciones</t>
  </si>
  <si>
    <t>Demanda proyectada +20 % supera la capacidad de recepción de bodega.</t>
  </si>
  <si>
    <t>Riesgo de retrasos, sobreocupación y errores.</t>
  </si>
  <si>
    <t>Alta</t>
  </si>
  <si>
    <t>Recibir todo el volumen y habilitar espacio temporal.</t>
  </si>
  <si>
    <t>Priorizar Categoría A y reducir Categoría C.</t>
  </si>
  <si>
    <t>Escalonar entregas por semana.</t>
  </si>
  <si>
    <t>Priorizar Categoría A y escalonar entregas.</t>
  </si>
  <si>
    <t>Proveedor principal acepta dos entregas.</t>
  </si>
  <si>
    <t>B-02</t>
  </si>
  <si>
    <t>Finanzas / Compras</t>
  </si>
  <si>
    <t>Comprar todo el inventario proyectado consume demasiado capital de trabajo.</t>
  </si>
  <si>
    <t>Menor liquidez para nómina, marketing y pagos.</t>
  </si>
  <si>
    <t>Comprar 100 % del forecast.</t>
  </si>
  <si>
    <t>Reducir compra secundaria 25 %.</t>
  </si>
  <si>
    <t>Negociar mayor plazo con proveedor.</t>
  </si>
  <si>
    <t>Reducir compra secundaria y negociar plazo.</t>
  </si>
  <si>
    <t>Pendiente simulación de caja.</t>
  </si>
  <si>
    <t>B-03</t>
  </si>
  <si>
    <t>Lanzamiento secundario compite por espacio y caja con la Categoría A.</t>
  </si>
  <si>
    <t>Dispersión de recursos y mayor riesgo de inventario.</t>
  </si>
  <si>
    <t>Media</t>
  </si>
  <si>
    <t>Mantener lanzamiento.</t>
  </si>
  <si>
    <t>Posponer un mes.</t>
  </si>
  <si>
    <t>Reducir surtido inicial.</t>
  </si>
  <si>
    <t>Posponer el lanzamiento un mes.</t>
  </si>
  <si>
    <t>Cerrada</t>
  </si>
  <si>
    <t>Decisión aprobada en revisión de prioridades.</t>
  </si>
  <si>
    <t>B-04</t>
  </si>
  <si>
    <t>Promoción de Categoría B fue incorporada tarde al forecast.</t>
  </si>
  <si>
    <t>Riesgo de quiebre durante campaña.</t>
  </si>
  <si>
    <t>Aumentar compra urgente.</t>
  </si>
  <si>
    <t>Reducir intensidad de promoción.</t>
  </si>
  <si>
    <t>Reasignar inventario entre canales.</t>
  </si>
  <si>
    <t>Reasignar inventario y limitar promoción en canal de baja rotación.</t>
  </si>
  <si>
    <t>Comercial</t>
  </si>
  <si>
    <t>Se revisa inventario por canal.</t>
  </si>
  <si>
    <t>B-05</t>
  </si>
  <si>
    <t>Gobierno</t>
  </si>
  <si>
    <t>Finanzas entra al proceso cuando la propuesta ya está casi definida.</t>
  </si>
  <si>
    <t>Decisiones operativas sin evaluación temprana de caja y margen.</t>
  </si>
  <si>
    <t>Mantener proceso actual.</t>
  </si>
  <si>
    <t>Agregar Finanzas a reconciliación.</t>
  </si>
  <si>
    <t>Crear reunión financiera separada.</t>
  </si>
  <si>
    <t>Agregar Finanzas a la etapa 4 de reconciliación.</t>
  </si>
  <si>
    <t>Cambio incorporado al calendario mensual.</t>
  </si>
  <si>
    <t>B-06</t>
  </si>
  <si>
    <t>Seguimiento</t>
  </si>
  <si>
    <t>No existe un registro único de acuerdos del ciclo.</t>
  </si>
  <si>
    <t>Acciones sin responsable claro o sin cierre.</t>
  </si>
  <si>
    <t>Usar correos.</t>
  </si>
  <si>
    <t>Usar esta hoja como registro único.</t>
  </si>
  <si>
    <t>Crear herramienta nueva.</t>
  </si>
  <si>
    <t>Coordinación de Operaciones</t>
  </si>
  <si>
    <t>Aplicado desde noviembre.</t>
  </si>
  <si>
    <t>Resumen ejecutivo S&amp;OP–IBP</t>
  </si>
  <si>
    <t>PUNTAJE DE MADUREZ</t>
  </si>
  <si>
    <t>NIVEL GENERAL</t>
  </si>
  <si>
    <t>AVANCE DEL CICLO</t>
  </si>
  <si>
    <t>BRECHAS ALTAS ABIERTAS</t>
  </si>
  <si>
    <t>LECTURA Y PRÓXIMA ACCIÓN</t>
  </si>
  <si>
    <t>Decisión registrada</t>
  </si>
  <si>
    <t>Fecha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</si>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</sst>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13">
    <font>
      <sz val="11"/>
      <name val="Carlito"/>
    </font>
    <font>
      <b/>
      <sz val="18"/>
      <color rgb="FFFFFFFF"/>
      <name val="Carlito"/>
    </font>
    <font>
      <b/>
      <sz val="11"/>
      <color rgb="FFFFFFFF"/>
      <name val="Carlito"/>
    </font>
    <font>
      <b/>
      <sz val="11"/>
      <color rgb="FF0B1F3A"/>
      <name val="Carlito"/>
    </font>
    <font>
      <sz val="11"/>
      <color rgb="FF1F2937"/>
      <name val="Carlito"/>
    </font>
    <font>
      <b/>
      <sz val="11"/>
      <color rgb="FF1F2937"/>
      <name val="Carlito"/>
    </font>
    <font>
      <b/>
      <sz val="20"/>
      <color rgb="FF0B1F3A"/>
      <name val="Carlito"/>
    </font>
    <font>
      <b/>
      <sz val="13"/>
      <color rgb="FF0B1F3A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2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17365D"/>
      </patternFill>
    </fill>
    <fill>
      <patternFill patternType="solid">
        <fgColor rgb="FFF3F4F6"/>
      </patternFill>
    </fill>
    <fill>
      <patternFill patternType="solid">
        <fgColor rgb="FFEAF2F8"/>
      </patternFill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F3F4F6"/>
        <bgColor indexed="64"/>
      </patternFill>
    </fill>
    <fill>
      <patternFill patternType="solid">
        <fgColor rgb="FFFFF6D6"/>
        <bgColor indexed="64"/>
      </patternFill>
    </fill>
    <fill>
      <patternFill patternType="solid">
        <fgColor theme="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D1D5DB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1">
    <xf numFmtId="0" fontId="0" fillId="0" borderId="0" xfId="0"/>
    <xf numFmtId="0" fontId="2" fillId="3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4" fillId="5" borderId="0" xfId="0" applyFont="1" applyFill="1" applyAlignment="1">
      <alignment vertical="top" wrapText="1"/>
    </xf>
    <xf numFmtId="0" fontId="0" fillId="0" borderId="0" xfId="0" applyAlignment="1">
      <alignment horizontal="center" vertical="top" wrapText="1"/>
    </xf>
    <xf numFmtId="0" fontId="4" fillId="5" borderId="0" xfId="0" applyFont="1" applyFill="1" applyAlignment="1">
      <alignment horizontal="center" vertical="top" wrapText="1"/>
    </xf>
    <xf numFmtId="0" fontId="5" fillId="4" borderId="0" xfId="0" applyFont="1" applyFill="1" applyAlignment="1">
      <alignment wrapText="1"/>
    </xf>
    <xf numFmtId="2" fontId="5" fillId="4" borderId="0" xfId="0" applyNumberFormat="1" applyFont="1" applyFill="1" applyAlignment="1">
      <alignment wrapText="1"/>
    </xf>
    <xf numFmtId="2" fontId="0" fillId="0" borderId="0" xfId="0" applyNumberFormat="1"/>
    <xf numFmtId="9" fontId="5" fillId="4" borderId="0" xfId="0" applyNumberFormat="1" applyFont="1" applyFill="1" applyAlignment="1">
      <alignment wrapText="1"/>
    </xf>
    <xf numFmtId="164" fontId="4" fillId="5" borderId="0" xfId="0" applyNumberFormat="1" applyFont="1" applyFill="1" applyAlignment="1">
      <alignment vertical="top" wrapText="1"/>
    </xf>
    <xf numFmtId="0" fontId="5" fillId="5" borderId="0" xfId="0" applyFont="1" applyFill="1" applyAlignment="1">
      <alignment horizontal="center" vertical="top"/>
    </xf>
    <xf numFmtId="0" fontId="1" fillId="2" borderId="0" xfId="0" applyFont="1" applyFill="1" applyAlignment="1">
      <alignment horizontal="left" vertical="center"/>
    </xf>
    <xf numFmtId="0" fontId="0" fillId="0" borderId="0" xfId="0"/>
    <xf numFmtId="0" fontId="5" fillId="4" borderId="0" xfId="0" applyFont="1" applyFill="1" applyAlignment="1">
      <alignment wrapText="1"/>
    </xf>
    <xf numFmtId="0" fontId="1" fillId="6" borderId="0" xfId="0" applyFont="1" applyFill="1" applyAlignment="1">
      <alignment horizontal="left" vertical="center"/>
    </xf>
    <xf numFmtId="0" fontId="0" fillId="7" borderId="0" xfId="0" applyFill="1"/>
    <xf numFmtId="0" fontId="0" fillId="7" borderId="0" xfId="0" applyFill="1"/>
    <xf numFmtId="0" fontId="2" fillId="8" borderId="0" xfId="0" applyFont="1" applyFill="1" applyAlignment="1">
      <alignment vertical="center" wrapText="1"/>
    </xf>
    <xf numFmtId="0" fontId="0" fillId="9" borderId="0" xfId="0" applyFill="1" applyAlignment="1">
      <alignment vertical="top" wrapText="1"/>
    </xf>
    <xf numFmtId="0" fontId="2" fillId="6" borderId="1" xfId="0" applyFont="1" applyFill="1" applyBorder="1" applyAlignment="1">
      <alignment horizontal="center" vertical="center" wrapText="1"/>
    </xf>
    <xf numFmtId="0" fontId="0" fillId="7" borderId="0" xfId="0" applyFill="1" applyAlignment="1">
      <alignment horizontal="center" vertical="top"/>
    </xf>
    <xf numFmtId="0" fontId="0" fillId="7" borderId="0" xfId="0" applyFill="1" applyAlignment="1">
      <alignment vertical="top" wrapText="1"/>
    </xf>
    <xf numFmtId="0" fontId="0" fillId="7" borderId="0" xfId="0" applyFill="1" applyAlignment="1">
      <alignment wrapText="1"/>
    </xf>
    <xf numFmtId="0" fontId="0" fillId="10" borderId="0" xfId="0" applyFill="1" applyAlignment="1">
      <alignment vertical="top" wrapText="1"/>
    </xf>
    <xf numFmtId="0" fontId="3" fillId="7" borderId="0" xfId="0" applyFont="1" applyFill="1"/>
    <xf numFmtId="0" fontId="9" fillId="11" borderId="2" xfId="0" applyFont="1" applyFill="1" applyBorder="1" applyAlignment="1">
      <alignment horizontal="center" vertical="center" wrapText="1"/>
    </xf>
    <xf numFmtId="0" fontId="9" fillId="11" borderId="3" xfId="0" applyFont="1" applyFill="1" applyBorder="1" applyAlignment="1">
      <alignment horizontal="center" vertical="center" wrapText="1"/>
    </xf>
    <xf numFmtId="0" fontId="9" fillId="11" borderId="4" xfId="0" applyFont="1" applyFill="1" applyBorder="1" applyAlignment="1">
      <alignment horizontal="center" vertical="center" wrapText="1"/>
    </xf>
    <xf numFmtId="0" fontId="9" fillId="11" borderId="5" xfId="0" applyFont="1" applyFill="1" applyBorder="1" applyAlignment="1">
      <alignment horizontal="center" vertical="center" wrapText="1"/>
    </xf>
    <xf numFmtId="0" fontId="9" fillId="11" borderId="6" xfId="0" applyFont="1" applyFill="1" applyBorder="1" applyAlignment="1">
      <alignment horizontal="center" vertical="center" wrapText="1"/>
    </xf>
    <xf numFmtId="0" fontId="9" fillId="11" borderId="7" xfId="0" applyFont="1" applyFill="1" applyBorder="1" applyAlignment="1">
      <alignment horizontal="center" vertical="center" wrapText="1"/>
    </xf>
    <xf numFmtId="0" fontId="12" fillId="7" borderId="8" xfId="1" applyFont="1" applyFill="1" applyBorder="1" applyAlignment="1">
      <alignment horizontal="center" vertical="center"/>
    </xf>
    <xf numFmtId="0" fontId="12" fillId="7" borderId="9" xfId="1" applyFont="1" applyFill="1" applyBorder="1" applyAlignment="1">
      <alignment horizontal="center" vertical="center"/>
    </xf>
    <xf numFmtId="0" fontId="1" fillId="6" borderId="0" xfId="0" applyFont="1" applyFill="1" applyAlignment="1" applyProtection="1">
      <alignment horizontal="left" vertical="center"/>
      <protection locked="0"/>
    </xf>
    <xf numFmtId="0" fontId="0" fillId="7" borderId="0" xfId="0" applyFill="1" applyProtection="1">
      <protection locked="0"/>
    </xf>
    <xf numFmtId="0" fontId="0" fillId="7" borderId="0" xfId="0" applyFill="1" applyProtection="1">
      <protection locked="0"/>
    </xf>
    <xf numFmtId="0" fontId="2" fillId="8" borderId="0" xfId="0" applyFont="1" applyFill="1" applyProtection="1">
      <protection locked="0"/>
    </xf>
    <xf numFmtId="0" fontId="5" fillId="9" borderId="0" xfId="0" applyFont="1" applyFill="1" applyAlignment="1" applyProtection="1">
      <alignment wrapText="1"/>
      <protection locked="0"/>
    </xf>
    <xf numFmtId="0" fontId="2" fillId="8" borderId="0" xfId="0" applyFont="1" applyFill="1" applyAlignment="1" applyProtection="1">
      <alignment horizontal="center"/>
      <protection locked="0"/>
    </xf>
    <xf numFmtId="2" fontId="6" fillId="10" borderId="0" xfId="0" applyNumberFormat="1" applyFont="1" applyFill="1" applyAlignment="1" applyProtection="1">
      <alignment horizontal="center" vertical="center"/>
      <protection locked="0"/>
    </xf>
    <xf numFmtId="0" fontId="7" fillId="10" borderId="0" xfId="0" applyFont="1" applyFill="1" applyAlignment="1" applyProtection="1">
      <alignment horizontal="center" vertical="center" wrapText="1"/>
      <protection locked="0"/>
    </xf>
    <xf numFmtId="9" fontId="6" fillId="10" borderId="0" xfId="0" applyNumberFormat="1" applyFont="1" applyFill="1" applyAlignment="1" applyProtection="1">
      <alignment horizontal="center" vertical="center" wrapText="1"/>
      <protection locked="0"/>
    </xf>
    <xf numFmtId="0" fontId="6" fillId="10" borderId="0" xfId="0" applyFont="1" applyFill="1" applyAlignment="1" applyProtection="1">
      <alignment horizontal="center" vertical="center" wrapText="1"/>
      <protection locked="0"/>
    </xf>
    <xf numFmtId="0" fontId="2" fillId="6" borderId="1" xfId="0" applyFont="1" applyFill="1" applyBorder="1" applyAlignment="1" applyProtection="1">
      <alignment horizontal="center" vertical="center" wrapText="1"/>
      <protection locked="0"/>
    </xf>
    <xf numFmtId="0" fontId="2" fillId="8" borderId="0" xfId="0" applyFont="1" applyFill="1" applyAlignment="1" applyProtection="1">
      <alignment vertical="center" wrapText="1"/>
      <protection locked="0"/>
    </xf>
    <xf numFmtId="0" fontId="0" fillId="7" borderId="0" xfId="0" applyFill="1" applyAlignment="1" applyProtection="1">
      <alignment wrapText="1"/>
      <protection locked="0"/>
    </xf>
    <xf numFmtId="2" fontId="0" fillId="7" borderId="0" xfId="0" applyNumberFormat="1" applyFill="1" applyAlignment="1" applyProtection="1">
      <alignment wrapText="1"/>
      <protection locked="0"/>
    </xf>
    <xf numFmtId="0" fontId="5" fillId="9" borderId="0" xfId="0" applyFont="1" applyFill="1" applyAlignment="1" applyProtection="1">
      <alignment vertical="top" wrapText="1"/>
      <protection locked="0"/>
    </xf>
    <xf numFmtId="164" fontId="0" fillId="7" borderId="0" xfId="0" applyNumberFormat="1" applyFill="1" applyAlignment="1" applyProtection="1">
      <alignment wrapText="1"/>
      <protection locked="0"/>
    </xf>
  </cellXfs>
  <cellStyles count="2">
    <cellStyle name="Hipervínculo" xfId="1" builtinId="8"/>
    <cellStyle name="Normal" xfId="0" builtinId="0"/>
  </cellStyles>
  <dxfs count="25">
    <dxf>
      <fill>
        <patternFill>
          <bgColor rgb="FFFCE1E1"/>
        </patternFill>
      </fill>
    </dxf>
    <dxf>
      <fill>
        <patternFill>
          <bgColor rgb="FFFFF2CC"/>
        </patternFill>
      </fill>
    </dxf>
    <dxf>
      <fill>
        <patternFill>
          <bgColor rgb="FFDFF2E1"/>
        </patternFill>
      </fill>
    </dxf>
    <dxf>
      <fill>
        <patternFill>
          <bgColor rgb="FFFCE1E1"/>
        </patternFill>
      </fill>
    </dxf>
    <dxf>
      <font>
        <b/>
        <color rgb="FF9C0006"/>
      </font>
      <fill>
        <patternFill>
          <bgColor rgb="FFF4CCCC"/>
        </patternFill>
      </fill>
    </dxf>
    <dxf>
      <fill>
        <patternFill>
          <bgColor rgb="FFFCE1E1"/>
        </patternFill>
      </fill>
    </dxf>
    <dxf>
      <fill>
        <patternFill>
          <bgColor rgb="FFFFF2CC"/>
        </patternFill>
      </fill>
    </dxf>
    <dxf>
      <fill>
        <patternFill>
          <bgColor rgb="FFDFF2E1"/>
        </patternFill>
      </fill>
    </dxf>
    <dxf>
      <font>
        <color rgb="FF9C0006"/>
      </font>
      <fill>
        <patternFill>
          <bgColor rgb="FFF4CCCC"/>
        </patternFill>
      </fill>
    </dxf>
    <dxf>
      <font>
        <b/>
        <color rgb="FF9C0006"/>
      </font>
      <fill>
        <patternFill>
          <bgColor rgb="FFF4CCCC"/>
        </patternFill>
      </fill>
    </dxf>
    <dxf>
      <fill>
        <patternFill>
          <bgColor rgb="FFDFF2E1"/>
        </patternFill>
      </fill>
    </dxf>
    <dxf>
      <fill>
        <patternFill>
          <bgColor rgb="FFFFF2CC"/>
        </patternFill>
      </fill>
    </dxf>
    <dxf>
      <fill>
        <patternFill>
          <bgColor rgb="FFFCE1E1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9C0006"/>
      </font>
      <fill>
        <patternFill>
          <bgColor rgb="FFF4CCCC"/>
        </patternFill>
      </fill>
    </dxf>
    <dxf>
      <fill>
        <patternFill>
          <bgColor rgb="FFFCE1E1"/>
        </patternFill>
      </fill>
    </dxf>
    <dxf>
      <fill>
        <patternFill>
          <bgColor rgb="FFFFF2CC"/>
        </patternFill>
      </fill>
    </dxf>
    <dxf>
      <fill>
        <patternFill>
          <bgColor rgb="FFDFF2E1"/>
        </patternFill>
      </fill>
    </dxf>
    <dxf>
      <font>
        <color rgb="FF9C0006"/>
      </font>
      <fill>
        <patternFill>
          <bgColor rgb="FFF4CCCC"/>
        </patternFill>
      </fill>
    </dxf>
    <dxf>
      <font>
        <b/>
        <color rgb="FF9C0006"/>
      </font>
      <fill>
        <patternFill>
          <bgColor rgb="FFF4CCCC"/>
        </patternFill>
      </fill>
    </dxf>
    <dxf>
      <fill>
        <patternFill patternType="solid">
          <bgColor rgb="FFD9EAD3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CE5CD"/>
        </patternFill>
      </fill>
    </dxf>
    <dxf>
      <fill>
        <patternFill patternType="solid">
          <bgColor rgb="FFF4CCCC"/>
        </patternFill>
      </fill>
    </dxf>
    <dxf>
      <font>
        <b/>
        <color rgb="FF9C0006"/>
      </font>
      <fill>
        <patternFill patternType="solid"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r>
              <a:rPr lang="es-CO"/>
              <a:t>Madurez por dimensión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Puntaje</c:v>
          </c:tx>
          <c:invertIfNegative val="1"/>
          <c:cat>
            <c:strRef>
              <c:f>Resumen!$A$12:$A$17</c:f>
              <c:strCache>
                <c:ptCount val="6"/>
                <c:pt idx="0">
                  <c:v>Gobierno y proceso</c:v>
                </c:pt>
                <c:pt idx="1">
                  <c:v>Demanda</c:v>
                </c:pt>
                <c:pt idx="2">
                  <c:v>Suministro y capacidad</c:v>
                </c:pt>
                <c:pt idx="3">
                  <c:v>Finanzas</c:v>
                </c:pt>
                <c:pt idx="4">
                  <c:v>Estrategia y portafolio</c:v>
                </c:pt>
                <c:pt idx="5">
                  <c:v>Escenarios y decisiones</c:v>
                </c:pt>
              </c:strCache>
            </c:strRef>
          </c:cat>
          <c:val>
            <c:numRef>
              <c:f>Resumen!$B$12:$B$17</c:f>
              <c:numCache>
                <c:formatCode>0.00</c:formatCode>
                <c:ptCount val="6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</c:v>
                </c:pt>
                <c:pt idx="4">
                  <c:v>2.5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F2-4EBB-97B0-D3EDC6B095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7</xdr:col>
      <xdr:colOff>1806232</xdr:colOff>
      <xdr:row>2</xdr:row>
      <xdr:rowOff>135255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4EB7FB-8BCC-41ED-8639-B4D9C514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0" y="0"/>
          <a:ext cx="2095792" cy="619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1882432</xdr:colOff>
      <xdr:row>2</xdr:row>
      <xdr:rowOff>131445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C22FC77-A409-4D38-B340-CBEB9238C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01400" y="0"/>
          <a:ext cx="2105317" cy="6076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19</xdr:row>
      <xdr:rowOff>0</xdr:rowOff>
    </xdr:from>
    <xdr:to>
      <xdr:col>11</xdr:col>
      <xdr:colOff>0</xdr:colOff>
      <xdr:row>35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0</xdr:colOff>
      <xdr:row>0</xdr:row>
      <xdr:rowOff>0</xdr:rowOff>
    </xdr:from>
    <xdr:to>
      <xdr:col>14</xdr:col>
      <xdr:colOff>103162</xdr:colOff>
      <xdr:row>2</xdr:row>
      <xdr:rowOff>131445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5D7FE0C-4094-4486-AB5D-1055BBA15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706600" y="0"/>
          <a:ext cx="2105317" cy="6115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workbookViewId="0">
      <selection activeCell="A4" sqref="A4:F6"/>
    </sheetView>
  </sheetViews>
  <sheetFormatPr baseColWidth="10" defaultColWidth="8.796875" defaultRowHeight="13.8"/>
  <cols>
    <col min="1" max="1" width="17" style="18" customWidth="1"/>
    <col min="2" max="2" width="73.296875" style="18" customWidth="1"/>
    <col min="3" max="3" width="49" style="18" customWidth="1"/>
    <col min="4" max="6" width="14" style="18" customWidth="1"/>
    <col min="7" max="7" width="3.8984375" style="18" customWidth="1"/>
    <col min="8" max="8" width="34.19921875" style="18" customWidth="1"/>
    <col min="9" max="9" width="23.09765625" style="18" customWidth="1"/>
    <col min="10" max="16384" width="8.796875" style="18"/>
  </cols>
  <sheetData>
    <row r="1" spans="1:9" ht="24" customHeight="1">
      <c r="A1" s="16" t="s">
        <v>0</v>
      </c>
      <c r="B1" s="17"/>
      <c r="C1" s="17"/>
      <c r="D1" s="17"/>
      <c r="E1" s="17"/>
      <c r="F1" s="17"/>
    </row>
    <row r="3" spans="1:9" ht="14.4" thickBot="1">
      <c r="A3" s="19" t="s">
        <v>1</v>
      </c>
      <c r="B3" s="19"/>
      <c r="C3" s="19"/>
      <c r="D3" s="19"/>
      <c r="E3" s="19"/>
      <c r="F3" s="19"/>
    </row>
    <row r="4" spans="1:9" ht="29.4" customHeight="1">
      <c r="A4" s="20" t="s">
        <v>2</v>
      </c>
      <c r="B4" s="20"/>
      <c r="C4" s="20"/>
      <c r="D4" s="20"/>
      <c r="E4" s="20"/>
      <c r="F4" s="20"/>
      <c r="H4" s="27" t="s">
        <v>406</v>
      </c>
      <c r="I4" s="28"/>
    </row>
    <row r="5" spans="1:9" ht="29.4" customHeight="1">
      <c r="A5" s="20"/>
      <c r="B5" s="20"/>
      <c r="C5" s="20"/>
      <c r="D5" s="20"/>
      <c r="E5" s="20"/>
      <c r="F5" s="20"/>
      <c r="H5" s="29"/>
      <c r="I5" s="30"/>
    </row>
    <row r="6" spans="1:9" ht="29.4" customHeight="1" thickBot="1">
      <c r="A6" s="20"/>
      <c r="B6" s="20"/>
      <c r="C6" s="20"/>
      <c r="D6" s="20"/>
      <c r="E6" s="20"/>
      <c r="F6" s="20"/>
      <c r="H6" s="31"/>
      <c r="I6" s="32"/>
    </row>
    <row r="7" spans="1:9" ht="17.399999999999999" thickBot="1">
      <c r="H7" s="33" t="s">
        <v>407</v>
      </c>
      <c r="I7" s="34"/>
    </row>
    <row r="8" spans="1:9">
      <c r="A8" s="19" t="s">
        <v>3</v>
      </c>
      <c r="B8" s="19"/>
      <c r="C8" s="19"/>
      <c r="D8" s="19"/>
      <c r="E8" s="19"/>
      <c r="F8" s="19"/>
    </row>
    <row r="10" spans="1:9">
      <c r="A10" s="21" t="s">
        <v>4</v>
      </c>
      <c r="B10" s="21" t="s">
        <v>5</v>
      </c>
      <c r="C10" s="21" t="s">
        <v>6</v>
      </c>
    </row>
    <row r="11" spans="1:9" ht="27.6">
      <c r="A11" s="22">
        <v>1</v>
      </c>
      <c r="B11" s="23" t="s">
        <v>7</v>
      </c>
      <c r="C11" s="23" t="s">
        <v>8</v>
      </c>
    </row>
    <row r="12" spans="1:9" ht="41.4">
      <c r="A12" s="22">
        <v>2</v>
      </c>
      <c r="B12" s="23" t="s">
        <v>9</v>
      </c>
      <c r="C12" s="23" t="s">
        <v>10</v>
      </c>
    </row>
    <row r="13" spans="1:9" ht="27.6">
      <c r="A13" s="22">
        <v>3</v>
      </c>
      <c r="B13" s="23" t="s">
        <v>11</v>
      </c>
      <c r="C13" s="23" t="s">
        <v>12</v>
      </c>
    </row>
    <row r="14" spans="1:9" ht="27.6">
      <c r="A14" s="22">
        <v>4</v>
      </c>
      <c r="B14" s="23" t="s">
        <v>13</v>
      </c>
      <c r="C14" s="23" t="s">
        <v>14</v>
      </c>
    </row>
    <row r="15" spans="1:9" ht="27.6">
      <c r="A15" s="22">
        <v>5</v>
      </c>
      <c r="B15" s="23" t="s">
        <v>15</v>
      </c>
      <c r="C15" s="23" t="s">
        <v>16</v>
      </c>
    </row>
    <row r="16" spans="1:9" ht="41.4">
      <c r="A16" s="22">
        <v>6</v>
      </c>
      <c r="B16" s="23" t="s">
        <v>17</v>
      </c>
      <c r="C16" s="23" t="s">
        <v>18</v>
      </c>
    </row>
    <row r="17" spans="1:6" ht="27.6">
      <c r="A17" s="22">
        <v>7</v>
      </c>
      <c r="B17" s="23" t="s">
        <v>19</v>
      </c>
      <c r="C17" s="23" t="s">
        <v>20</v>
      </c>
    </row>
    <row r="19" spans="1:6">
      <c r="A19" s="19" t="s">
        <v>21</v>
      </c>
      <c r="B19" s="19"/>
      <c r="C19" s="19"/>
      <c r="D19" s="19"/>
      <c r="E19" s="19"/>
      <c r="F19" s="19"/>
    </row>
    <row r="21" spans="1:6">
      <c r="A21" s="21" t="s">
        <v>22</v>
      </c>
      <c r="B21" s="21" t="s">
        <v>23</v>
      </c>
    </row>
    <row r="22" spans="1:6">
      <c r="A22" s="18">
        <v>1</v>
      </c>
      <c r="B22" s="24" t="s">
        <v>24</v>
      </c>
    </row>
    <row r="23" spans="1:6" ht="27.6">
      <c r="A23" s="18">
        <v>2</v>
      </c>
      <c r="B23" s="24" t="s">
        <v>25</v>
      </c>
    </row>
    <row r="24" spans="1:6" ht="27.6">
      <c r="A24" s="18">
        <v>3</v>
      </c>
      <c r="B24" s="24" t="s">
        <v>26</v>
      </c>
    </row>
    <row r="25" spans="1:6" ht="27.6">
      <c r="A25" s="18">
        <v>4</v>
      </c>
      <c r="B25" s="24" t="s">
        <v>27</v>
      </c>
    </row>
    <row r="27" spans="1:6">
      <c r="A27" s="19" t="s">
        <v>28</v>
      </c>
      <c r="B27" s="19"/>
      <c r="C27" s="19"/>
      <c r="D27" s="19"/>
      <c r="E27" s="19"/>
      <c r="F27" s="19"/>
    </row>
    <row r="28" spans="1:6">
      <c r="A28" s="25" t="s">
        <v>29</v>
      </c>
      <c r="B28" s="25"/>
      <c r="C28" s="25"/>
      <c r="D28" s="25"/>
      <c r="E28" s="25"/>
      <c r="F28" s="25"/>
    </row>
    <row r="29" spans="1:6">
      <c r="A29" s="25"/>
      <c r="B29" s="25"/>
      <c r="C29" s="25"/>
      <c r="D29" s="25"/>
      <c r="E29" s="25"/>
      <c r="F29" s="25"/>
    </row>
    <row r="30" spans="1:6">
      <c r="A30" s="25"/>
      <c r="B30" s="25"/>
      <c r="C30" s="25"/>
      <c r="D30" s="25"/>
      <c r="E30" s="25"/>
      <c r="F30" s="25"/>
    </row>
    <row r="32" spans="1:6">
      <c r="A32" s="19" t="s">
        <v>30</v>
      </c>
      <c r="B32" s="19"/>
      <c r="C32" s="19"/>
      <c r="D32" s="19"/>
      <c r="E32" s="19"/>
      <c r="F32" s="19"/>
    </row>
    <row r="34" spans="1:6" ht="27.6">
      <c r="A34" s="26" t="s">
        <v>31</v>
      </c>
      <c r="B34" s="24" t="s">
        <v>32</v>
      </c>
    </row>
    <row r="35" spans="1:6">
      <c r="A35" s="26" t="s">
        <v>33</v>
      </c>
      <c r="B35" s="24" t="s">
        <v>34</v>
      </c>
    </row>
    <row r="36" spans="1:6">
      <c r="A36" s="26" t="s">
        <v>35</v>
      </c>
      <c r="B36" s="24" t="s">
        <v>36</v>
      </c>
    </row>
    <row r="37" spans="1:6">
      <c r="A37" s="26" t="s">
        <v>37</v>
      </c>
      <c r="B37" s="24" t="s">
        <v>38</v>
      </c>
    </row>
    <row r="38" spans="1:6">
      <c r="A38" s="26" t="s">
        <v>39</v>
      </c>
      <c r="B38" s="24" t="s">
        <v>40</v>
      </c>
    </row>
    <row r="40" spans="1:6">
      <c r="A40" s="19" t="s">
        <v>41</v>
      </c>
      <c r="B40" s="19"/>
      <c r="C40" s="19"/>
      <c r="D40" s="19"/>
      <c r="E40" s="19"/>
      <c r="F40" s="19"/>
    </row>
    <row r="42" spans="1:6">
      <c r="A42" s="21" t="s">
        <v>42</v>
      </c>
      <c r="B42" s="21" t="s">
        <v>43</v>
      </c>
    </row>
    <row r="43" spans="1:6">
      <c r="A43" s="26" t="s">
        <v>44</v>
      </c>
      <c r="B43" s="24" t="s">
        <v>45</v>
      </c>
    </row>
    <row r="44" spans="1:6">
      <c r="A44" s="26" t="s">
        <v>46</v>
      </c>
      <c r="B44" s="24" t="s">
        <v>47</v>
      </c>
    </row>
    <row r="45" spans="1:6">
      <c r="A45" s="26" t="s">
        <v>48</v>
      </c>
      <c r="B45" s="24" t="s">
        <v>49</v>
      </c>
    </row>
    <row r="47" spans="1:6">
      <c r="A47" s="20" t="s">
        <v>50</v>
      </c>
      <c r="B47" s="20"/>
      <c r="C47" s="20"/>
      <c r="D47" s="20"/>
      <c r="E47" s="20"/>
      <c r="F47" s="20"/>
    </row>
    <row r="48" spans="1:6">
      <c r="A48" s="20"/>
      <c r="B48" s="20"/>
      <c r="C48" s="20"/>
      <c r="D48" s="20"/>
      <c r="E48" s="20"/>
      <c r="F48" s="20"/>
    </row>
    <row r="49" spans="1:6">
      <c r="A49" s="20"/>
      <c r="B49" s="20"/>
      <c r="C49" s="20"/>
      <c r="D49" s="20"/>
      <c r="E49" s="20"/>
      <c r="F49" s="20"/>
    </row>
  </sheetData>
  <sheetProtection algorithmName="SHA-512" hashValue="t1okig+p2aGF5hTGg9m7qEXl6SBfydxmnRj4YV0ufunhJowz2J4CCTJ6LFzCn7gtsNSlI+AP+cdkHiDV1EBBhg==" saltValue="M4cS3hBhq2DSDJa93kTwYw==" spinCount="100000" sheet="1" objects="1" scenarios="1" formatCells="0" formatColumns="0" formatRows="0" insertColumns="0" sort="0" autoFilter="0" pivotTables="0"/>
  <mergeCells count="12">
    <mergeCell ref="H4:I6"/>
    <mergeCell ref="H7:I7"/>
    <mergeCell ref="A27:F27"/>
    <mergeCell ref="A28:F30"/>
    <mergeCell ref="A32:F32"/>
    <mergeCell ref="A40:F40"/>
    <mergeCell ref="A47:F49"/>
    <mergeCell ref="A1:F1"/>
    <mergeCell ref="A3:F3"/>
    <mergeCell ref="A4:F6"/>
    <mergeCell ref="A8:F8"/>
    <mergeCell ref="A19:F19"/>
  </mergeCells>
  <hyperlinks>
    <hyperlink ref="H7" r:id="rId1" xr:uid="{9EE4C389-342F-4221-9062-DDEA6EA8DBFA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8"/>
  <sheetViews>
    <sheetView workbookViewId="0">
      <selection activeCell="F9" sqref="F9"/>
    </sheetView>
  </sheetViews>
  <sheetFormatPr baseColWidth="10" defaultColWidth="8.796875" defaultRowHeight="13.8"/>
  <cols>
    <col min="1" max="1" width="23" style="18" customWidth="1"/>
    <col min="2" max="2" width="54" style="18" customWidth="1"/>
    <col min="3" max="3" width="25" style="18" customWidth="1"/>
    <col min="4" max="4" width="45" style="18" customWidth="1"/>
    <col min="5" max="5" width="2.8984375" style="18" customWidth="1"/>
    <col min="6" max="6" width="36.8984375" style="18" customWidth="1"/>
    <col min="7" max="7" width="42.09765625" style="18" customWidth="1"/>
    <col min="8" max="16384" width="8.796875" style="18"/>
  </cols>
  <sheetData>
    <row r="1" spans="1:7" ht="24" customHeight="1">
      <c r="A1" s="16" t="s">
        <v>51</v>
      </c>
      <c r="B1" s="17"/>
      <c r="C1" s="17"/>
      <c r="D1" s="17"/>
    </row>
    <row r="3" spans="1:7" ht="14.4" thickBot="1">
      <c r="A3" s="21" t="s">
        <v>52</v>
      </c>
      <c r="B3" s="21" t="s">
        <v>53</v>
      </c>
      <c r="C3" s="21" t="s">
        <v>54</v>
      </c>
      <c r="D3" s="21" t="s">
        <v>55</v>
      </c>
    </row>
    <row r="4" spans="1:7" ht="41.4">
      <c r="A4" s="23" t="s">
        <v>56</v>
      </c>
      <c r="B4" s="23" t="s">
        <v>57</v>
      </c>
      <c r="C4" s="23" t="s">
        <v>58</v>
      </c>
      <c r="D4" s="23" t="s">
        <v>59</v>
      </c>
      <c r="F4" s="27" t="s">
        <v>406</v>
      </c>
      <c r="G4" s="28"/>
    </row>
    <row r="5" spans="1:7" ht="27.6">
      <c r="A5" s="23" t="s">
        <v>60</v>
      </c>
      <c r="B5" s="23" t="s">
        <v>61</v>
      </c>
      <c r="C5" s="23" t="s">
        <v>62</v>
      </c>
      <c r="D5" s="23" t="s">
        <v>63</v>
      </c>
      <c r="F5" s="29"/>
      <c r="G5" s="30"/>
    </row>
    <row r="6" spans="1:7" ht="14.4" thickBot="1">
      <c r="A6" s="23" t="s">
        <v>64</v>
      </c>
      <c r="B6" s="23" t="s">
        <v>65</v>
      </c>
      <c r="C6" s="23" t="s">
        <v>66</v>
      </c>
      <c r="D6" s="23" t="s">
        <v>67</v>
      </c>
      <c r="F6" s="31"/>
      <c r="G6" s="32"/>
    </row>
    <row r="7" spans="1:7" ht="28.2" thickBot="1">
      <c r="A7" s="23" t="s">
        <v>68</v>
      </c>
      <c r="B7" s="23" t="s">
        <v>69</v>
      </c>
      <c r="C7" s="23" t="s">
        <v>66</v>
      </c>
      <c r="D7" s="23" t="s">
        <v>70</v>
      </c>
      <c r="F7" s="33" t="s">
        <v>407</v>
      </c>
      <c r="G7" s="34"/>
    </row>
    <row r="8" spans="1:7" ht="27.6">
      <c r="A8" s="23" t="s">
        <v>71</v>
      </c>
      <c r="B8" s="23" t="s">
        <v>72</v>
      </c>
      <c r="C8" s="23" t="s">
        <v>73</v>
      </c>
      <c r="D8" s="23" t="s">
        <v>74</v>
      </c>
    </row>
    <row r="9" spans="1:7" ht="27.6">
      <c r="A9" s="23" t="s">
        <v>75</v>
      </c>
      <c r="B9" s="23" t="s">
        <v>76</v>
      </c>
      <c r="C9" s="23" t="s">
        <v>66</v>
      </c>
      <c r="D9" s="23" t="s">
        <v>77</v>
      </c>
    </row>
    <row r="10" spans="1:7" ht="27.6">
      <c r="A10" s="23" t="s">
        <v>78</v>
      </c>
      <c r="B10" s="23" t="s">
        <v>79</v>
      </c>
      <c r="C10" s="23" t="s">
        <v>66</v>
      </c>
      <c r="D10" s="23" t="s">
        <v>80</v>
      </c>
    </row>
    <row r="11" spans="1:7" ht="27.6">
      <c r="A11" s="23" t="s">
        <v>81</v>
      </c>
      <c r="B11" s="23" t="s">
        <v>82</v>
      </c>
      <c r="C11" s="23" t="s">
        <v>73</v>
      </c>
      <c r="D11" s="23" t="s">
        <v>83</v>
      </c>
    </row>
    <row r="12" spans="1:7" ht="27.6">
      <c r="A12" s="23" t="s">
        <v>84</v>
      </c>
      <c r="B12" s="23" t="s">
        <v>85</v>
      </c>
      <c r="C12" s="23" t="s">
        <v>86</v>
      </c>
      <c r="D12" s="23" t="s">
        <v>87</v>
      </c>
    </row>
    <row r="13" spans="1:7" ht="27.6">
      <c r="A13" s="23" t="s">
        <v>88</v>
      </c>
      <c r="B13" s="23" t="s">
        <v>89</v>
      </c>
      <c r="C13" s="23" t="s">
        <v>90</v>
      </c>
      <c r="D13" s="23" t="s">
        <v>91</v>
      </c>
    </row>
    <row r="14" spans="1:7" ht="27.6">
      <c r="A14" s="23" t="s">
        <v>92</v>
      </c>
      <c r="B14" s="23" t="s">
        <v>93</v>
      </c>
      <c r="C14" s="23" t="s">
        <v>90</v>
      </c>
      <c r="D14" s="23" t="s">
        <v>94</v>
      </c>
    </row>
    <row r="15" spans="1:7">
      <c r="A15" s="23" t="s">
        <v>95</v>
      </c>
      <c r="B15" s="23" t="s">
        <v>96</v>
      </c>
      <c r="C15" s="23" t="s">
        <v>73</v>
      </c>
      <c r="D15" s="23" t="s">
        <v>97</v>
      </c>
    </row>
    <row r="16" spans="1:7" ht="27.6">
      <c r="A16" s="23" t="s">
        <v>98</v>
      </c>
      <c r="B16" s="23" t="s">
        <v>99</v>
      </c>
      <c r="C16" s="23" t="s">
        <v>100</v>
      </c>
      <c r="D16" s="23" t="s">
        <v>101</v>
      </c>
    </row>
    <row r="17" spans="1:4">
      <c r="A17" s="23" t="s">
        <v>102</v>
      </c>
      <c r="B17" s="23" t="s">
        <v>103</v>
      </c>
      <c r="C17" s="23" t="s">
        <v>62</v>
      </c>
      <c r="D17" s="23" t="s">
        <v>104</v>
      </c>
    </row>
    <row r="18" spans="1:4">
      <c r="A18" s="23" t="s">
        <v>105</v>
      </c>
      <c r="B18" s="23" t="s">
        <v>106</v>
      </c>
      <c r="C18" s="23" t="s">
        <v>107</v>
      </c>
      <c r="D18" s="23" t="s">
        <v>108</v>
      </c>
    </row>
    <row r="19" spans="1:4">
      <c r="A19" s="23" t="s">
        <v>109</v>
      </c>
      <c r="B19" s="23" t="s">
        <v>110</v>
      </c>
      <c r="C19" s="23" t="s">
        <v>107</v>
      </c>
      <c r="D19" s="23" t="s">
        <v>111</v>
      </c>
    </row>
    <row r="20" spans="1:4">
      <c r="A20" s="23" t="s">
        <v>112</v>
      </c>
      <c r="B20" s="23" t="s">
        <v>113</v>
      </c>
      <c r="C20" s="23" t="s">
        <v>114</v>
      </c>
      <c r="D20" s="23" t="s">
        <v>115</v>
      </c>
    </row>
    <row r="21" spans="1:4">
      <c r="A21" s="23" t="s">
        <v>116</v>
      </c>
      <c r="B21" s="23" t="s">
        <v>117</v>
      </c>
      <c r="C21" s="23" t="s">
        <v>90</v>
      </c>
      <c r="D21" s="23" t="s">
        <v>118</v>
      </c>
    </row>
    <row r="22" spans="1:4">
      <c r="A22" s="23" t="s">
        <v>119</v>
      </c>
      <c r="B22" s="23" t="s">
        <v>120</v>
      </c>
      <c r="C22" s="23" t="s">
        <v>90</v>
      </c>
      <c r="D22" s="23" t="s">
        <v>121</v>
      </c>
    </row>
    <row r="23" spans="1:4">
      <c r="A23" s="23" t="s">
        <v>122</v>
      </c>
      <c r="B23" s="23" t="s">
        <v>123</v>
      </c>
      <c r="C23" s="23" t="s">
        <v>90</v>
      </c>
      <c r="D23" s="23" t="s">
        <v>124</v>
      </c>
    </row>
    <row r="24" spans="1:4">
      <c r="A24" s="23" t="s">
        <v>125</v>
      </c>
      <c r="B24" s="23" t="s">
        <v>126</v>
      </c>
      <c r="C24" s="23" t="s">
        <v>86</v>
      </c>
      <c r="D24" s="23" t="s">
        <v>127</v>
      </c>
    </row>
    <row r="25" spans="1:4">
      <c r="A25" s="23" t="s">
        <v>128</v>
      </c>
      <c r="B25" s="23" t="s">
        <v>129</v>
      </c>
      <c r="C25" s="23" t="s">
        <v>114</v>
      </c>
      <c r="D25" s="23" t="s">
        <v>130</v>
      </c>
    </row>
    <row r="26" spans="1:4" ht="27.6">
      <c r="A26" s="23" t="s">
        <v>131</v>
      </c>
      <c r="B26" s="23" t="s">
        <v>132</v>
      </c>
      <c r="C26" s="23" t="s">
        <v>133</v>
      </c>
      <c r="D26" s="23" t="s">
        <v>134</v>
      </c>
    </row>
    <row r="27" spans="1:4">
      <c r="A27" s="23" t="s">
        <v>135</v>
      </c>
      <c r="B27" s="23" t="s">
        <v>136</v>
      </c>
      <c r="C27" s="23" t="s">
        <v>100</v>
      </c>
      <c r="D27" s="23" t="s">
        <v>137</v>
      </c>
    </row>
    <row r="28" spans="1:4" ht="27.6">
      <c r="A28" s="23" t="s">
        <v>138</v>
      </c>
      <c r="B28" s="23" t="s">
        <v>139</v>
      </c>
      <c r="C28" s="23" t="s">
        <v>66</v>
      </c>
      <c r="D28" s="23" t="s">
        <v>140</v>
      </c>
    </row>
    <row r="29" spans="1:4" ht="27.6">
      <c r="A29" s="23" t="s">
        <v>141</v>
      </c>
      <c r="B29" s="23" t="s">
        <v>142</v>
      </c>
      <c r="C29" s="23" t="s">
        <v>66</v>
      </c>
      <c r="D29" s="23" t="s">
        <v>143</v>
      </c>
    </row>
    <row r="30" spans="1:4" ht="27.6">
      <c r="A30" s="23" t="s">
        <v>144</v>
      </c>
      <c r="B30" s="23" t="s">
        <v>145</v>
      </c>
      <c r="C30" s="23" t="s">
        <v>66</v>
      </c>
      <c r="D30" s="23" t="s">
        <v>146</v>
      </c>
    </row>
    <row r="31" spans="1:4" ht="27.6">
      <c r="A31" s="23" t="s">
        <v>147</v>
      </c>
      <c r="B31" s="23" t="s">
        <v>148</v>
      </c>
      <c r="C31" s="23" t="s">
        <v>114</v>
      </c>
      <c r="D31" s="23" t="s">
        <v>149</v>
      </c>
    </row>
    <row r="32" spans="1:4" ht="27.6">
      <c r="A32" s="23" t="s">
        <v>150</v>
      </c>
      <c r="B32" s="23" t="s">
        <v>151</v>
      </c>
      <c r="C32" s="23" t="s">
        <v>73</v>
      </c>
      <c r="D32" s="23" t="s">
        <v>152</v>
      </c>
    </row>
    <row r="33" spans="1:4" ht="27.6">
      <c r="A33" s="23" t="s">
        <v>153</v>
      </c>
      <c r="B33" s="23" t="s">
        <v>154</v>
      </c>
      <c r="C33" s="23" t="s">
        <v>90</v>
      </c>
      <c r="D33" s="23" t="s">
        <v>155</v>
      </c>
    </row>
    <row r="34" spans="1:4" ht="27.6">
      <c r="A34" s="23" t="s">
        <v>156</v>
      </c>
      <c r="B34" s="23" t="s">
        <v>157</v>
      </c>
      <c r="C34" s="23" t="s">
        <v>90</v>
      </c>
      <c r="D34" s="23" t="s">
        <v>158</v>
      </c>
    </row>
    <row r="35" spans="1:4" ht="27.6">
      <c r="A35" s="23" t="s">
        <v>90</v>
      </c>
      <c r="B35" s="23" t="s">
        <v>159</v>
      </c>
      <c r="C35" s="23" t="s">
        <v>160</v>
      </c>
      <c r="D35" s="23" t="s">
        <v>161</v>
      </c>
    </row>
    <row r="36" spans="1:4" ht="21.15" customHeight="1">
      <c r="A36" s="24" t="s">
        <v>162</v>
      </c>
      <c r="B36" s="24" t="s">
        <v>163</v>
      </c>
      <c r="C36" s="24" t="s">
        <v>160</v>
      </c>
      <c r="D36" s="24" t="s">
        <v>164</v>
      </c>
    </row>
    <row r="37" spans="1:4" ht="21.15" customHeight="1">
      <c r="A37" s="24" t="s">
        <v>165</v>
      </c>
      <c r="B37" s="24" t="s">
        <v>166</v>
      </c>
      <c r="C37" s="24" t="s">
        <v>167</v>
      </c>
      <c r="D37" s="24" t="s">
        <v>168</v>
      </c>
    </row>
    <row r="38" spans="1:4" ht="21.15" customHeight="1">
      <c r="A38" s="24" t="s">
        <v>169</v>
      </c>
      <c r="B38" s="24" t="s">
        <v>170</v>
      </c>
      <c r="C38" s="24" t="s">
        <v>167</v>
      </c>
      <c r="D38" s="24" t="s">
        <v>171</v>
      </c>
    </row>
  </sheetData>
  <sheetProtection algorithmName="SHA-512" hashValue="m+Ii4su3QgUQKJvGXYL1W1RAVSGjhD/cwIHIzb2pYHuQSuxoaIWUeC8MhAA2D4OI2VkicK3td7JcQ/XrQqXluQ==" saltValue="HdybHCSXMnjT2aF3MsijEw==" spinCount="100000" sheet="1" objects="1" scenarios="1" formatCells="0" formatColumns="0" formatRows="0" insertColumns="0" insertRows="0" sort="0" autoFilter="0" pivotTables="0"/>
  <mergeCells count="3">
    <mergeCell ref="A1:D1"/>
    <mergeCell ref="F4:G6"/>
    <mergeCell ref="F7:G7"/>
  </mergeCells>
  <hyperlinks>
    <hyperlink ref="F7" r:id="rId1" xr:uid="{300632DA-8873-41B2-858D-DBBDD559AAF5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1"/>
  <sheetViews>
    <sheetView workbookViewId="0">
      <selection sqref="A1:K1"/>
    </sheetView>
  </sheetViews>
  <sheetFormatPr baseColWidth="10" defaultColWidth="8.796875" defaultRowHeight="13.8"/>
  <cols>
    <col min="1" max="1" width="13" customWidth="1"/>
    <col min="2" max="2" width="24" customWidth="1"/>
    <col min="3" max="3" width="48" customWidth="1"/>
    <col min="4" max="4" width="10" customWidth="1"/>
    <col min="5" max="5" width="38" customWidth="1"/>
    <col min="6" max="6" width="34" customWidth="1"/>
    <col min="7" max="7" width="38" customWidth="1"/>
    <col min="8" max="8" width="3" customWidth="1"/>
    <col min="9" max="9" width="25" customWidth="1"/>
    <col min="10" max="10" width="12" customWidth="1"/>
    <col min="11" max="11" width="22" customWidth="1"/>
  </cols>
  <sheetData>
    <row r="1" spans="1:11" ht="24" customHeight="1">
      <c r="A1" s="13" t="s">
        <v>172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1" ht="19.2" customHeight="1">
      <c r="A3" s="1" t="s">
        <v>173</v>
      </c>
      <c r="B3" s="4" t="s">
        <v>174</v>
      </c>
    </row>
    <row r="4" spans="1:11" ht="19.2" customHeight="1">
      <c r="A4" s="1" t="s">
        <v>175</v>
      </c>
      <c r="B4" s="4" t="s">
        <v>176</v>
      </c>
    </row>
    <row r="5" spans="1:11" ht="19.2" customHeight="1">
      <c r="A5" s="1" t="s">
        <v>112</v>
      </c>
      <c r="B5" s="4" t="s">
        <v>177</v>
      </c>
    </row>
    <row r="7" spans="1:11" ht="27.15" customHeight="1">
      <c r="A7" s="2" t="s">
        <v>178</v>
      </c>
      <c r="B7" s="2" t="s">
        <v>179</v>
      </c>
      <c r="C7" s="2" t="s">
        <v>180</v>
      </c>
      <c r="D7" s="2" t="s">
        <v>181</v>
      </c>
      <c r="E7" s="2" t="s">
        <v>182</v>
      </c>
      <c r="F7" s="2" t="s">
        <v>183</v>
      </c>
      <c r="G7" s="2" t="s">
        <v>109</v>
      </c>
      <c r="I7" s="2" t="s">
        <v>179</v>
      </c>
      <c r="J7" s="2" t="s">
        <v>184</v>
      </c>
      <c r="K7" s="2" t="s">
        <v>185</v>
      </c>
    </row>
    <row r="8" spans="1:11" ht="30.45" customHeight="1">
      <c r="A8" s="5">
        <v>1</v>
      </c>
      <c r="B8" s="3" t="s">
        <v>186</v>
      </c>
      <c r="C8" s="3" t="s">
        <v>187</v>
      </c>
      <c r="D8" s="6">
        <v>3</v>
      </c>
      <c r="E8" s="4" t="s">
        <v>188</v>
      </c>
      <c r="F8" s="4" t="s">
        <v>189</v>
      </c>
      <c r="G8" s="4" t="s">
        <v>190</v>
      </c>
      <c r="I8" t="s">
        <v>186</v>
      </c>
      <c r="J8" s="8">
        <f>IF(COUNTA(D8:D11)&lt;4,"",IF(COUNTIF(D8:D11,1)+COUNTIF(D8:D11,2)+COUNTIF(D8:D11,3)+COUNTIF(D8:D11,4)&lt;&gt;4,"",AVERAGE(D8:D11)))</f>
        <v>2.5</v>
      </c>
      <c r="K8" s="7" t="str">
        <f>IF(COUNTA(D8:D11)&lt;4,"FALTA INFORMACIÓN",IF(COUNTIF(D8:D11,1)+COUNTIF(D8:D11,2)+COUNTIF(D8:D11,3)+COUNTIF(D8:D11,4)&lt;&gt;4,"REVISAR",IF(J8&lt;1.75,"Nivel 1",IF(J8&lt;2.5,"Nivel 2",IF(J8&lt;3.25,"Nivel 3","Nivel 4")))))</f>
        <v>Nivel 3</v>
      </c>
    </row>
    <row r="9" spans="1:11" ht="30.45" customHeight="1">
      <c r="A9" s="5">
        <v>2</v>
      </c>
      <c r="B9" s="3" t="s">
        <v>186</v>
      </c>
      <c r="C9" s="3" t="s">
        <v>191</v>
      </c>
      <c r="D9" s="6">
        <v>3</v>
      </c>
      <c r="E9" s="4" t="s">
        <v>192</v>
      </c>
      <c r="F9" s="4" t="s">
        <v>193</v>
      </c>
      <c r="G9" s="4" t="s">
        <v>194</v>
      </c>
      <c r="I9" t="s">
        <v>64</v>
      </c>
      <c r="J9" s="8">
        <f>IF(COUNTA(D12:D15)&lt;4,"",IF(COUNTIF(D12:D15,1)+COUNTIF(D12:D15,2)+COUNTIF(D12:D15,3)+COUNTIF(D12:D15,4)&lt;&gt;4,"",AVERAGE(D12:D15)))</f>
        <v>2.5</v>
      </c>
      <c r="K9" s="7" t="str">
        <f>IF(COUNTA(D12:D15)&lt;4,"FALTA INFORMACIÓN",IF(COUNTIF(D12:D15,1)+COUNTIF(D12:D15,2)+COUNTIF(D12:D15,3)+COUNTIF(D12:D15,4)&lt;&gt;4,"REVISAR",IF(J9&lt;1.75,"Nivel 1",IF(J9&lt;2.5,"Nivel 2",IF(J9&lt;3.25,"Nivel 3","Nivel 4")))))</f>
        <v>Nivel 3</v>
      </c>
    </row>
    <row r="10" spans="1:11" ht="30.45" customHeight="1">
      <c r="A10" s="5">
        <v>3</v>
      </c>
      <c r="B10" s="3" t="s">
        <v>186</v>
      </c>
      <c r="C10" s="3" t="s">
        <v>195</v>
      </c>
      <c r="D10" s="6">
        <v>2</v>
      </c>
      <c r="E10" s="4" t="s">
        <v>196</v>
      </c>
      <c r="F10" s="4" t="s">
        <v>197</v>
      </c>
      <c r="G10" s="4" t="s">
        <v>198</v>
      </c>
      <c r="I10" t="s">
        <v>199</v>
      </c>
      <c r="J10" s="8">
        <f>IF(COUNTA(D16:D19)&lt;4,"",IF(COUNTIF(D16:D19,1)+COUNTIF(D16:D19,2)+COUNTIF(D16:D19,3)+COUNTIF(D16:D19,4)&lt;&gt;4,"",AVERAGE(D16:D19)))</f>
        <v>2.5</v>
      </c>
      <c r="K10" s="7" t="str">
        <f>IF(COUNTA(D16:D19)&lt;4,"FALTA INFORMACIÓN",IF(COUNTIF(D16:D19,1)+COUNTIF(D16:D19,2)+COUNTIF(D16:D19,3)+COUNTIF(D16:D19,4)&lt;&gt;4,"REVISAR",IF(J10&lt;1.75,"Nivel 1",IF(J10&lt;2.5,"Nivel 2",IF(J10&lt;3.25,"Nivel 3","Nivel 4")))))</f>
        <v>Nivel 3</v>
      </c>
    </row>
    <row r="11" spans="1:11" ht="30.45" customHeight="1">
      <c r="A11" s="5">
        <v>4</v>
      </c>
      <c r="B11" s="3" t="s">
        <v>186</v>
      </c>
      <c r="C11" s="3" t="s">
        <v>200</v>
      </c>
      <c r="D11" s="6">
        <v>2</v>
      </c>
      <c r="E11" s="4" t="s">
        <v>201</v>
      </c>
      <c r="F11" s="4" t="s">
        <v>202</v>
      </c>
      <c r="G11" s="4" t="s">
        <v>203</v>
      </c>
      <c r="I11" t="s">
        <v>204</v>
      </c>
      <c r="J11" s="8">
        <f>IF(COUNTA(D20:D23)&lt;4,"",IF(COUNTIF(D20:D23,1)+COUNTIF(D20:D23,2)+COUNTIF(D20:D23,3)+COUNTIF(D20:D23,4)&lt;&gt;4,"",AVERAGE(D20:D23)))</f>
        <v>2</v>
      </c>
      <c r="K11" s="7" t="str">
        <f>IF(COUNTA(D20:D23)&lt;4,"FALTA INFORMACIÓN",IF(COUNTIF(D20:D23,1)+COUNTIF(D20:D23,2)+COUNTIF(D20:D23,3)+COUNTIF(D20:D23,4)&lt;&gt;4,"REVISAR",IF(J11&lt;1.75,"Nivel 1",IF(J11&lt;2.5,"Nivel 2",IF(J11&lt;3.25,"Nivel 3","Nivel 4")))))</f>
        <v>Nivel 2</v>
      </c>
    </row>
    <row r="12" spans="1:11" ht="30.45" customHeight="1">
      <c r="A12" s="5">
        <v>5</v>
      </c>
      <c r="B12" s="3" t="s">
        <v>64</v>
      </c>
      <c r="C12" s="3" t="s">
        <v>205</v>
      </c>
      <c r="D12" s="6">
        <v>3</v>
      </c>
      <c r="E12" s="4" t="s">
        <v>206</v>
      </c>
      <c r="F12" s="4" t="s">
        <v>207</v>
      </c>
      <c r="G12" s="4" t="s">
        <v>208</v>
      </c>
      <c r="I12" t="s">
        <v>209</v>
      </c>
      <c r="J12" s="8">
        <f>IF(COUNTA(D24:D27)&lt;4,"",IF(COUNTIF(D24:D27,1)+COUNTIF(D24:D27,2)+COUNTIF(D24:D27,3)+COUNTIF(D24:D27,4)&lt;&gt;4,"",AVERAGE(D24:D27)))</f>
        <v>2.5</v>
      </c>
      <c r="K12" s="7" t="str">
        <f>IF(COUNTA(D24:D27)&lt;4,"FALTA INFORMACIÓN",IF(COUNTIF(D24:D27,1)+COUNTIF(D24:D27,2)+COUNTIF(D24:D27,3)+COUNTIF(D24:D27,4)&lt;&gt;4,"REVISAR",IF(J12&lt;1.75,"Nivel 1",IF(J12&lt;2.5,"Nivel 2",IF(J12&lt;3.25,"Nivel 3","Nivel 4")))))</f>
        <v>Nivel 3</v>
      </c>
    </row>
    <row r="13" spans="1:11" ht="30.45" customHeight="1">
      <c r="A13" s="5">
        <v>6</v>
      </c>
      <c r="B13" s="3" t="s">
        <v>64</v>
      </c>
      <c r="C13" s="3" t="s">
        <v>210</v>
      </c>
      <c r="D13" s="6">
        <v>3</v>
      </c>
      <c r="E13" s="4" t="s">
        <v>211</v>
      </c>
      <c r="F13" s="4" t="s">
        <v>212</v>
      </c>
      <c r="G13" s="4" t="s">
        <v>213</v>
      </c>
      <c r="I13" t="s">
        <v>214</v>
      </c>
      <c r="J13" s="8">
        <f>IF(COUNTA(D28:D31)&lt;4,"",IF(COUNTIF(D28:D31,1)+COUNTIF(D28:D31,2)+COUNTIF(D28:D31,3)+COUNTIF(D28:D31,4)&lt;&gt;4,"",AVERAGE(D28:D31)))</f>
        <v>2</v>
      </c>
      <c r="K13" s="7" t="str">
        <f>IF(COUNTA(D28:D31)&lt;4,"FALTA INFORMACIÓN",IF(COUNTIF(D28:D31,1)+COUNTIF(D28:D31,2)+COUNTIF(D28:D31,3)+COUNTIF(D28:D31,4)&lt;&gt;4,"REVISAR",IF(J13&lt;1.75,"Nivel 1",IF(J13&lt;2.5,"Nivel 2",IF(J13&lt;3.25,"Nivel 3","Nivel 4")))))</f>
        <v>Nivel 2</v>
      </c>
    </row>
    <row r="14" spans="1:11" ht="30.45" customHeight="1">
      <c r="A14" s="5">
        <v>7</v>
      </c>
      <c r="B14" s="3" t="s">
        <v>64</v>
      </c>
      <c r="C14" s="3" t="s">
        <v>215</v>
      </c>
      <c r="D14" s="6">
        <v>2</v>
      </c>
      <c r="E14" s="4" t="s">
        <v>216</v>
      </c>
      <c r="F14" s="4" t="s">
        <v>217</v>
      </c>
      <c r="G14" s="4" t="s">
        <v>218</v>
      </c>
      <c r="J14" s="9"/>
    </row>
    <row r="15" spans="1:11" ht="30.45" customHeight="1">
      <c r="A15" s="5">
        <v>8</v>
      </c>
      <c r="B15" s="3" t="s">
        <v>64</v>
      </c>
      <c r="C15" s="3" t="s">
        <v>219</v>
      </c>
      <c r="D15" s="6">
        <v>2</v>
      </c>
      <c r="E15" s="4" t="s">
        <v>220</v>
      </c>
      <c r="F15" s="4" t="s">
        <v>221</v>
      </c>
      <c r="G15" s="4" t="s">
        <v>222</v>
      </c>
      <c r="I15" s="1" t="s">
        <v>223</v>
      </c>
      <c r="J15" s="8">
        <f>IF(COUNTA(D8:D31)&lt;24,"",IF(COUNTIF(D8:D31,1)+COUNTIF(D8:D31,2)+COUNTIF(D8:D31,3)+COUNTIF(D8:D31,4)&lt;&gt;24,"",AVERAGE(D8:D31)))</f>
        <v>2.3333333333333335</v>
      </c>
      <c r="K15" s="7"/>
    </row>
    <row r="16" spans="1:11" ht="30.45" customHeight="1">
      <c r="A16" s="5">
        <v>9</v>
      </c>
      <c r="B16" s="3" t="s">
        <v>199</v>
      </c>
      <c r="C16" s="3" t="s">
        <v>224</v>
      </c>
      <c r="D16" s="6">
        <v>3</v>
      </c>
      <c r="E16" s="4" t="s">
        <v>225</v>
      </c>
      <c r="F16" s="4" t="s">
        <v>226</v>
      </c>
      <c r="G16" s="4" t="s">
        <v>227</v>
      </c>
      <c r="I16" s="1" t="s">
        <v>228</v>
      </c>
      <c r="J16" s="15" t="str">
        <f>IF(COUNTA(D8:D31)&lt;24,"FALTA INFORMACIÓN",IF(COUNTIF(D8:D31,1)+COUNTIF(D8:D31,2)+COUNTIF(D8:D31,3)+COUNTIF(D8:D31,4)&lt;&gt;24,"REVISAR",IF(J15&lt;1.75,"Nivel 1 — Planeación aislada",IF(J15&lt;2.5,"Nivel 2 — Coordinación básica",IF(J15&lt;3.25,"Nivel 3 — S&amp;OP estructurado","Nivel 4 — IBP")))))</f>
        <v>Nivel 2 — Coordinación básica</v>
      </c>
      <c r="K16" s="15"/>
    </row>
    <row r="17" spans="1:7" ht="30.45" customHeight="1">
      <c r="A17" s="5">
        <v>10</v>
      </c>
      <c r="B17" s="3" t="s">
        <v>199</v>
      </c>
      <c r="C17" s="3" t="s">
        <v>229</v>
      </c>
      <c r="D17" s="6">
        <v>2</v>
      </c>
      <c r="E17" s="4" t="s">
        <v>230</v>
      </c>
      <c r="F17" s="4" t="s">
        <v>231</v>
      </c>
      <c r="G17" s="4" t="s">
        <v>232</v>
      </c>
    </row>
    <row r="18" spans="1:7" ht="30.45" customHeight="1">
      <c r="A18" s="5">
        <v>11</v>
      </c>
      <c r="B18" s="3" t="s">
        <v>199</v>
      </c>
      <c r="C18" s="3" t="s">
        <v>233</v>
      </c>
      <c r="D18" s="6">
        <v>3</v>
      </c>
      <c r="E18" s="4" t="s">
        <v>234</v>
      </c>
      <c r="F18" s="4" t="s">
        <v>235</v>
      </c>
      <c r="G18" s="4" t="s">
        <v>236</v>
      </c>
    </row>
    <row r="19" spans="1:7" ht="30.45" customHeight="1">
      <c r="A19" s="5">
        <v>12</v>
      </c>
      <c r="B19" s="3" t="s">
        <v>199</v>
      </c>
      <c r="C19" s="3" t="s">
        <v>237</v>
      </c>
      <c r="D19" s="6">
        <v>2</v>
      </c>
      <c r="E19" s="4" t="s">
        <v>238</v>
      </c>
      <c r="F19" s="4" t="s">
        <v>239</v>
      </c>
      <c r="G19" s="4" t="s">
        <v>240</v>
      </c>
    </row>
    <row r="20" spans="1:7" ht="30.45" customHeight="1">
      <c r="A20" s="5">
        <v>13</v>
      </c>
      <c r="B20" s="3" t="s">
        <v>204</v>
      </c>
      <c r="C20" s="3" t="s">
        <v>241</v>
      </c>
      <c r="D20" s="6">
        <v>2</v>
      </c>
      <c r="E20" s="4" t="s">
        <v>242</v>
      </c>
      <c r="F20" s="4" t="s">
        <v>243</v>
      </c>
      <c r="G20" s="4" t="s">
        <v>244</v>
      </c>
    </row>
    <row r="21" spans="1:7" ht="30.45" customHeight="1">
      <c r="A21" s="5">
        <v>14</v>
      </c>
      <c r="B21" s="3" t="s">
        <v>204</v>
      </c>
      <c r="C21" s="3" t="s">
        <v>245</v>
      </c>
      <c r="D21" s="6">
        <v>2</v>
      </c>
      <c r="E21" s="4" t="s">
        <v>246</v>
      </c>
      <c r="F21" s="4" t="s">
        <v>247</v>
      </c>
      <c r="G21" s="4" t="s">
        <v>248</v>
      </c>
    </row>
    <row r="22" spans="1:7" ht="30.45" customHeight="1">
      <c r="A22" s="5">
        <v>15</v>
      </c>
      <c r="B22" s="3" t="s">
        <v>204</v>
      </c>
      <c r="C22" s="3" t="s">
        <v>249</v>
      </c>
      <c r="D22" s="6">
        <v>2</v>
      </c>
      <c r="E22" s="4" t="s">
        <v>250</v>
      </c>
      <c r="F22" s="4" t="s">
        <v>251</v>
      </c>
      <c r="G22" s="4" t="s">
        <v>252</v>
      </c>
    </row>
    <row r="23" spans="1:7" ht="30.45" customHeight="1">
      <c r="A23" s="5">
        <v>16</v>
      </c>
      <c r="B23" s="3" t="s">
        <v>204</v>
      </c>
      <c r="C23" s="3" t="s">
        <v>253</v>
      </c>
      <c r="D23" s="6">
        <v>2</v>
      </c>
      <c r="E23" s="4" t="s">
        <v>254</v>
      </c>
      <c r="F23" s="4" t="s">
        <v>255</v>
      </c>
      <c r="G23" s="4" t="s">
        <v>256</v>
      </c>
    </row>
    <row r="24" spans="1:7" ht="30.45" customHeight="1">
      <c r="A24" s="5">
        <v>17</v>
      </c>
      <c r="B24" s="3" t="s">
        <v>209</v>
      </c>
      <c r="C24" s="3" t="s">
        <v>257</v>
      </c>
      <c r="D24" s="6">
        <v>3</v>
      </c>
      <c r="E24" s="4" t="s">
        <v>258</v>
      </c>
      <c r="F24" s="4" t="s">
        <v>259</v>
      </c>
      <c r="G24" s="4" t="s">
        <v>260</v>
      </c>
    </row>
    <row r="25" spans="1:7" ht="30.45" customHeight="1">
      <c r="A25" s="5">
        <v>18</v>
      </c>
      <c r="B25" s="3" t="s">
        <v>209</v>
      </c>
      <c r="C25" s="3" t="s">
        <v>261</v>
      </c>
      <c r="D25" s="6">
        <v>2</v>
      </c>
      <c r="E25" s="4" t="s">
        <v>262</v>
      </c>
      <c r="F25" s="4" t="s">
        <v>263</v>
      </c>
      <c r="G25" s="4" t="s">
        <v>264</v>
      </c>
    </row>
    <row r="26" spans="1:7" ht="30.45" customHeight="1">
      <c r="A26" s="5">
        <v>19</v>
      </c>
      <c r="B26" s="3" t="s">
        <v>209</v>
      </c>
      <c r="C26" s="3" t="s">
        <v>265</v>
      </c>
      <c r="D26" s="6">
        <v>3</v>
      </c>
      <c r="E26" s="4" t="s">
        <v>266</v>
      </c>
      <c r="F26" s="4" t="s">
        <v>267</v>
      </c>
      <c r="G26" s="4" t="s">
        <v>268</v>
      </c>
    </row>
    <row r="27" spans="1:7" ht="30.45" customHeight="1">
      <c r="A27" s="5">
        <v>20</v>
      </c>
      <c r="B27" s="3" t="s">
        <v>209</v>
      </c>
      <c r="C27" s="3" t="s">
        <v>269</v>
      </c>
      <c r="D27" s="6">
        <v>2</v>
      </c>
      <c r="E27" s="4" t="s">
        <v>270</v>
      </c>
      <c r="F27" s="4" t="s">
        <v>271</v>
      </c>
      <c r="G27" s="4" t="s">
        <v>272</v>
      </c>
    </row>
    <row r="28" spans="1:7" ht="30.45" customHeight="1">
      <c r="A28" s="5">
        <v>21</v>
      </c>
      <c r="B28" s="3" t="s">
        <v>214</v>
      </c>
      <c r="C28" s="3" t="s">
        <v>273</v>
      </c>
      <c r="D28" s="6">
        <v>2</v>
      </c>
      <c r="E28" s="4" t="s">
        <v>274</v>
      </c>
      <c r="F28" s="4" t="s">
        <v>275</v>
      </c>
      <c r="G28" s="4" t="s">
        <v>276</v>
      </c>
    </row>
    <row r="29" spans="1:7" ht="30.45" customHeight="1">
      <c r="A29" s="5">
        <v>22</v>
      </c>
      <c r="B29" s="3" t="s">
        <v>214</v>
      </c>
      <c r="C29" s="3" t="s">
        <v>277</v>
      </c>
      <c r="D29" s="6">
        <v>2</v>
      </c>
      <c r="E29" s="4" t="s">
        <v>278</v>
      </c>
      <c r="F29" s="4" t="s">
        <v>279</v>
      </c>
      <c r="G29" s="4" t="s">
        <v>280</v>
      </c>
    </row>
    <row r="30" spans="1:7" ht="30.45" customHeight="1">
      <c r="A30" s="5">
        <v>23</v>
      </c>
      <c r="B30" s="3" t="s">
        <v>214</v>
      </c>
      <c r="C30" s="3" t="s">
        <v>281</v>
      </c>
      <c r="D30" s="6">
        <v>2</v>
      </c>
      <c r="E30" s="4" t="s">
        <v>282</v>
      </c>
      <c r="F30" s="4" t="s">
        <v>283</v>
      </c>
      <c r="G30" s="4" t="s">
        <v>284</v>
      </c>
    </row>
    <row r="31" spans="1:7" ht="30.45" customHeight="1">
      <c r="A31" s="5">
        <v>24</v>
      </c>
      <c r="B31" s="3" t="s">
        <v>214</v>
      </c>
      <c r="C31" s="3" t="s">
        <v>285</v>
      </c>
      <c r="D31" s="6">
        <v>2</v>
      </c>
      <c r="E31" s="4" t="s">
        <v>286</v>
      </c>
      <c r="F31" s="4" t="s">
        <v>287</v>
      </c>
      <c r="G31" s="4" t="s">
        <v>288</v>
      </c>
    </row>
  </sheetData>
  <mergeCells count="2">
    <mergeCell ref="A1:K1"/>
    <mergeCell ref="J16:K16"/>
  </mergeCells>
  <conditionalFormatting sqref="D8:D31">
    <cfRule type="expression" dxfId="24" priority="3">
      <formula>AND(D8&lt;&gt;"",OR(NOT(ISNUMBER(D8)),D8&lt;1,D8&gt;4))</formula>
    </cfRule>
    <cfRule type="expression" dxfId="23" priority="4">
      <formula>D8=1</formula>
    </cfRule>
    <cfRule type="expression" dxfId="22" priority="5">
      <formula>D8=2</formula>
    </cfRule>
    <cfRule type="expression" dxfId="21" priority="6">
      <formula>D8=3</formula>
    </cfRule>
    <cfRule type="expression" dxfId="20" priority="7">
      <formula>D8=4</formula>
    </cfRule>
  </conditionalFormatting>
  <conditionalFormatting sqref="J8:J15">
    <cfRule type="colorScale" priority="2">
      <colorScale>
        <cfvo type="min"/>
        <cfvo type="percentile" val="50"/>
        <cfvo type="max"/>
        <color rgb="FFF4CCCC"/>
        <color rgb="FFFFF2CC"/>
        <color rgb="FFD9EAD3"/>
      </colorScale>
    </cfRule>
  </conditionalFormatting>
  <dataValidations count="1">
    <dataValidation type="list" sqref="D8:D31" xr:uid="{00000000-0002-0000-0200-000000000000}">
      <formula1>"1,2,3,4"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0"/>
  <sheetViews>
    <sheetView workbookViewId="0">
      <selection activeCell="C21" sqref="C21"/>
    </sheetView>
  </sheetViews>
  <sheetFormatPr baseColWidth="10" defaultColWidth="8.796875" defaultRowHeight="13.8"/>
  <cols>
    <col min="1" max="1" width="24" customWidth="1"/>
    <col min="2" max="2" width="38" customWidth="1"/>
    <col min="3" max="3" width="24" customWidth="1"/>
    <col min="4" max="4" width="32" customWidth="1"/>
    <col min="5" max="5" width="16" customWidth="1"/>
    <col min="6" max="6" width="42" customWidth="1"/>
    <col min="7" max="7" width="38" customWidth="1"/>
    <col min="8" max="8" width="14" customWidth="1"/>
    <col min="9" max="9" width="46" customWidth="1"/>
    <col min="10" max="11" width="3" customWidth="1"/>
  </cols>
  <sheetData>
    <row r="1" spans="1:11" ht="24" customHeight="1">
      <c r="A1" s="13" t="s">
        <v>289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1">
      <c r="A3" s="1" t="s">
        <v>173</v>
      </c>
      <c r="B3" s="4" t="s">
        <v>174</v>
      </c>
      <c r="D3" s="1" t="s">
        <v>162</v>
      </c>
      <c r="E3" s="10">
        <f>IF(COUNTA(A8:A30)=0,"FALTA INFO",IF(OR(AND(A8&lt;&gt;"",COUNTIF($A$8:$A$30,A8)&gt;1),AND(A9&lt;&gt;"",COUNTIF($A$8:$A$30,A9)&gt;1),AND(A10&lt;&gt;"",COUNTIF($A$8:$A$30,A10)&gt;1),AND(A11&lt;&gt;"",COUNTIF($A$8:$A$30,A11)&gt;1),AND(A12&lt;&gt;"",COUNTIF($A$8:$A$30,A12)&gt;1),AND(A13&lt;&gt;"",COUNTIF($A$8:$A$30,A13)&gt;1),AND(A14&lt;&gt;"",COUNTIF($A$8:$A$30,A14)&gt;1),AND(A15&lt;&gt;"",COUNTIF($A$8:$A$30,A15)&gt;1),AND(A16&lt;&gt;"",COUNTIF($A$8:$A$30,A16)&gt;1),AND(A17&lt;&gt;"",COUNTIF($A$8:$A$30,A17)&gt;1),AND(A18&lt;&gt;"",COUNTIF($A$8:$A$30,A18)&gt;1),AND(A19&lt;&gt;"",COUNTIF($A$8:$A$30,A19)&gt;1),AND(A20&lt;&gt;"",COUNTIF($A$8:$A$30,A20)&gt;1),AND(A21&lt;&gt;"",COUNTIF($A$8:$A$30,A21)&gt;1),AND(A22&lt;&gt;"",COUNTIF($A$8:$A$30,A22)&gt;1),AND(A23&lt;&gt;"",COUNTIF($A$8:$A$30,A23)&gt;1),AND(A24&lt;&gt;"",COUNTIF($A$8:$A$30,A24)&gt;1),AND(A25&lt;&gt;"",COUNTIF($A$8:$A$30,A25)&gt;1),AND(A26&lt;&gt;"",COUNTIF($A$8:$A$30,A26)&gt;1),AND(A27&lt;&gt;"",COUNTIF($A$8:$A$30,A27)&gt;1),AND(A28&lt;&gt;"",COUNTIF($A$8:$A$30,A28)&gt;1),AND(A29&lt;&gt;"",COUNTIF($A$8:$A$30,A29)&gt;1),AND(A30&lt;&gt;"",COUNTIF($A$8:$A$30,A30)&gt;1)),"REVISAR",IF(COUNTA(H8:H30)&lt;COUNTA(A8:A30),"FALTA INFO",IF(COUNTA(H8:H30)&gt;COUNTA(A8:A30),"REVISAR",IF(COUNTIF(H8:H30,"Pendiente")+COUNTIF(H8:H30,"En curso")+COUNTIF(H8:H30,"Completo")&lt;&gt;COUNTA(A8:A30),"REVISAR",COUNTIF(H8:H30,"Completo")/COUNTA(A8:A30))))))</f>
        <v>0.4</v>
      </c>
    </row>
    <row r="4" spans="1:11">
      <c r="A4" s="1" t="s">
        <v>175</v>
      </c>
      <c r="B4" s="4" t="s">
        <v>176</v>
      </c>
    </row>
    <row r="7" spans="1:11" ht="31.95" customHeight="1">
      <c r="A7" s="2" t="s">
        <v>290</v>
      </c>
      <c r="B7" s="2" t="s">
        <v>291</v>
      </c>
      <c r="C7" s="2" t="s">
        <v>112</v>
      </c>
      <c r="D7" s="2" t="s">
        <v>116</v>
      </c>
      <c r="E7" s="2" t="s">
        <v>292</v>
      </c>
      <c r="F7" s="2" t="s">
        <v>293</v>
      </c>
      <c r="G7" s="2" t="s">
        <v>122</v>
      </c>
      <c r="H7" s="2" t="s">
        <v>128</v>
      </c>
      <c r="I7" s="2" t="s">
        <v>294</v>
      </c>
    </row>
    <row r="8" spans="1:11" ht="31.95" customHeight="1">
      <c r="A8" s="3" t="s">
        <v>295</v>
      </c>
      <c r="B8" s="3" t="s">
        <v>296</v>
      </c>
      <c r="C8" s="4" t="s">
        <v>297</v>
      </c>
      <c r="D8" s="4" t="s">
        <v>298</v>
      </c>
      <c r="E8" s="11">
        <v>46329</v>
      </c>
      <c r="F8" s="4" t="s">
        <v>299</v>
      </c>
      <c r="G8" s="4" t="s">
        <v>300</v>
      </c>
      <c r="H8" s="4" t="s">
        <v>301</v>
      </c>
      <c r="I8" s="4" t="s">
        <v>302</v>
      </c>
    </row>
    <row r="9" spans="1:11" ht="31.95" customHeight="1">
      <c r="A9" s="3" t="s">
        <v>303</v>
      </c>
      <c r="B9" s="3" t="s">
        <v>304</v>
      </c>
      <c r="C9" s="4" t="s">
        <v>305</v>
      </c>
      <c r="D9" s="4" t="s">
        <v>306</v>
      </c>
      <c r="E9" s="11">
        <v>46333</v>
      </c>
      <c r="F9" s="4" t="s">
        <v>307</v>
      </c>
      <c r="G9" s="4" t="s">
        <v>308</v>
      </c>
      <c r="H9" s="4" t="s">
        <v>301</v>
      </c>
      <c r="I9" s="4" t="s">
        <v>309</v>
      </c>
    </row>
    <row r="10" spans="1:11" ht="31.95" customHeight="1">
      <c r="A10" s="3" t="s">
        <v>310</v>
      </c>
      <c r="B10" s="3" t="s">
        <v>311</v>
      </c>
      <c r="C10" s="4" t="s">
        <v>312</v>
      </c>
      <c r="D10" s="4" t="s">
        <v>313</v>
      </c>
      <c r="E10" s="11">
        <v>46338</v>
      </c>
      <c r="F10" s="4" t="s">
        <v>314</v>
      </c>
      <c r="G10" s="4" t="s">
        <v>315</v>
      </c>
      <c r="H10" s="4" t="s">
        <v>316</v>
      </c>
      <c r="I10" s="4" t="s">
        <v>317</v>
      </c>
    </row>
    <row r="11" spans="1:11" ht="31.95" customHeight="1">
      <c r="A11" s="3" t="s">
        <v>318</v>
      </c>
      <c r="B11" s="3" t="s">
        <v>319</v>
      </c>
      <c r="C11" s="4" t="s">
        <v>204</v>
      </c>
      <c r="D11" s="4" t="s">
        <v>320</v>
      </c>
      <c r="E11" s="11">
        <v>46344</v>
      </c>
      <c r="F11" s="4" t="s">
        <v>321</v>
      </c>
      <c r="G11" s="4" t="s">
        <v>322</v>
      </c>
      <c r="H11" s="4" t="s">
        <v>323</v>
      </c>
      <c r="I11" s="4" t="s">
        <v>324</v>
      </c>
    </row>
    <row r="12" spans="1:11" ht="31.95" customHeight="1">
      <c r="A12" s="3" t="s">
        <v>325</v>
      </c>
      <c r="B12" s="3" t="s">
        <v>326</v>
      </c>
      <c r="C12" s="4" t="s">
        <v>297</v>
      </c>
      <c r="D12" s="4" t="s">
        <v>327</v>
      </c>
      <c r="E12" s="11">
        <v>46350</v>
      </c>
      <c r="F12" s="4" t="s">
        <v>328</v>
      </c>
      <c r="G12" s="4" t="s">
        <v>329</v>
      </c>
      <c r="H12" s="4" t="s">
        <v>323</v>
      </c>
      <c r="I12" s="4" t="s">
        <v>330</v>
      </c>
    </row>
    <row r="13" spans="1:11" ht="31.95" customHeight="1"/>
    <row r="14" spans="1:11" ht="31.95" customHeight="1"/>
    <row r="15" spans="1:11" ht="31.95" customHeight="1"/>
    <row r="16" spans="1:11" ht="31.95" customHeight="1"/>
    <row r="17" ht="31.95" customHeight="1"/>
    <row r="18" ht="31.95" customHeight="1"/>
    <row r="19" ht="31.95" customHeight="1"/>
    <row r="20" ht="31.95" customHeight="1"/>
    <row r="21" ht="31.95" customHeight="1"/>
    <row r="22" ht="31.95" customHeight="1"/>
    <row r="23" ht="31.95" customHeight="1"/>
    <row r="24" ht="31.95" customHeight="1"/>
    <row r="25" ht="31.95" customHeight="1"/>
    <row r="26" ht="31.95" customHeight="1"/>
    <row r="27" ht="31.95" customHeight="1"/>
    <row r="28" ht="31.95" customHeight="1"/>
    <row r="29" ht="31.95" customHeight="1"/>
    <row r="30" ht="31.95" customHeight="1"/>
  </sheetData>
  <mergeCells count="1">
    <mergeCell ref="A1:K1"/>
  </mergeCells>
  <conditionalFormatting sqref="A8:A30">
    <cfRule type="expression" dxfId="19" priority="6">
      <formula>AND(A8&lt;&gt;"",COUNTIF($A$8:$A$30,A8)&gt;1)</formula>
    </cfRule>
  </conditionalFormatting>
  <conditionalFormatting sqref="E8:E30">
    <cfRule type="expression" dxfId="18" priority="5">
      <formula>AND(E8&lt;&gt;"",OR(NOT(ISNUMBER(E8)),E8&lt;=0))</formula>
    </cfRule>
  </conditionalFormatting>
  <conditionalFormatting sqref="H8:H30">
    <cfRule type="expression" dxfId="17" priority="1">
      <formula>H8="Completo"</formula>
    </cfRule>
    <cfRule type="expression" dxfId="16" priority="2">
      <formula>H8="En curso"</formula>
    </cfRule>
    <cfRule type="expression" dxfId="15" priority="3">
      <formula>H8="Pendiente"</formula>
    </cfRule>
    <cfRule type="expression" dxfId="14" priority="4">
      <formula>AND(H8&lt;&gt;"",H8&lt;&gt;"Pendiente",H8&lt;&gt;"En curso",H8&lt;&gt;"Completo")</formula>
    </cfRule>
  </conditionalFormatting>
  <dataValidations count="1">
    <dataValidation type="list" sqref="H8:H30" xr:uid="{00000000-0002-0000-0300-000000000000}">
      <formula1>"Pendiente,En curso,Completo"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0"/>
  <sheetViews>
    <sheetView workbookViewId="0">
      <selection sqref="A1:M1"/>
    </sheetView>
  </sheetViews>
  <sheetFormatPr baseColWidth="10" defaultColWidth="8.796875" defaultRowHeight="13.8"/>
  <cols>
    <col min="1" max="1" width="9" customWidth="1"/>
    <col min="2" max="2" width="22" customWidth="1"/>
    <col min="3" max="3" width="42" customWidth="1"/>
    <col min="4" max="4" width="38" customWidth="1"/>
    <col min="5" max="5" width="12" customWidth="1"/>
    <col min="6" max="8" width="37" customWidth="1"/>
    <col min="9" max="9" width="42" customWidth="1"/>
    <col min="10" max="10" width="24" customWidth="1"/>
    <col min="11" max="11" width="15" customWidth="1"/>
    <col min="12" max="12" width="14" customWidth="1"/>
    <col min="13" max="13" width="38" customWidth="1"/>
  </cols>
  <sheetData>
    <row r="1" spans="1:13" ht="24" customHeight="1">
      <c r="A1" s="13" t="s">
        <v>331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3" spans="1:13">
      <c r="A3" s="1" t="s">
        <v>173</v>
      </c>
      <c r="B3" s="4" t="s">
        <v>174</v>
      </c>
      <c r="D3" s="1" t="s">
        <v>332</v>
      </c>
      <c r="E3" s="7">
        <f>IF(COUNTA(A8:A30)=0,0,IF(OR(AND(A8&lt;&gt;"",COUNTIF($A$8:$A$30,A8)&gt;1),AND(A9&lt;&gt;"",COUNTIF($A$8:$A$30,A9)&gt;1),AND(A10&lt;&gt;"",COUNTIF($A$8:$A$30,A10)&gt;1),AND(A11&lt;&gt;"",COUNTIF($A$8:$A$30,A11)&gt;1),AND(A12&lt;&gt;"",COUNTIF($A$8:$A$30,A12)&gt;1),AND(A13&lt;&gt;"",COUNTIF($A$8:$A$30,A13)&gt;1),AND(A14&lt;&gt;"",COUNTIF($A$8:$A$30,A14)&gt;1),AND(A15&lt;&gt;"",COUNTIF($A$8:$A$30,A15)&gt;1),AND(A16&lt;&gt;"",COUNTIF($A$8:$A$30,A16)&gt;1),AND(A17&lt;&gt;"",COUNTIF($A$8:$A$30,A17)&gt;1),AND(A18&lt;&gt;"",COUNTIF($A$8:$A$30,A18)&gt;1),AND(A19&lt;&gt;"",COUNTIF($A$8:$A$30,A19)&gt;1),AND(A20&lt;&gt;"",COUNTIF($A$8:$A$30,A20)&gt;1),AND(A21&lt;&gt;"",COUNTIF($A$8:$A$30,A21)&gt;1),AND(A22&lt;&gt;"",COUNTIF($A$8:$A$30,A22)&gt;1),AND(A23&lt;&gt;"",COUNTIF($A$8:$A$30,A23)&gt;1),AND(A24&lt;&gt;"",COUNTIF($A$8:$A$30,A24)&gt;1),AND(A25&lt;&gt;"",COUNTIF($A$8:$A$30,A25)&gt;1),AND(A26&lt;&gt;"",COUNTIF($A$8:$A$30,A26)&gt;1),AND(A27&lt;&gt;"",COUNTIF($A$8:$A$30,A27)&gt;1),AND(A28&lt;&gt;"",COUNTIF($A$8:$A$30,A28)&gt;1),AND(A29&lt;&gt;"",COUNTIF($A$8:$A$30,A29)&gt;1),AND(A30&lt;&gt;"",COUNTIF($A$8:$A$30,A30)&gt;1)),"REVISAR",IF(COUNTA(E8:E30)&lt;COUNTA(A8:A30),"FALTA INFO",IF(COUNTA(L8:L30)&lt;COUNTA(A8:A30),"FALTA INFO",IF(OR(COUNTA(E8:E30)&gt;COUNTA(A8:A30),COUNTA(L8:L30)&gt;COUNTA(A8:A30)),"REVISAR",IF(COUNTIF(E8:E30,"Alta")+COUNTIF(E8:E30,"Media")+COUNTIF(E8:E30,"Baja")&lt;&gt;COUNTA(A8:A30),"REVISAR",IF(COUNTIF(L8:L30,"Pendiente")+COUNTIF(L8:L30,"En curso")+COUNTIF(L8:L30,"Cerrada")&lt;&gt;COUNTA(A8:A30),"REVISAR",COUNTIFS(E8:E30,"Alta",L8:L30,"&lt;&gt;Cerrada"))))))))</f>
        <v>2</v>
      </c>
      <c r="G3" s="1" t="s">
        <v>333</v>
      </c>
      <c r="H3" s="7">
        <f>IF(COUNTA(A8:A30)=0,0,IF(OR(AND(A8&lt;&gt;"",COUNTIF($A$8:$A$30,A8)&gt;1),AND(A9&lt;&gt;"",COUNTIF($A$8:$A$30,A9)&gt;1),AND(A10&lt;&gt;"",COUNTIF($A$8:$A$30,A10)&gt;1),AND(A11&lt;&gt;"",COUNTIF($A$8:$A$30,A11)&gt;1),AND(A12&lt;&gt;"",COUNTIF($A$8:$A$30,A12)&gt;1),AND(A13&lt;&gt;"",COUNTIF($A$8:$A$30,A13)&gt;1),AND(A14&lt;&gt;"",COUNTIF($A$8:$A$30,A14)&gt;1),AND(A15&lt;&gt;"",COUNTIF($A$8:$A$30,A15)&gt;1),AND(A16&lt;&gt;"",COUNTIF($A$8:$A$30,A16)&gt;1),AND(A17&lt;&gt;"",COUNTIF($A$8:$A$30,A17)&gt;1),AND(A18&lt;&gt;"",COUNTIF($A$8:$A$30,A18)&gt;1),AND(A19&lt;&gt;"",COUNTIF($A$8:$A$30,A19)&gt;1),AND(A20&lt;&gt;"",COUNTIF($A$8:$A$30,A20)&gt;1),AND(A21&lt;&gt;"",COUNTIF($A$8:$A$30,A21)&gt;1),AND(A22&lt;&gt;"",COUNTIF($A$8:$A$30,A22)&gt;1),AND(A23&lt;&gt;"",COUNTIF($A$8:$A$30,A23)&gt;1),AND(A24&lt;&gt;"",COUNTIF($A$8:$A$30,A24)&gt;1),AND(A25&lt;&gt;"",COUNTIF($A$8:$A$30,A25)&gt;1),AND(A26&lt;&gt;"",COUNTIF($A$8:$A$30,A26)&gt;1),AND(A27&lt;&gt;"",COUNTIF($A$8:$A$30,A27)&gt;1),AND(A28&lt;&gt;"",COUNTIF($A$8:$A$30,A28)&gt;1),AND(A29&lt;&gt;"",COUNTIF($A$8:$A$30,A29)&gt;1),AND(A30&lt;&gt;"",COUNTIF($A$8:$A$30,A30)&gt;1)),"REVISAR",IF(COUNTA(E8:E30)&lt;COUNTA(A8:A30),"FALTA INFO",IF(COUNTA(L8:L30)&lt;COUNTA(A8:A30),"FALTA INFO",IF(OR(COUNTA(E8:E30)&gt;COUNTA(A8:A30),COUNTA(L8:L30)&gt;COUNTA(A8:A30)),"REVISAR",IF(COUNTIF(E8:E30,"Alta")+COUNTIF(E8:E30,"Media")+COUNTIF(E8:E30,"Baja")&lt;&gt;COUNTA(A8:A30),"REVISAR",IF(COUNTIF(L8:L30,"Pendiente")+COUNTIF(L8:L30,"En curso")+COUNTIF(L8:L30,"Cerrada")&lt;&gt;COUNTA(A8:A30),"REVISAR",COUNTIF(L8:L30,"Cerrada"))))))))</f>
        <v>3</v>
      </c>
    </row>
    <row r="4" spans="1:13">
      <c r="A4" s="1" t="s">
        <v>175</v>
      </c>
      <c r="B4" s="4" t="s">
        <v>176</v>
      </c>
    </row>
    <row r="7" spans="1:13" ht="33.6" customHeight="1">
      <c r="A7" s="2" t="s">
        <v>178</v>
      </c>
      <c r="B7" s="2" t="s">
        <v>334</v>
      </c>
      <c r="C7" s="2" t="s">
        <v>84</v>
      </c>
      <c r="D7" s="2" t="s">
        <v>335</v>
      </c>
      <c r="E7" s="2" t="s">
        <v>125</v>
      </c>
      <c r="F7" s="2" t="s">
        <v>336</v>
      </c>
      <c r="G7" s="2" t="s">
        <v>337</v>
      </c>
      <c r="H7" s="2" t="s">
        <v>338</v>
      </c>
      <c r="I7" s="2" t="s">
        <v>339</v>
      </c>
      <c r="J7" s="2" t="s">
        <v>112</v>
      </c>
      <c r="K7" s="2" t="s">
        <v>340</v>
      </c>
      <c r="L7" s="2" t="s">
        <v>128</v>
      </c>
      <c r="M7" s="2" t="s">
        <v>341</v>
      </c>
    </row>
    <row r="8" spans="1:13" ht="33.6" customHeight="1">
      <c r="A8" s="12" t="s">
        <v>342</v>
      </c>
      <c r="B8" s="4" t="s">
        <v>343</v>
      </c>
      <c r="C8" s="4" t="s">
        <v>344</v>
      </c>
      <c r="D8" s="4" t="s">
        <v>345</v>
      </c>
      <c r="E8" s="4" t="s">
        <v>346</v>
      </c>
      <c r="F8" s="4" t="s">
        <v>347</v>
      </c>
      <c r="G8" s="4" t="s">
        <v>348</v>
      </c>
      <c r="H8" s="4" t="s">
        <v>349</v>
      </c>
      <c r="I8" s="4" t="s">
        <v>350</v>
      </c>
      <c r="J8" s="4" t="s">
        <v>312</v>
      </c>
      <c r="K8" s="11">
        <v>46351</v>
      </c>
      <c r="L8" s="4" t="s">
        <v>316</v>
      </c>
      <c r="M8" s="4" t="s">
        <v>351</v>
      </c>
    </row>
    <row r="9" spans="1:13" ht="33.6" customHeight="1">
      <c r="A9" s="12" t="s">
        <v>352</v>
      </c>
      <c r="B9" s="4" t="s">
        <v>353</v>
      </c>
      <c r="C9" s="4" t="s">
        <v>354</v>
      </c>
      <c r="D9" s="4" t="s">
        <v>355</v>
      </c>
      <c r="E9" s="4" t="s">
        <v>346</v>
      </c>
      <c r="F9" s="4" t="s">
        <v>356</v>
      </c>
      <c r="G9" s="4" t="s">
        <v>357</v>
      </c>
      <c r="H9" s="4" t="s">
        <v>358</v>
      </c>
      <c r="I9" s="4" t="s">
        <v>359</v>
      </c>
      <c r="J9" s="4" t="s">
        <v>353</v>
      </c>
      <c r="K9" s="11">
        <v>46353</v>
      </c>
      <c r="L9" s="4" t="s">
        <v>323</v>
      </c>
      <c r="M9" s="4" t="s">
        <v>360</v>
      </c>
    </row>
    <row r="10" spans="1:13" ht="33.6" customHeight="1">
      <c r="A10" s="12" t="s">
        <v>361</v>
      </c>
      <c r="B10" s="4" t="s">
        <v>75</v>
      </c>
      <c r="C10" s="4" t="s">
        <v>362</v>
      </c>
      <c r="D10" s="4" t="s">
        <v>363</v>
      </c>
      <c r="E10" s="4" t="s">
        <v>364</v>
      </c>
      <c r="F10" s="4" t="s">
        <v>365</v>
      </c>
      <c r="G10" s="4" t="s">
        <v>366</v>
      </c>
      <c r="H10" s="4" t="s">
        <v>367</v>
      </c>
      <c r="I10" s="4" t="s">
        <v>368</v>
      </c>
      <c r="J10" s="4" t="s">
        <v>297</v>
      </c>
      <c r="K10" s="11">
        <v>46350</v>
      </c>
      <c r="L10" s="4" t="s">
        <v>369</v>
      </c>
      <c r="M10" s="4" t="s">
        <v>370</v>
      </c>
    </row>
    <row r="11" spans="1:13" ht="33.6" customHeight="1">
      <c r="A11" s="12" t="s">
        <v>371</v>
      </c>
      <c r="B11" s="4" t="s">
        <v>64</v>
      </c>
      <c r="C11" s="4" t="s">
        <v>372</v>
      </c>
      <c r="D11" s="4" t="s">
        <v>373</v>
      </c>
      <c r="E11" s="4" t="s">
        <v>364</v>
      </c>
      <c r="F11" s="4" t="s">
        <v>374</v>
      </c>
      <c r="G11" s="4" t="s">
        <v>375</v>
      </c>
      <c r="H11" s="4" t="s">
        <v>376</v>
      </c>
      <c r="I11" s="4" t="s">
        <v>377</v>
      </c>
      <c r="J11" s="4" t="s">
        <v>378</v>
      </c>
      <c r="K11" s="11">
        <v>46346</v>
      </c>
      <c r="L11" s="4" t="s">
        <v>316</v>
      </c>
      <c r="M11" s="4" t="s">
        <v>379</v>
      </c>
    </row>
    <row r="12" spans="1:13" ht="33.6" customHeight="1">
      <c r="A12" s="12" t="s">
        <v>380</v>
      </c>
      <c r="B12" s="4" t="s">
        <v>381</v>
      </c>
      <c r="C12" s="4" t="s">
        <v>382</v>
      </c>
      <c r="D12" s="4" t="s">
        <v>383</v>
      </c>
      <c r="E12" s="4" t="s">
        <v>346</v>
      </c>
      <c r="F12" s="4" t="s">
        <v>384</v>
      </c>
      <c r="G12" s="4" t="s">
        <v>385</v>
      </c>
      <c r="H12" s="4" t="s">
        <v>386</v>
      </c>
      <c r="I12" s="4" t="s">
        <v>387</v>
      </c>
      <c r="J12" s="4" t="s">
        <v>297</v>
      </c>
      <c r="K12" s="11">
        <v>46344</v>
      </c>
      <c r="L12" s="4" t="s">
        <v>369</v>
      </c>
      <c r="M12" s="4" t="s">
        <v>388</v>
      </c>
    </row>
    <row r="13" spans="1:13" ht="33.6" customHeight="1">
      <c r="A13" s="12" t="s">
        <v>389</v>
      </c>
      <c r="B13" s="4" t="s">
        <v>390</v>
      </c>
      <c r="C13" s="4" t="s">
        <v>391</v>
      </c>
      <c r="D13" s="4" t="s">
        <v>392</v>
      </c>
      <c r="E13" s="4" t="s">
        <v>364</v>
      </c>
      <c r="F13" s="4" t="s">
        <v>393</v>
      </c>
      <c r="G13" s="4" t="s">
        <v>394</v>
      </c>
      <c r="H13" s="4" t="s">
        <v>395</v>
      </c>
      <c r="I13" s="4" t="s">
        <v>394</v>
      </c>
      <c r="J13" s="4" t="s">
        <v>396</v>
      </c>
      <c r="K13" s="11">
        <v>46341</v>
      </c>
      <c r="L13" s="4" t="s">
        <v>369</v>
      </c>
      <c r="M13" s="4" t="s">
        <v>397</v>
      </c>
    </row>
    <row r="14" spans="1:13" ht="33.6" customHeight="1">
      <c r="A14" s="12"/>
      <c r="B14" s="4"/>
      <c r="C14" s="4"/>
      <c r="D14" s="4"/>
      <c r="E14" s="4"/>
      <c r="F14" s="4"/>
      <c r="G14" s="4"/>
      <c r="H14" s="4"/>
      <c r="I14" s="4"/>
      <c r="J14" s="4"/>
      <c r="K14" s="11"/>
      <c r="L14" s="4"/>
      <c r="M14" s="4"/>
    </row>
    <row r="15" spans="1:13" ht="33.6" customHeight="1">
      <c r="A15" s="12"/>
      <c r="B15" s="4"/>
      <c r="C15" s="4"/>
      <c r="D15" s="4"/>
      <c r="E15" s="4"/>
      <c r="F15" s="4"/>
      <c r="G15" s="4"/>
      <c r="H15" s="4"/>
      <c r="I15" s="4"/>
      <c r="J15" s="4"/>
      <c r="K15" s="11"/>
      <c r="L15" s="4"/>
      <c r="M15" s="4"/>
    </row>
    <row r="16" spans="1:13" ht="33.6" customHeight="1">
      <c r="A16" s="12"/>
      <c r="B16" s="4"/>
      <c r="C16" s="4"/>
      <c r="D16" s="4"/>
      <c r="E16" s="4"/>
      <c r="F16" s="4"/>
      <c r="G16" s="4"/>
      <c r="H16" s="4"/>
      <c r="I16" s="4"/>
      <c r="J16" s="4"/>
      <c r="K16" s="11"/>
      <c r="L16" s="4"/>
      <c r="M16" s="4"/>
    </row>
    <row r="17" spans="1:13" ht="33.6" customHeight="1">
      <c r="A17" s="12"/>
      <c r="B17" s="4"/>
      <c r="C17" s="4"/>
      <c r="D17" s="4"/>
      <c r="E17" s="4"/>
      <c r="F17" s="4"/>
      <c r="G17" s="4"/>
      <c r="H17" s="4"/>
      <c r="I17" s="4"/>
      <c r="J17" s="4"/>
      <c r="K17" s="11"/>
      <c r="L17" s="4"/>
      <c r="M17" s="4"/>
    </row>
    <row r="18" spans="1:13" ht="33.6" customHeight="1">
      <c r="A18" s="12"/>
      <c r="B18" s="4"/>
      <c r="C18" s="4"/>
      <c r="D18" s="4"/>
      <c r="E18" s="4"/>
      <c r="F18" s="4"/>
      <c r="G18" s="4"/>
      <c r="H18" s="4"/>
      <c r="I18" s="4"/>
      <c r="J18" s="4"/>
      <c r="K18" s="11"/>
      <c r="L18" s="4"/>
      <c r="M18" s="4"/>
    </row>
    <row r="19" spans="1:13" ht="33.6" customHeight="1">
      <c r="A19" s="12"/>
      <c r="B19" s="4"/>
      <c r="C19" s="4"/>
      <c r="D19" s="4"/>
      <c r="E19" s="4"/>
      <c r="F19" s="4"/>
      <c r="G19" s="4"/>
      <c r="H19" s="4"/>
      <c r="I19" s="4"/>
      <c r="J19" s="4"/>
      <c r="K19" s="11"/>
      <c r="L19" s="4"/>
      <c r="M19" s="4"/>
    </row>
    <row r="20" spans="1:13" ht="33.6" customHeight="1">
      <c r="A20" s="12"/>
      <c r="B20" s="4"/>
      <c r="C20" s="4"/>
      <c r="D20" s="4"/>
      <c r="E20" s="4"/>
      <c r="F20" s="4"/>
      <c r="G20" s="4"/>
      <c r="H20" s="4"/>
      <c r="I20" s="4"/>
      <c r="J20" s="4"/>
      <c r="K20" s="11"/>
      <c r="L20" s="4"/>
      <c r="M20" s="4"/>
    </row>
    <row r="21" spans="1:13" ht="33.6" customHeight="1">
      <c r="A21" s="12"/>
      <c r="B21" s="4"/>
      <c r="C21" s="4"/>
      <c r="D21" s="4"/>
      <c r="E21" s="4"/>
      <c r="F21" s="4"/>
      <c r="G21" s="4"/>
      <c r="H21" s="4"/>
      <c r="I21" s="4"/>
      <c r="J21" s="4"/>
      <c r="K21" s="11"/>
      <c r="L21" s="4"/>
      <c r="M21" s="4"/>
    </row>
    <row r="22" spans="1:13" ht="33.6" customHeight="1">
      <c r="A22" s="12"/>
      <c r="B22" s="4"/>
      <c r="C22" s="4"/>
      <c r="D22" s="4"/>
      <c r="E22" s="4"/>
      <c r="F22" s="4"/>
      <c r="G22" s="4"/>
      <c r="H22" s="4"/>
      <c r="I22" s="4"/>
      <c r="J22" s="4"/>
      <c r="K22" s="11"/>
      <c r="L22" s="4"/>
      <c r="M22" s="4"/>
    </row>
    <row r="23" spans="1:13" ht="33.6" customHeight="1">
      <c r="A23" s="12"/>
      <c r="B23" s="4"/>
      <c r="C23" s="4"/>
      <c r="D23" s="4"/>
      <c r="E23" s="4"/>
      <c r="F23" s="4"/>
      <c r="G23" s="4"/>
      <c r="H23" s="4"/>
      <c r="I23" s="4"/>
      <c r="J23" s="4"/>
      <c r="K23" s="11"/>
      <c r="L23" s="4"/>
      <c r="M23" s="4"/>
    </row>
    <row r="24" spans="1:13" ht="33.6" customHeight="1">
      <c r="A24" s="12"/>
      <c r="B24" s="4"/>
      <c r="C24" s="4"/>
      <c r="D24" s="4"/>
      <c r="E24" s="4"/>
      <c r="F24" s="4"/>
      <c r="G24" s="4"/>
      <c r="H24" s="4"/>
      <c r="I24" s="4"/>
      <c r="J24" s="4"/>
      <c r="K24" s="11"/>
      <c r="L24" s="4"/>
      <c r="M24" s="4"/>
    </row>
    <row r="25" spans="1:13" ht="33.6" customHeight="1">
      <c r="A25" s="12"/>
      <c r="B25" s="4"/>
      <c r="C25" s="4"/>
      <c r="D25" s="4"/>
      <c r="E25" s="4"/>
      <c r="F25" s="4"/>
      <c r="G25" s="4"/>
      <c r="H25" s="4"/>
      <c r="I25" s="4"/>
      <c r="J25" s="4"/>
      <c r="K25" s="11"/>
      <c r="L25" s="4"/>
      <c r="M25" s="4"/>
    </row>
    <row r="26" spans="1:13" ht="33.6" customHeight="1">
      <c r="A26" s="12"/>
      <c r="B26" s="4"/>
      <c r="C26" s="4"/>
      <c r="D26" s="4"/>
      <c r="E26" s="4"/>
      <c r="F26" s="4"/>
      <c r="G26" s="4"/>
      <c r="H26" s="4"/>
      <c r="I26" s="4"/>
      <c r="J26" s="4"/>
      <c r="K26" s="11"/>
      <c r="L26" s="4"/>
      <c r="M26" s="4"/>
    </row>
    <row r="27" spans="1:13" ht="33.6" customHeight="1">
      <c r="A27" s="12"/>
      <c r="B27" s="4"/>
      <c r="C27" s="4"/>
      <c r="D27" s="4"/>
      <c r="E27" s="4"/>
      <c r="F27" s="4"/>
      <c r="G27" s="4"/>
      <c r="H27" s="4"/>
      <c r="I27" s="4"/>
      <c r="J27" s="4"/>
      <c r="K27" s="11"/>
      <c r="L27" s="4"/>
      <c r="M27" s="4"/>
    </row>
    <row r="28" spans="1:13" ht="33.6" customHeight="1">
      <c r="A28" s="12"/>
      <c r="B28" s="4"/>
      <c r="C28" s="4"/>
      <c r="D28" s="4"/>
      <c r="E28" s="4"/>
      <c r="F28" s="4"/>
      <c r="G28" s="4"/>
      <c r="H28" s="4"/>
      <c r="I28" s="4"/>
      <c r="J28" s="4"/>
      <c r="K28" s="11"/>
      <c r="L28" s="4"/>
      <c r="M28" s="4"/>
    </row>
    <row r="29" spans="1:13" ht="33.6" customHeight="1">
      <c r="A29" s="12"/>
      <c r="B29" s="4"/>
      <c r="C29" s="4"/>
      <c r="D29" s="4"/>
      <c r="E29" s="4"/>
      <c r="F29" s="4"/>
      <c r="G29" s="4"/>
      <c r="H29" s="4"/>
      <c r="I29" s="4"/>
      <c r="J29" s="4"/>
      <c r="K29" s="11"/>
      <c r="L29" s="4"/>
      <c r="M29" s="4"/>
    </row>
    <row r="30" spans="1:13" ht="33.6" customHeight="1">
      <c r="A30" s="12"/>
      <c r="B30" s="4"/>
      <c r="C30" s="4"/>
      <c r="D30" s="4"/>
      <c r="E30" s="4"/>
      <c r="F30" s="4"/>
      <c r="G30" s="4"/>
      <c r="H30" s="4"/>
      <c r="I30" s="4"/>
      <c r="J30" s="4"/>
      <c r="K30" s="11"/>
      <c r="L30" s="4"/>
      <c r="M30" s="4"/>
    </row>
  </sheetData>
  <mergeCells count="1">
    <mergeCell ref="A1:M1"/>
  </mergeCells>
  <conditionalFormatting sqref="A8:A30">
    <cfRule type="expression" dxfId="13" priority="7">
      <formula>AND(A8&lt;&gt;"",COUNTIF($A$8:$A$30,A8)&gt;1)</formula>
    </cfRule>
  </conditionalFormatting>
  <conditionalFormatting sqref="E8:E30">
    <cfRule type="expression" dxfId="12" priority="1">
      <formula>E8="Alta"</formula>
    </cfRule>
    <cfRule type="expression" dxfId="11" priority="2">
      <formula>E8="Media"</formula>
    </cfRule>
    <cfRule type="expression" dxfId="10" priority="3">
      <formula>E8="Baja"</formula>
    </cfRule>
    <cfRule type="expression" dxfId="9" priority="8">
      <formula>AND(E8&lt;&gt;"",E8&lt;&gt;"Alta",E8&lt;&gt;"Media",E8&lt;&gt;"Baja")</formula>
    </cfRule>
  </conditionalFormatting>
  <conditionalFormatting sqref="K8:K30">
    <cfRule type="expression" dxfId="8" priority="10">
      <formula>AND(K8&lt;&gt;"",OR(NOT(ISNUMBER(K8)),K8&lt;=0))</formula>
    </cfRule>
  </conditionalFormatting>
  <conditionalFormatting sqref="L8:L30">
    <cfRule type="expression" dxfId="7" priority="4">
      <formula>L8="Cerrada"</formula>
    </cfRule>
    <cfRule type="expression" dxfId="6" priority="5">
      <formula>L8="En curso"</formula>
    </cfRule>
    <cfRule type="expression" dxfId="5" priority="6">
      <formula>L8="Pendiente"</formula>
    </cfRule>
    <cfRule type="expression" dxfId="4" priority="9">
      <formula>AND(L8&lt;&gt;"",L8&lt;&gt;"Pendiente",L8&lt;&gt;"En curso",L8&lt;&gt;"Cerrada")</formula>
    </cfRule>
  </conditionalFormatting>
  <dataValidations count="2">
    <dataValidation type="list" sqref="E8:E30" xr:uid="{00000000-0002-0000-0400-000000000000}">
      <formula1>"Alta,Media,Baja"</formula1>
    </dataValidation>
    <dataValidation type="list" sqref="L8:L30" xr:uid="{00000000-0002-0000-0400-000001000000}">
      <formula1>"Pendiente,En curso,Cerrada"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69"/>
  <sheetViews>
    <sheetView workbookViewId="0">
      <selection activeCell="L15" sqref="L15"/>
    </sheetView>
  </sheetViews>
  <sheetFormatPr baseColWidth="10" defaultColWidth="8.796875" defaultRowHeight="13.8"/>
  <cols>
    <col min="1" max="1" width="27" style="18" customWidth="1"/>
    <col min="2" max="2" width="18" style="18" customWidth="1"/>
    <col min="3" max="3" width="20" style="18" customWidth="1"/>
    <col min="4" max="4" width="22" style="18" customWidth="1"/>
    <col min="5" max="6" width="18" style="18" customWidth="1"/>
    <col min="7" max="11" width="14" style="18" customWidth="1"/>
    <col min="12" max="16384" width="8.796875" style="18"/>
  </cols>
  <sheetData>
    <row r="1" spans="1:11" ht="24" customHeight="1">
      <c r="A1" s="35" t="s">
        <v>398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27.6">
      <c r="A3" s="38" t="s">
        <v>173</v>
      </c>
      <c r="B3" s="39" t="str">
        <f>Diagnostico!B3</f>
        <v>Distribuidora Andina</v>
      </c>
      <c r="C3" s="37"/>
      <c r="D3" s="37"/>
      <c r="E3" s="37"/>
      <c r="F3" s="37"/>
      <c r="G3" s="37"/>
      <c r="H3" s="37"/>
      <c r="I3" s="37"/>
      <c r="J3" s="37"/>
      <c r="K3" s="37"/>
    </row>
    <row r="4" spans="1:11">
      <c r="A4" s="38" t="s">
        <v>175</v>
      </c>
      <c r="B4" s="39" t="str">
        <f>Diagnostico!B4</f>
        <v>Noviembre 2026</v>
      </c>
      <c r="C4" s="37"/>
      <c r="D4" s="37"/>
      <c r="E4" s="37"/>
      <c r="F4" s="37"/>
      <c r="G4" s="37"/>
      <c r="H4" s="37"/>
      <c r="I4" s="37"/>
      <c r="J4" s="37"/>
      <c r="K4" s="37"/>
    </row>
    <row r="5" spans="1:11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>
      <c r="A6" s="40" t="s">
        <v>399</v>
      </c>
      <c r="B6" s="40"/>
      <c r="C6" s="37"/>
      <c r="D6" s="40" t="s">
        <v>400</v>
      </c>
      <c r="E6" s="40"/>
      <c r="F6" s="37"/>
      <c r="G6" s="40" t="s">
        <v>401</v>
      </c>
      <c r="H6" s="40"/>
      <c r="I6" s="40" t="s">
        <v>402</v>
      </c>
      <c r="J6" s="40"/>
      <c r="K6" s="37"/>
    </row>
    <row r="7" spans="1:11">
      <c r="A7" s="41">
        <f>IF(ISNUMBER(Diagnostico!J15),Diagnostico!J15,"—")</f>
        <v>2.3333333333333335</v>
      </c>
      <c r="B7" s="41"/>
      <c r="C7" s="37"/>
      <c r="D7" s="42" t="str">
        <f>Diagnostico!J16</f>
        <v>Nivel 2 — Coordinación básica</v>
      </c>
      <c r="E7" s="42"/>
      <c r="F7" s="37"/>
      <c r="G7" s="43">
        <f>'Ciclo mensual'!E3</f>
        <v>0.4</v>
      </c>
      <c r="H7" s="43"/>
      <c r="I7" s="44">
        <f>'Brechas y decisiones'!E3</f>
        <v>2</v>
      </c>
      <c r="J7" s="44"/>
      <c r="K7" s="37"/>
    </row>
    <row r="8" spans="1:11">
      <c r="A8" s="41"/>
      <c r="B8" s="41"/>
      <c r="C8" s="37"/>
      <c r="D8" s="42"/>
      <c r="E8" s="42"/>
      <c r="F8" s="37"/>
      <c r="G8" s="43"/>
      <c r="H8" s="43"/>
      <c r="I8" s="44"/>
      <c r="J8" s="44"/>
      <c r="K8" s="37"/>
    </row>
    <row r="9" spans="1:11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</row>
    <row r="10" spans="1:11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</row>
    <row r="11" spans="1:11">
      <c r="A11" s="45" t="s">
        <v>179</v>
      </c>
      <c r="B11" s="45" t="s">
        <v>22</v>
      </c>
      <c r="C11" s="45" t="s">
        <v>185</v>
      </c>
      <c r="D11" s="37"/>
      <c r="E11" s="46" t="s">
        <v>403</v>
      </c>
      <c r="F11" s="46"/>
      <c r="G11" s="46"/>
      <c r="H11" s="46"/>
      <c r="I11" s="46"/>
      <c r="J11" s="46"/>
      <c r="K11" s="37"/>
    </row>
    <row r="12" spans="1:11">
      <c r="A12" s="47" t="s">
        <v>186</v>
      </c>
      <c r="B12" s="48">
        <f>IF(ISNUMBER(Diagnostico!J8),Diagnostico!J8,"")</f>
        <v>2.5</v>
      </c>
      <c r="C12" s="47" t="str">
        <f>Diagnostico!K8</f>
        <v>Nivel 3</v>
      </c>
      <c r="D12" s="37"/>
      <c r="E12" s="49" t="str">
        <f>IF(NOT(ISNUMBER(A7)),"Prioridad: completa o corrige el diagnóstico antes de interpretar resultados.",IF(A7&lt;1.75,"Prioridad: crear una rutina común de planeación y responsables antes de sofisticar el proceso.",IF(A7&lt;2.5,"Prioridad: formalizar el ciclo mensual, integrar Finanzas y registrar brechas y decisiones.",IF(A7&lt;3.25,"Prioridad: fortalecer escenarios, conexión financiera y revisión ejecutiva para evolucionar hacia IBP.","Prioridad: mantener disciplina, mejorar calidad de escenarios y revisar continuamente la conexión con la estrategia."))))</f>
        <v>Prioridad: formalizar el ciclo mensual, integrar Finanzas y registrar brechas y decisiones.</v>
      </c>
      <c r="F12" s="49"/>
      <c r="G12" s="49"/>
      <c r="H12" s="49"/>
      <c r="I12" s="49"/>
      <c r="J12" s="49"/>
      <c r="K12" s="37"/>
    </row>
    <row r="13" spans="1:11">
      <c r="A13" s="47" t="s">
        <v>64</v>
      </c>
      <c r="B13" s="48">
        <f>IF(ISNUMBER(Diagnostico!J9),Diagnostico!J9,"")</f>
        <v>2.5</v>
      </c>
      <c r="C13" s="47" t="str">
        <f>Diagnostico!K9</f>
        <v>Nivel 3</v>
      </c>
      <c r="D13" s="37"/>
      <c r="E13" s="49"/>
      <c r="F13" s="49"/>
      <c r="G13" s="49"/>
      <c r="H13" s="49"/>
      <c r="I13" s="49"/>
      <c r="J13" s="49"/>
      <c r="K13" s="37"/>
    </row>
    <row r="14" spans="1:11">
      <c r="A14" s="47" t="s">
        <v>199</v>
      </c>
      <c r="B14" s="48">
        <f>IF(ISNUMBER(Diagnostico!J10),Diagnostico!J10,"")</f>
        <v>2.5</v>
      </c>
      <c r="C14" s="47" t="str">
        <f>Diagnostico!K10</f>
        <v>Nivel 3</v>
      </c>
      <c r="D14" s="37"/>
      <c r="E14" s="49"/>
      <c r="F14" s="49"/>
      <c r="G14" s="49"/>
      <c r="H14" s="49"/>
      <c r="I14" s="49"/>
      <c r="J14" s="49"/>
      <c r="K14" s="37"/>
    </row>
    <row r="15" spans="1:11">
      <c r="A15" s="47" t="s">
        <v>204</v>
      </c>
      <c r="B15" s="48">
        <f>IF(ISNUMBER(Diagnostico!J11),Diagnostico!J11,"")</f>
        <v>2</v>
      </c>
      <c r="C15" s="47" t="str">
        <f>Diagnostico!K11</f>
        <v>Nivel 2</v>
      </c>
      <c r="D15" s="37"/>
      <c r="E15" s="49"/>
      <c r="F15" s="49"/>
      <c r="G15" s="49"/>
      <c r="H15" s="49"/>
      <c r="I15" s="49"/>
      <c r="J15" s="49"/>
      <c r="K15" s="37"/>
    </row>
    <row r="16" spans="1:11">
      <c r="A16" s="47" t="s">
        <v>209</v>
      </c>
      <c r="B16" s="48">
        <f>IF(ISNUMBER(Diagnostico!J12),Diagnostico!J12,"")</f>
        <v>2.5</v>
      </c>
      <c r="C16" s="47" t="str">
        <f>Diagnostico!K12</f>
        <v>Nivel 3</v>
      </c>
      <c r="D16" s="37"/>
      <c r="E16" s="49"/>
      <c r="F16" s="49"/>
      <c r="G16" s="49"/>
      <c r="H16" s="49"/>
      <c r="I16" s="49"/>
      <c r="J16" s="49"/>
      <c r="K16" s="37"/>
    </row>
    <row r="17" spans="1:11">
      <c r="A17" s="47" t="s">
        <v>214</v>
      </c>
      <c r="B17" s="48">
        <f>IF(ISNUMBER(Diagnostico!J13),Diagnostico!J13,"")</f>
        <v>2</v>
      </c>
      <c r="C17" s="47" t="str">
        <f>Diagnostico!K13</f>
        <v>Nivel 2</v>
      </c>
      <c r="D17" s="37"/>
      <c r="E17" s="49"/>
      <c r="F17" s="49"/>
      <c r="G17" s="49"/>
      <c r="H17" s="49"/>
      <c r="I17" s="49"/>
      <c r="J17" s="49"/>
      <c r="K17" s="37"/>
    </row>
    <row r="18" spans="1:11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</row>
    <row r="19" spans="1:11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</row>
    <row r="20" spans="1:11">
      <c r="A20" s="45" t="s">
        <v>404</v>
      </c>
      <c r="B20" s="45" t="s">
        <v>334</v>
      </c>
      <c r="C20" s="45" t="s">
        <v>125</v>
      </c>
      <c r="D20" s="45" t="s">
        <v>112</v>
      </c>
      <c r="E20" s="45" t="s">
        <v>405</v>
      </c>
      <c r="F20" s="45" t="s">
        <v>128</v>
      </c>
      <c r="G20" s="37"/>
      <c r="H20" s="37"/>
      <c r="I20" s="37"/>
      <c r="J20" s="37"/>
      <c r="K20" s="37"/>
    </row>
    <row r="21" spans="1:11" ht="27.6">
      <c r="A21" s="47" t="str">
        <f>'Brechas y decisiones'!I8</f>
        <v>Priorizar Categoría A y escalonar entregas.</v>
      </c>
      <c r="B21" s="47" t="str">
        <f>'Brechas y decisiones'!B8</f>
        <v>Ventas / Operaciones</v>
      </c>
      <c r="C21" s="47" t="str">
        <f>'Brechas y decisiones'!E8</f>
        <v>Alta</v>
      </c>
      <c r="D21" s="47" t="str">
        <f>'Brechas y decisiones'!J8</f>
        <v>Gerencia de Operaciones</v>
      </c>
      <c r="E21" s="50">
        <f>'Brechas y decisiones'!K8</f>
        <v>46351</v>
      </c>
      <c r="F21" s="47" t="str">
        <f>'Brechas y decisiones'!L8</f>
        <v>En curso</v>
      </c>
      <c r="G21" s="37"/>
      <c r="H21" s="37"/>
      <c r="I21" s="37"/>
      <c r="J21" s="37"/>
      <c r="K21" s="37"/>
    </row>
    <row r="22" spans="1:11" ht="27.6">
      <c r="A22" s="47" t="str">
        <f>'Brechas y decisiones'!I9</f>
        <v>Reducir compra secundaria y negociar plazo.</v>
      </c>
      <c r="B22" s="47" t="str">
        <f>'Brechas y decisiones'!B9</f>
        <v>Finanzas / Compras</v>
      </c>
      <c r="C22" s="47" t="str">
        <f>'Brechas y decisiones'!E9</f>
        <v>Alta</v>
      </c>
      <c r="D22" s="47" t="str">
        <f>'Brechas y decisiones'!J9</f>
        <v>Finanzas / Compras</v>
      </c>
      <c r="E22" s="50">
        <f>'Brechas y decisiones'!K9</f>
        <v>46353</v>
      </c>
      <c r="F22" s="47" t="str">
        <f>'Brechas y decisiones'!L9</f>
        <v>Pendiente</v>
      </c>
      <c r="G22" s="37"/>
      <c r="H22" s="37"/>
      <c r="I22" s="37"/>
      <c r="J22" s="37"/>
      <c r="K22" s="37"/>
    </row>
    <row r="23" spans="1:11" ht="27.6">
      <c r="A23" s="47" t="str">
        <f>'Brechas y decisiones'!I10</f>
        <v>Posponer el lanzamiento un mes.</v>
      </c>
      <c r="B23" s="47" t="str">
        <f>'Brechas y decisiones'!B10</f>
        <v>Portafolio</v>
      </c>
      <c r="C23" s="47" t="str">
        <f>'Brechas y decisiones'!E10</f>
        <v>Media</v>
      </c>
      <c r="D23" s="47" t="str">
        <f>'Brechas y decisiones'!J10</f>
        <v>Gerencia General</v>
      </c>
      <c r="E23" s="50">
        <f>'Brechas y decisiones'!K10</f>
        <v>46350</v>
      </c>
      <c r="F23" s="47" t="str">
        <f>'Brechas y decisiones'!L10</f>
        <v>Cerrada</v>
      </c>
      <c r="G23" s="37"/>
      <c r="H23" s="37"/>
      <c r="I23" s="37"/>
      <c r="J23" s="37"/>
      <c r="K23" s="37"/>
    </row>
    <row r="24" spans="1:11" ht="41.4">
      <c r="A24" s="47" t="str">
        <f>'Brechas y decisiones'!I11</f>
        <v>Reasignar inventario y limitar promoción en canal de baja rotación.</v>
      </c>
      <c r="B24" s="47" t="str">
        <f>'Brechas y decisiones'!B11</f>
        <v>Demanda</v>
      </c>
      <c r="C24" s="47" t="str">
        <f>'Brechas y decisiones'!E11</f>
        <v>Media</v>
      </c>
      <c r="D24" s="47" t="str">
        <f>'Brechas y decisiones'!J11</f>
        <v>Comercial</v>
      </c>
      <c r="E24" s="50">
        <f>'Brechas y decisiones'!K11</f>
        <v>46346</v>
      </c>
      <c r="F24" s="47" t="str">
        <f>'Brechas y decisiones'!L11</f>
        <v>En curso</v>
      </c>
      <c r="G24" s="37"/>
      <c r="H24" s="37"/>
      <c r="I24" s="37"/>
      <c r="J24" s="37"/>
      <c r="K24" s="37"/>
    </row>
    <row r="25" spans="1:11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</row>
    <row r="26" spans="1:11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</row>
    <row r="27" spans="1:11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</row>
    <row r="28" spans="1:1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</row>
    <row r="29" spans="1:11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</row>
    <row r="30" spans="1:11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</row>
    <row r="31" spans="1:11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</row>
    <row r="32" spans="1:11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</row>
    <row r="33" spans="1:11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</row>
    <row r="34" spans="1:11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1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1:11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11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</row>
    <row r="38" spans="1:11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</row>
    <row r="39" spans="1:11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</row>
    <row r="40" spans="1:11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</row>
    <row r="41" spans="1:11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</row>
    <row r="42" spans="1:11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</row>
    <row r="43" spans="1:11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</row>
    <row r="44" spans="1:11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</row>
    <row r="45" spans="1:11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</row>
    <row r="46" spans="1:11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</row>
    <row r="47" spans="1:11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</row>
    <row r="48" spans="1:11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</row>
    <row r="49" spans="1:11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</row>
    <row r="50" spans="1:11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</row>
    <row r="51" spans="1:11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</row>
    <row r="52" spans="1:1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</row>
    <row r="53" spans="1:11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</row>
    <row r="54" spans="1:11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</row>
    <row r="55" spans="1:11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</row>
    <row r="56" spans="1:11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</row>
    <row r="57" spans="1:11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</row>
    <row r="58" spans="1:11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</row>
    <row r="59" spans="1:11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</row>
    <row r="60" spans="1:11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</row>
    <row r="61" spans="1:11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</row>
    <row r="62" spans="1:11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</row>
    <row r="63" spans="1:11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</row>
    <row r="64" spans="1:11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</row>
    <row r="65" spans="1:11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</row>
    <row r="66" spans="1:11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</row>
    <row r="67" spans="1:11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</row>
    <row r="68" spans="1:11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</row>
    <row r="69" spans="1:11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</row>
    <row r="70" spans="1:1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</row>
    <row r="71" spans="1:11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</row>
    <row r="72" spans="1:11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</row>
    <row r="73" spans="1:11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</row>
    <row r="74" spans="1:11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</row>
    <row r="75" spans="1:11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</row>
    <row r="76" spans="1:11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</row>
    <row r="77" spans="1:11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</row>
    <row r="78" spans="1:1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</row>
    <row r="79" spans="1:11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</row>
    <row r="80" spans="1:1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</row>
    <row r="81" spans="1:1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</row>
    <row r="82" spans="1:11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</row>
    <row r="83" spans="1:11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</row>
    <row r="84" spans="1:11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</row>
    <row r="85" spans="1:11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</row>
    <row r="86" spans="1:11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</row>
    <row r="87" spans="1:11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</row>
    <row r="88" spans="1:11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</row>
    <row r="89" spans="1:11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</row>
    <row r="90" spans="1:11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</row>
    <row r="91" spans="1:11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</row>
    <row r="92" spans="1:11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</row>
    <row r="93" spans="1:11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</row>
    <row r="94" spans="1:11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</row>
    <row r="95" spans="1:11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</row>
    <row r="96" spans="1:11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</row>
    <row r="97" spans="1:11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</row>
    <row r="98" spans="1:11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</row>
    <row r="99" spans="1:11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</row>
    <row r="100" spans="1:11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</row>
    <row r="101" spans="1:11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</row>
    <row r="102" spans="1:11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</row>
    <row r="103" spans="1:11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</row>
    <row r="104" spans="1:11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</row>
    <row r="105" spans="1:11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</row>
    <row r="106" spans="1:11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</row>
    <row r="107" spans="1:11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</row>
    <row r="108" spans="1:11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</row>
    <row r="109" spans="1:11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</row>
    <row r="110" spans="1:11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</row>
    <row r="111" spans="1:11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</row>
    <row r="112" spans="1:11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</row>
    <row r="113" spans="1:11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</row>
    <row r="114" spans="1:11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</row>
    <row r="115" spans="1:11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</row>
    <row r="116" spans="1:11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</row>
    <row r="117" spans="1:11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</row>
    <row r="118" spans="1:11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</row>
    <row r="119" spans="1:11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</row>
    <row r="120" spans="1:11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</row>
    <row r="121" spans="1:11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</row>
    <row r="122" spans="1:11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</row>
    <row r="123" spans="1:11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</row>
    <row r="124" spans="1:11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</row>
    <row r="125" spans="1:11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</row>
    <row r="126" spans="1:11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</row>
    <row r="127" spans="1:11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</row>
    <row r="128" spans="1:11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</row>
    <row r="129" spans="1:11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</row>
    <row r="130" spans="1:11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</row>
    <row r="131" spans="1:11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</row>
    <row r="132" spans="1:11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</row>
    <row r="133" spans="1:11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</row>
    <row r="134" spans="1:11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</row>
    <row r="135" spans="1:11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</row>
    <row r="136" spans="1:11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</row>
    <row r="137" spans="1:11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</row>
    <row r="138" spans="1:11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</row>
    <row r="139" spans="1:11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</row>
    <row r="140" spans="1:11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</row>
    <row r="141" spans="1:11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</row>
    <row r="142" spans="1:11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</row>
    <row r="143" spans="1:11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</row>
    <row r="144" spans="1:11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</row>
    <row r="145" spans="1:11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</row>
    <row r="146" spans="1:11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</row>
    <row r="147" spans="1:11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</row>
    <row r="148" spans="1:11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</row>
    <row r="149" spans="1:11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</row>
    <row r="150" spans="1:11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</row>
    <row r="151" spans="1:11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</row>
    <row r="152" spans="1:11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</row>
    <row r="153" spans="1:11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</row>
    <row r="154" spans="1:11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</row>
    <row r="155" spans="1:11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</row>
    <row r="156" spans="1:11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</row>
    <row r="157" spans="1:11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</row>
    <row r="158" spans="1:11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</row>
    <row r="159" spans="1:11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</row>
    <row r="160" spans="1:11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</row>
    <row r="161" spans="1:11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</row>
    <row r="162" spans="1:11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</row>
    <row r="163" spans="1:11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</row>
    <row r="164" spans="1:11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</row>
    <row r="165" spans="1:11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</row>
    <row r="166" spans="1:11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</row>
    <row r="167" spans="1:11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</row>
    <row r="168" spans="1:11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</row>
    <row r="169" spans="1:11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</row>
  </sheetData>
  <sheetProtection algorithmName="SHA-512" hashValue="LXzQf0t4neig5a6PH8HNeSkLAPhCvccUZtERAy/6F7icV9HIHXAHBgXPvZ8cYBJ2V4Y3YhBISEFJK5YGcBOzgw==" saltValue="xT6ToMPXiIOfjUASOTz8ug==" spinCount="100000" sheet="1" objects="1" scenarios="1" formatCells="0" formatColumns="0" insertColumns="0" insertRows="0" sort="0" autoFilter="0" pivotTables="0"/>
  <mergeCells count="11">
    <mergeCell ref="I6:J6"/>
    <mergeCell ref="I7:J8"/>
    <mergeCell ref="E11:J11"/>
    <mergeCell ref="E12:J17"/>
    <mergeCell ref="A1:K1"/>
    <mergeCell ref="A6:B6"/>
    <mergeCell ref="A7:B8"/>
    <mergeCell ref="D6:E6"/>
    <mergeCell ref="D7:E8"/>
    <mergeCell ref="G6:H6"/>
    <mergeCell ref="G7:H8"/>
  </mergeCells>
  <conditionalFormatting sqref="B12:B17">
    <cfRule type="colorScale" priority="1">
      <colorScale>
        <cfvo type="min"/>
        <cfvo type="percentile" val="50"/>
        <cfvo type="max"/>
        <color rgb="FFF4CCCC"/>
        <color rgb="FFFFF2CC"/>
        <color rgb="FFD9EAD3"/>
      </colorScale>
    </cfRule>
  </conditionalFormatting>
  <conditionalFormatting sqref="C21:C24">
    <cfRule type="expression" dxfId="3" priority="2">
      <formula>C21="Alta"</formula>
    </cfRule>
  </conditionalFormatting>
  <conditionalFormatting sqref="F21:F24">
    <cfRule type="expression" dxfId="2" priority="3">
      <formula>F21="Cerrada"</formula>
    </cfRule>
    <cfRule type="expression" dxfId="1" priority="4">
      <formula>F21="En curso"</formula>
    </cfRule>
    <cfRule type="expression" dxfId="0" priority="5">
      <formula>F21="Pendiente"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Instrucciones</vt:lpstr>
      <vt:lpstr>Glosario</vt:lpstr>
      <vt:lpstr>Diagnostico</vt:lpstr>
      <vt:lpstr>Ciclo mensual</vt:lpstr>
      <vt:lpstr>Brechas y decisiones</vt:lpstr>
      <vt:lpstr>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2026-10-06T19:27:08Z</dcterms:modified>
</cp:coreProperties>
</file>