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17413F6C-605E-4904-AB48-3B7A57DC51D1}" xr6:coauthVersionLast="47" xr6:coauthVersionMax="47" xr10:uidLastSave="{00000000-0000-0000-0000-000000000000}"/>
  <bookViews>
    <workbookView xWindow="28680" yWindow="-120" windowWidth="29040" windowHeight="15720" xr2:uid="{00000000-000D-0000-FFFF-FFFF00000000}"/>
  </bookViews>
  <sheets>
    <sheet name="Instrucciones" sheetId="1" r:id="rId1"/>
    <sheet name="Glosario" sheetId="2" r:id="rId2"/>
    <sheet name="Pronóstico" sheetId="3" r:id="rId3"/>
    <sheet name="Resumen"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4" l="1"/>
  <c r="A24" i="4"/>
  <c r="D23" i="4"/>
  <c r="G22" i="4"/>
  <c r="D22" i="4"/>
  <c r="D21" i="4"/>
  <c r="D20" i="4"/>
  <c r="D19" i="4"/>
  <c r="G18" i="4"/>
  <c r="D18" i="4"/>
  <c r="G17" i="4"/>
  <c r="D17" i="4"/>
  <c r="B17" i="4"/>
  <c r="D16" i="4"/>
  <c r="A16" i="4"/>
  <c r="D15" i="4"/>
  <c r="D14" i="4"/>
  <c r="G13" i="4"/>
  <c r="D13" i="4"/>
  <c r="C5" i="4"/>
  <c r="M21" i="3"/>
  <c r="G21" i="3" s="1"/>
  <c r="C24" i="4" s="1"/>
  <c r="K21" i="3"/>
  <c r="F24" i="4" s="1"/>
  <c r="A21" i="3"/>
  <c r="M20" i="3"/>
  <c r="G23" i="4" s="1"/>
  <c r="G20" i="3"/>
  <c r="C23" i="4" s="1"/>
  <c r="E20" i="3"/>
  <c r="I20" i="3" s="1"/>
  <c r="E23" i="4" s="1"/>
  <c r="A20" i="3"/>
  <c r="A23" i="4" s="1"/>
  <c r="M19" i="3"/>
  <c r="G19" i="3" s="1"/>
  <c r="C22" i="4" s="1"/>
  <c r="A19" i="3"/>
  <c r="A22" i="4" s="1"/>
  <c r="M18" i="3"/>
  <c r="G21" i="4" s="1"/>
  <c r="G18" i="3"/>
  <c r="C21" i="4" s="1"/>
  <c r="E18" i="3"/>
  <c r="B21" i="4" s="1"/>
  <c r="A18" i="3"/>
  <c r="A21" i="4" s="1"/>
  <c r="M17" i="3"/>
  <c r="G20" i="4" s="1"/>
  <c r="A17" i="3"/>
  <c r="A20" i="4" s="1"/>
  <c r="M16" i="3"/>
  <c r="G19" i="4" s="1"/>
  <c r="G16" i="3"/>
  <c r="C19" i="4" s="1"/>
  <c r="E16" i="3"/>
  <c r="B19" i="4" s="1"/>
  <c r="A16" i="3"/>
  <c r="A19" i="4" s="1"/>
  <c r="M15" i="3"/>
  <c r="G15" i="3" s="1"/>
  <c r="C18" i="4" s="1"/>
  <c r="A15" i="3"/>
  <c r="A18" i="4" s="1"/>
  <c r="M14" i="3"/>
  <c r="K14" i="3" s="1"/>
  <c r="F17" i="4" s="1"/>
  <c r="G14" i="3"/>
  <c r="C17" i="4" s="1"/>
  <c r="E14" i="3"/>
  <c r="I14" i="3" s="1"/>
  <c r="E17" i="4" s="1"/>
  <c r="A14" i="3"/>
  <c r="A17" i="4" s="1"/>
  <c r="M13" i="3"/>
  <c r="G13" i="3" s="1"/>
  <c r="C16" i="4" s="1"/>
  <c r="A13" i="3"/>
  <c r="M12" i="3"/>
  <c r="G15" i="4" s="1"/>
  <c r="G12" i="3"/>
  <c r="C15" i="4" s="1"/>
  <c r="E12" i="3"/>
  <c r="B15" i="4" s="1"/>
  <c r="A12" i="3"/>
  <c r="A15" i="4" s="1"/>
  <c r="M11" i="3"/>
  <c r="G11" i="3" s="1"/>
  <c r="C14" i="4" s="1"/>
  <c r="A11" i="3"/>
  <c r="A14" i="4" s="1"/>
  <c r="M10" i="3"/>
  <c r="K10" i="3" s="1"/>
  <c r="F13" i="4" s="1"/>
  <c r="G10" i="3"/>
  <c r="C13" i="4" s="1"/>
  <c r="E10" i="3"/>
  <c r="I10" i="3" s="1"/>
  <c r="E13" i="4" s="1"/>
  <c r="A10" i="3"/>
  <c r="A13" i="4" s="1"/>
  <c r="M9" i="3"/>
  <c r="G9" i="3" s="1"/>
  <c r="A9" i="3"/>
  <c r="B23" i="4" l="1"/>
  <c r="G24" i="4"/>
  <c r="K12" i="3"/>
  <c r="F15" i="4" s="1"/>
  <c r="K16" i="3"/>
  <c r="F19" i="4" s="1"/>
  <c r="K18" i="3"/>
  <c r="F21" i="4" s="1"/>
  <c r="K20" i="3"/>
  <c r="F23" i="4" s="1"/>
  <c r="I18" i="3"/>
  <c r="E21" i="4" s="1"/>
  <c r="B13" i="4"/>
  <c r="G14" i="4"/>
  <c r="I12" i="3"/>
  <c r="E15" i="4" s="1"/>
  <c r="I16" i="3"/>
  <c r="E19" i="4" s="1"/>
  <c r="E9" i="3"/>
  <c r="E11" i="3"/>
  <c r="E13" i="3"/>
  <c r="E15" i="3"/>
  <c r="E17" i="3"/>
  <c r="E19" i="3"/>
  <c r="E21" i="3"/>
  <c r="G16" i="4"/>
  <c r="G17" i="3"/>
  <c r="C20" i="4" s="1"/>
  <c r="I21" i="3" l="1"/>
  <c r="E24" i="4" s="1"/>
  <c r="B24" i="4"/>
  <c r="K19" i="3"/>
  <c r="F22" i="4" s="1"/>
  <c r="B22" i="4"/>
  <c r="I19" i="3"/>
  <c r="E22" i="4" s="1"/>
  <c r="I9" i="3"/>
  <c r="K9" i="3"/>
  <c r="K17" i="3"/>
  <c r="F20" i="4" s="1"/>
  <c r="I17" i="3"/>
  <c r="E20" i="4" s="1"/>
  <c r="B20" i="4"/>
  <c r="K15" i="3"/>
  <c r="F18" i="4" s="1"/>
  <c r="I15" i="3"/>
  <c r="E18" i="4" s="1"/>
  <c r="B18" i="4"/>
  <c r="K13" i="3"/>
  <c r="F16" i="4" s="1"/>
  <c r="I13" i="3"/>
  <c r="E16" i="4" s="1"/>
  <c r="B16" i="4"/>
  <c r="B14" i="4"/>
  <c r="K11" i="3"/>
  <c r="F14" i="4" s="1"/>
  <c r="I11" i="3"/>
  <c r="E14" i="4" s="1"/>
  <c r="B8" i="4"/>
  <c r="F8" i="4"/>
  <c r="J8" i="4"/>
</calcChain>
</file>

<file path=xl/sharedStrings.xml><?xml version="1.0" encoding="utf-8"?>
<sst xmlns="http://schemas.openxmlformats.org/spreadsheetml/2006/main" count="155" uniqueCount="121">
  <si>
    <t>Plantilla de pronóstico continuo</t>
  </si>
  <si>
    <t>Guía de uso para actualizar una proyección financiera móvil de doce meses.</t>
  </si>
  <si>
    <t>Objetivo y alcance</t>
  </si>
  <si>
    <t>Registra el último mes cerrado y proyecta los doce meses siguientes. La plantilla calcula ventas, costos variables y un resultado operativo simplificado. También permite comparar el resultado real o el pronóstico vigente con una estimación anterior.</t>
  </si>
  <si>
    <t>Cómo usarla</t>
  </si>
  <si>
    <t>1</t>
  </si>
  <si>
    <t>Lee primero esta hoja y el glosario.</t>
  </si>
  <si>
    <t>2</t>
  </si>
  <si>
    <t>En “Pronóstico”, cambia la fecha de corte por el primer día del último mes cerrado. El ejemplo está cortado al 1 de octubre de 2026.</t>
  </si>
  <si>
    <t>3</t>
  </si>
  <si>
    <t>En la primera fila de datos, conserva Estado = Real e ingresa las unidades, el precio promedio, el costo variable unitario y los gastos operativos fijos reales del mes cerrado.</t>
  </si>
  <si>
    <t>4</t>
  </si>
  <si>
    <t>En las doce filas siguientes, ingresa los supuestos de cada mes futuro. La plantilla calcula ventas, costos variables y resultado operativo.</t>
  </si>
  <si>
    <t>5</t>
  </si>
  <si>
    <t>En “Pronóstico anterior”, pega el valor de ventas pronosticadas para ese mismo mes en la versión anterior. Para el mes nuevo que agregas al horizonte, déjalo vacío.</t>
  </si>
  <si>
    <t>6</t>
  </si>
  <si>
    <t>En “Causa o supuesto revisado”, explica cambios relevantes frente a la versión anterior. Así podrás rastrear qué cambió y por qué.</t>
  </si>
  <si>
    <t>7</t>
  </si>
  <si>
    <t>Revisa “Resumen” para ver el total de ventas y resultado operativo proyectado, los meses con resultado negativo y la tendencia mensual.</t>
  </si>
  <si>
    <t>8</t>
  </si>
  <si>
    <t>Guarda una copia del archivo con la fecha de corte cada vez que actualices el pronóstico. Esa copia conserva la versión anterior para comparar y recuperar el historial.</t>
  </si>
  <si>
    <t>Ejemplo incluido y campos editables</t>
  </si>
  <si>
    <t>El ejemplo corresponde a una tienda minorista. Se usa COP, un costo variable unitario de $75.000 y gastos operativos fijos de $15.000.000 mensuales. El ejemplo muestra octubre de 2026 como mes real cerrado y noviembre de 2026 a octubre de 2027 como horizonte de proyección.</t>
  </si>
  <si>
    <t>Color de celda</t>
  </si>
  <si>
    <t>Significado</t>
  </si>
  <si>
    <t>Amarillo claro</t>
  </si>
  <si>
    <t>Dato que puedes editar o actualizar</t>
  </si>
  <si>
    <t>Límites del cálculo</t>
  </si>
  <si>
    <t>El resultado operativo calculado es una aproximación: ventas menos costos variables y gastos operativos fijos. No equivale a utilidad neta ni a flujo de caja. No incorpora impuestos, intereses, depreciación, inversiones, deuda ni fechas de cobro y pago. Para decidir sobre liquidez, prepara además una proyección de caja.</t>
  </si>
  <si>
    <t>Si una proyección no está disponible, deja el dato vacío y completa la información cuando la tengas. No escribas cero para representar un dato faltante. Un cero significa que el valor estimado es realmente cero. Edita solo las celdas amarillas. No borres ni pegues encima de las columnas Periodo, Ventas, Costos variables, Resultado operativo, Variación y Estado de revisión. La plantilla usa COP y no convierte monedas.</t>
  </si>
  <si>
    <t>Glosario</t>
  </si>
  <si>
    <t>Términos usados en esta plantilla.</t>
  </si>
  <si>
    <t>Término</t>
  </si>
  <si>
    <t>Definición en la plantilla</t>
  </si>
  <si>
    <t>Uso práctico</t>
  </si>
  <si>
    <t>Causa o supuesto revisado</t>
  </si>
  <si>
    <t>Explicación breve de un cambio frente a la versión anterior.</t>
  </si>
  <si>
    <t>Ejemplo: menor tráfico esperado en noviembre.</t>
  </si>
  <si>
    <t>COP</t>
  </si>
  <si>
    <t>Código de moneda del peso colombiano.</t>
  </si>
  <si>
    <t>La plantilla usa COP y no convierte ni traduce los valores a otra moneda.</t>
  </si>
  <si>
    <t>Costo variable unitario</t>
  </si>
  <si>
    <t>Costo estimado asociado a cada unidad vendida.</t>
  </si>
  <si>
    <t>Si cambia proveedor o costo de producto, actualiza este supuesto.</t>
  </si>
  <si>
    <t>Costos variables</t>
  </si>
  <si>
    <t>Unidades multiplicadas por costo variable unitario.</t>
  </si>
  <si>
    <t>La plantilla calcula este valor automáticamente.</t>
  </si>
  <si>
    <t>Estado</t>
  </si>
  <si>
    <t>Indica si el periodo corresponde a un dato real cerrado o a una proyección.</t>
  </si>
  <si>
    <t>La primera fila es Real; las doce siguientes son Proyección.</t>
  </si>
  <si>
    <t>Forecast anterior</t>
  </si>
  <si>
    <t>Ventas estimadas para el mismo periodo en la versión previa.</t>
  </si>
  <si>
    <t>Se usa para comparar cuánto cambió la expectativa.</t>
  </si>
  <si>
    <t>Gastos operativos fijos</t>
  </si>
  <si>
    <t>Gastos operativos mensuales que en el ejemplo no dependen directamente de las unidades vendidas.</t>
  </si>
  <si>
    <t>Ajusta el dato según tu negocio y los compromisos del mes.</t>
  </si>
  <si>
    <t>Horizonte móvil</t>
  </si>
  <si>
    <t>Cantidad de periodos futuros que se mantienen en cada actualización.</t>
  </si>
  <si>
    <t>En esta plantilla son doce meses posteriores al último mes real.</t>
  </si>
  <si>
    <t>Mes de corte</t>
  </si>
  <si>
    <t>Primer día del mes más reciente que ya cerró y para el que se ingresan datos reales.</t>
  </si>
  <si>
    <t>Al cambiarlo, las trece fechas de la tabla avanzan desde ese mes.</t>
  </si>
  <si>
    <t>Periodo</t>
  </si>
  <si>
    <t>Mes al que corresponden los datos o la proyección.</t>
  </si>
  <si>
    <t>Se calcula a partir de la fecha del último mes cerrado.</t>
  </si>
  <si>
    <t>Precio promedio</t>
  </si>
  <si>
    <t>Ingreso promedio por unidad vendida, según el nivel de detalle usado.</t>
  </si>
  <si>
    <t>Ventas = unidades × precio promedio.</t>
  </si>
  <si>
    <t>Pronóstico continuo</t>
  </si>
  <si>
    <t>Proyección periódica que incorpora datos recientes y agrega un nuevo periodo futuro al cerrar otro.</t>
  </si>
  <si>
    <t>Al actualizar cada mes, conserva doce meses proyectados.</t>
  </si>
  <si>
    <t>Proyección</t>
  </si>
  <si>
    <t>Estimación para un mes futuro basada en los supuestos disponibles.</t>
  </si>
  <si>
    <t>Ingresa supuestos para los doce meses posteriores al mes real cerrado.</t>
  </si>
  <si>
    <t>Real</t>
  </si>
  <si>
    <t>Dato observado para un mes que ya terminó.</t>
  </si>
  <si>
    <t>La primera fila registra el último mes cerrado.</t>
  </si>
  <si>
    <t>Resultado operativo simplificado</t>
  </si>
  <si>
    <t>Ventas menos costos variables y gastos operativos fijos.</t>
  </si>
  <si>
    <t>No incluye intereses, impuestos, depreciación, inversiones ni caja.</t>
  </si>
  <si>
    <t>Estado de revisión</t>
  </si>
  <si>
    <t>Alerta automática sobre la fecha de corte y los datos obligatorios de cada mes.</t>
  </si>
  <si>
    <t>OK = listo; FALTA INFORMACIÓN = completa datos; REVISAR = corrige valores o fecha.</t>
  </si>
  <si>
    <t>Unidades</t>
  </si>
  <si>
    <t>Cantidad de productos o servicios que se estima vender o que se vendió en el periodo.</t>
  </si>
  <si>
    <t>Ingresa unidades vendidas reales para el mes cerrado y unidades esperadas para los meses futuros.</t>
  </si>
  <si>
    <t>Variación vs. forecast anterior</t>
  </si>
  <si>
    <t>Diferencia en pesos entre ventas actuales o reales y el forecast anterior.</t>
  </si>
  <si>
    <t>Un valor negativo indica que la expectativa actual es menor que la anterior.</t>
  </si>
  <si>
    <t>Captura el último mes cerrado y los doce meses futuros. Amarillo = editable; fórmulas = cálculo automático.</t>
  </si>
  <si>
    <t>Moneda</t>
  </si>
  <si>
    <t>Datos, supuestos y resultados mensuales</t>
  </si>
  <si>
    <t>Precio promedio (COP/unidad)</t>
  </si>
  <si>
    <t>Ventas (COP)</t>
  </si>
  <si>
    <t>Costo variable unitario (COP/unidad)</t>
  </si>
  <si>
    <t>Costos variables (COP)</t>
  </si>
  <si>
    <t>Gastos operativos fijos (COP)</t>
  </si>
  <si>
    <t>Resultado operativo simplificado (COP)</t>
  </si>
  <si>
    <t>Forecast anterior de ventas (COP)</t>
  </si>
  <si>
    <t>Variación vs. forecast anterior (COP)</t>
  </si>
  <si>
    <t>Ventas reales menores al forecast inicial de $50.000.000.</t>
  </si>
  <si>
    <t>Se ajusta por menor tráfico observado en octubre.</t>
  </si>
  <si>
    <t>Temporada de fin de año y promoción comercial.</t>
  </si>
  <si>
    <t>Se conserva la expectativa estacional revisada.</t>
  </si>
  <si>
    <t>La proyección incorpora el desempeño reciente.</t>
  </si>
  <si>
    <t>Supuesto de crecimiento gradual de unidades.</t>
  </si>
  <si>
    <t>Se mantiene una mejora moderada de volumen.</t>
  </si>
  <si>
    <t>Aumento gradual frente a meses anteriores.</t>
  </si>
  <si>
    <t>Nuevo mes que se incorpora al horizonte móvil.</t>
  </si>
  <si>
    <t>Resumen del pronóstico</t>
  </si>
  <si>
    <t>Ventas y resultado operativo proyectados para los doce meses siguientes al último cierre real.</t>
  </si>
  <si>
    <t>Último mes real cerrado</t>
  </si>
  <si>
    <t>Ventas pronosticadas (12 meses)</t>
  </si>
  <si>
    <t>Resultado operativo proyectado (12 meses)</t>
  </si>
  <si>
    <t>Meses con resultado negativo</t>
  </si>
  <si>
    <t>de 12 meses</t>
  </si>
  <si>
    <t>Mes</t>
  </si>
  <si>
    <t>Resultado operativo (COP)</t>
  </si>
  <si>
    <t>Resultado operativo simplificado = ventas − costos variables − gastos operativos fijos. No equivale a utilidad neta ni a flujo de caja.</t>
  </si>
  <si>
    <r>
      <rPr>
        <b/>
        <sz val="11"/>
        <color rgb="FFFFC000"/>
        <rFont val="Carlito"/>
      </rPr>
      <t>¿Quieres llevar este análisis un paso más allá?</t>
    </r>
    <r>
      <rPr>
        <sz val="11"/>
        <color theme="0"/>
        <rFont val="Carlito"/>
      </rPr>
      <t xml:space="preserve">
</t>
    </r>
    <r>
      <rPr>
        <b/>
        <sz val="11"/>
        <color theme="0"/>
        <rFont val="Carlito"/>
      </rPr>
      <t>Conoce los Sistemas Premium de InfoExperiencia: recursos prácticos diseñados para ayudarte a profundizar tus análisis, organizar mejor tu negocio y tomar decisiones con mayor claridad.</t>
    </r>
  </si>
  <si>
    <t>https://infoexperiencia.com/sistemas-premium/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</si>
</sst>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yyyy"/>
    <numFmt numFmtId="165" formatCode="\$#,##0;\(\$#,##0\);\-"/>
    <numFmt numFmtId="166" formatCode="#,##0;\(#,##0\);\-"/>
  </numFmts>
  <fonts count="17">
    <font>
      <sz val="11"/>
      <name val="Carlito"/>
    </font>
    <font>
      <sz val="10"/>
      <color rgb="FF1F2937"/>
      <name val="Arial"/>
      <family val="2"/>
    </font>
    <font>
      <b/>
      <sz val="16"/>
      <color rgb="FF17365D"/>
      <name val="Arial"/>
      <family val="2"/>
    </font>
    <font>
      <i/>
      <sz val="10"/>
      <color rgb="FF5B6573"/>
      <name val="Arial"/>
      <family val="2"/>
    </font>
    <font>
      <b/>
      <sz val="10"/>
      <color rgb="FFFFFFFF"/>
      <name val="Arial"/>
      <family val="2"/>
    </font>
    <font>
      <b/>
      <sz val="10"/>
      <color rgb="FF17365D"/>
      <name val="Arial"/>
      <family val="2"/>
    </font>
    <font>
      <sz val="10"/>
      <color rgb="FF0000FF"/>
      <name val="Arial"/>
      <family val="2"/>
    </font>
    <font>
      <b/>
      <sz val="10"/>
      <color rgb="FF0000FF"/>
      <name val="Arial"/>
      <family val="2"/>
    </font>
    <font>
      <b/>
      <sz val="10"/>
      <color rgb="FF5B6573"/>
      <name val="Arial"/>
      <family val="2"/>
    </font>
    <font>
      <b/>
      <sz val="10"/>
      <color rgb="FF008000"/>
      <name val="Arial"/>
      <family val="2"/>
    </font>
    <font>
      <b/>
      <sz val="15"/>
      <color rgb="FF17365D"/>
      <name val="Arial"/>
      <family val="2"/>
    </font>
    <font>
      <i/>
      <sz val="9"/>
      <color rgb="FF5B6573"/>
      <name val="Arial"/>
      <family val="2"/>
    </font>
    <font>
      <u/>
      <sz val="11"/>
      <color theme="10"/>
      <name val="Carlito"/>
    </font>
    <font>
      <sz val="11"/>
      <color theme="0"/>
      <name val="Carlito"/>
    </font>
    <font>
      <b/>
      <sz val="11"/>
      <color rgb="FFFFC000"/>
      <name val="Carlito"/>
    </font>
    <font>
      <b/>
      <sz val="11"/>
      <color theme="0"/>
      <name val="Carlito"/>
    </font>
    <font>
      <b/>
      <u/>
      <sz val="13"/>
      <color theme="10"/>
      <name val="Carlito"/>
    </font>
  </fonts>
  <fills count="8">
    <fill>
      <patternFill patternType="none"/>
    </fill>
    <fill>
      <patternFill patternType="gray125"/>
    </fill>
    <fill>
      <patternFill patternType="solid">
        <fgColor rgb="FF24476B"/>
      </patternFill>
    </fill>
    <fill>
      <patternFill patternType="solid">
        <fgColor rgb="FFFFF2CC"/>
      </patternFill>
    </fill>
    <fill>
      <patternFill patternType="solid">
        <fgColor rgb="FF17365D"/>
      </patternFill>
    </fill>
    <fill>
      <patternFill patternType="solid">
        <fgColor rgb="FFF3F6FA"/>
      </patternFill>
    </fill>
    <fill>
      <patternFill patternType="solid">
        <fgColor theme="3"/>
        <bgColor indexed="64"/>
      </patternFill>
    </fill>
    <fill>
      <patternFill patternType="solid">
        <fgColor indexed="65"/>
        <bgColor indexed="64"/>
      </patternFill>
    </fill>
  </fills>
  <borders count="27">
    <border>
      <left/>
      <right/>
      <top/>
      <bottom/>
      <diagonal/>
    </border>
    <border>
      <left/>
      <right/>
      <top/>
      <bottom style="thin">
        <color rgb="FF17365D"/>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top/>
      <bottom style="thin">
        <color rgb="FFD5DDE6"/>
      </bottom>
      <diagonal/>
    </border>
    <border>
      <left/>
      <right/>
      <top style="thin">
        <color rgb="FFD5DDE6"/>
      </top>
      <bottom style="thin">
        <color rgb="FFD5DDE6"/>
      </bottom>
      <diagonal/>
    </border>
    <border>
      <left/>
      <right/>
      <top style="thin">
        <color rgb="FFD5DDE6"/>
      </top>
      <bottom/>
      <diagonal/>
    </border>
    <border>
      <left style="thin">
        <color rgb="FFD5DDE6"/>
      </left>
      <right/>
      <top style="thin">
        <color rgb="FFD5DDE6"/>
      </top>
      <bottom/>
      <diagonal/>
    </border>
    <border>
      <left/>
      <right style="thin">
        <color rgb="FFD5DDE6"/>
      </right>
      <top style="thin">
        <color rgb="FFD5DDE6"/>
      </top>
      <bottom/>
      <diagonal/>
    </border>
    <border>
      <left style="thin">
        <color rgb="FFD5DDE6"/>
      </left>
      <right/>
      <top/>
      <bottom/>
      <diagonal/>
    </border>
    <border>
      <left/>
      <right style="thin">
        <color rgb="FFD5DDE6"/>
      </right>
      <top/>
      <bottom/>
      <diagonal/>
    </border>
    <border>
      <left style="thin">
        <color rgb="FFD5DDE6"/>
      </left>
      <right/>
      <top/>
      <bottom style="thin">
        <color rgb="FFD5DDE6"/>
      </bottom>
      <diagonal/>
    </border>
    <border>
      <left/>
      <right style="thin">
        <color rgb="FFD5DDE6"/>
      </right>
      <top/>
      <bottom style="thin">
        <color rgb="FFD5DDE6"/>
      </bottom>
      <diagonal/>
    </border>
    <border>
      <left style="thin">
        <color rgb="FFD5DDE6"/>
      </left>
      <right style="thin">
        <color rgb="FFD5DDE6"/>
      </right>
      <top/>
      <bottom style="thin">
        <color rgb="FFD5DDE6"/>
      </bottom>
      <diagonal/>
    </border>
    <border>
      <left/>
      <right style="thin">
        <color rgb="FFD5DDE6"/>
      </right>
      <top style="thin">
        <color rgb="FFD5DDE6"/>
      </top>
      <bottom style="thin">
        <color rgb="FFD5DDE6"/>
      </bottom>
      <diagonal/>
    </border>
    <border>
      <left style="thin">
        <color rgb="FFD5DDE6"/>
      </left>
      <right style="thin">
        <color rgb="FFD5DDE6"/>
      </right>
      <top style="thin">
        <color rgb="FFD5DDE6"/>
      </top>
      <bottom style="thin">
        <color rgb="FFD5DDE6"/>
      </bottom>
      <diagonal/>
    </border>
    <border>
      <left style="thin">
        <color rgb="FFD5DDE6"/>
      </left>
      <right/>
      <top style="thin">
        <color rgb="FFD5DDE6"/>
      </top>
      <bottom style="thin">
        <color rgb="FFD5DDE6"/>
      </bottom>
      <diagonal/>
    </border>
    <border>
      <left style="thin">
        <color rgb="FFD5DDE6"/>
      </left>
      <right style="thin">
        <color rgb="FFD5DDE6"/>
      </right>
      <top style="thin">
        <color rgb="FFD5DDE6"/>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2" fillId="0" borderId="0" applyNumberFormat="0" applyFill="0" applyBorder="0" applyAlignment="0" applyProtection="0"/>
  </cellStyleXfs>
  <cellXfs count="75">
    <xf numFmtId="0" fontId="0" fillId="0" borderId="0" xfId="0"/>
    <xf numFmtId="0" fontId="1" fillId="0" borderId="0" xfId="0" applyFont="1" applyAlignment="1">
      <alignment vertical="center"/>
    </xf>
    <xf numFmtId="0" fontId="5" fillId="0" borderId="0" xfId="0" applyFont="1" applyAlignment="1">
      <alignment vertical="center"/>
    </xf>
    <xf numFmtId="0" fontId="1" fillId="3" borderId="0" xfId="0" applyFont="1" applyFill="1" applyAlignment="1">
      <alignment vertical="center"/>
    </xf>
    <xf numFmtId="0" fontId="6" fillId="0" borderId="0" xfId="0" applyFont="1" applyAlignment="1">
      <alignment vertical="center"/>
    </xf>
    <xf numFmtId="0" fontId="4" fillId="4" borderId="0" xfId="0" applyFont="1" applyFill="1" applyAlignment="1">
      <alignment vertical="center"/>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1" fillId="0" borderId="5" xfId="0" applyFont="1" applyBorder="1" applyAlignment="1">
      <alignment vertical="top" wrapText="1"/>
    </xf>
    <xf numFmtId="0" fontId="1" fillId="0" borderId="6" xfId="0" applyFont="1"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5" fillId="0" borderId="5" xfId="0" applyFont="1" applyBorder="1" applyAlignment="1">
      <alignment vertical="top" wrapText="1"/>
    </xf>
    <xf numFmtId="0" fontId="5" fillId="0" borderId="6" xfId="0" applyFont="1" applyBorder="1" applyAlignment="1">
      <alignment vertical="top" wrapText="1"/>
    </xf>
    <xf numFmtId="0" fontId="5" fillId="0" borderId="7" xfId="0" applyFont="1" applyBorder="1" applyAlignment="1">
      <alignment vertical="top" wrapText="1"/>
    </xf>
    <xf numFmtId="164" fontId="7" fillId="3" borderId="0" xfId="0" applyNumberFormat="1" applyFont="1" applyFill="1" applyAlignment="1">
      <alignment vertical="center"/>
    </xf>
    <xf numFmtId="0" fontId="8" fillId="0" borderId="0" xfId="0" applyFont="1" applyAlignment="1">
      <alignment vertical="center"/>
    </xf>
    <xf numFmtId="0" fontId="1" fillId="0" borderId="5" xfId="0" applyFont="1" applyBorder="1" applyAlignment="1">
      <alignment vertical="center"/>
    </xf>
    <xf numFmtId="0" fontId="6" fillId="3" borderId="5" xfId="0" applyFont="1" applyFill="1" applyBorder="1" applyAlignment="1">
      <alignment vertical="center"/>
    </xf>
    <xf numFmtId="0" fontId="1" fillId="0" borderId="6" xfId="0" applyFont="1" applyBorder="1" applyAlignment="1">
      <alignment vertical="center"/>
    </xf>
    <xf numFmtId="0" fontId="6" fillId="3" borderId="6" xfId="0" applyFont="1" applyFill="1" applyBorder="1" applyAlignment="1">
      <alignment vertical="center"/>
    </xf>
    <xf numFmtId="0" fontId="1" fillId="0" borderId="7" xfId="0" applyFont="1" applyBorder="1" applyAlignment="1">
      <alignment vertical="center"/>
    </xf>
    <xf numFmtId="0" fontId="6" fillId="3" borderId="7" xfId="0" applyFont="1" applyFill="1" applyBorder="1" applyAlignment="1">
      <alignment vertical="center"/>
    </xf>
    <xf numFmtId="164" fontId="1" fillId="0" borderId="5" xfId="0" applyNumberFormat="1" applyFont="1" applyBorder="1" applyAlignment="1">
      <alignment vertical="center"/>
    </xf>
    <xf numFmtId="164" fontId="1" fillId="0" borderId="6" xfId="0" applyNumberFormat="1" applyFont="1" applyBorder="1" applyAlignment="1">
      <alignment vertical="center"/>
    </xf>
    <xf numFmtId="164" fontId="1" fillId="0" borderId="7" xfId="0" applyNumberFormat="1" applyFont="1" applyBorder="1" applyAlignment="1">
      <alignment vertical="center"/>
    </xf>
    <xf numFmtId="165" fontId="6" fillId="3" borderId="5" xfId="0" applyNumberFormat="1" applyFont="1" applyFill="1" applyBorder="1" applyAlignment="1">
      <alignment vertical="center"/>
    </xf>
    <xf numFmtId="165" fontId="6" fillId="3" borderId="6" xfId="0" applyNumberFormat="1" applyFont="1" applyFill="1" applyBorder="1" applyAlignment="1">
      <alignment vertical="center"/>
    </xf>
    <xf numFmtId="165" fontId="6" fillId="3" borderId="7" xfId="0" applyNumberFormat="1" applyFont="1" applyFill="1" applyBorder="1" applyAlignment="1">
      <alignment vertical="center"/>
    </xf>
    <xf numFmtId="165" fontId="1" fillId="0" borderId="5" xfId="0" applyNumberFormat="1" applyFont="1" applyBorder="1" applyAlignment="1">
      <alignment vertical="center"/>
    </xf>
    <xf numFmtId="165" fontId="1" fillId="0" borderId="6" xfId="0" applyNumberFormat="1" applyFont="1" applyBorder="1" applyAlignment="1">
      <alignment vertical="center"/>
    </xf>
    <xf numFmtId="165" fontId="1" fillId="0" borderId="7" xfId="0" applyNumberFormat="1" applyFont="1" applyBorder="1" applyAlignment="1">
      <alignment vertical="center"/>
    </xf>
    <xf numFmtId="166" fontId="6" fillId="3" borderId="5" xfId="0" applyNumberFormat="1" applyFont="1" applyFill="1" applyBorder="1" applyAlignment="1">
      <alignment vertical="center"/>
    </xf>
    <xf numFmtId="166" fontId="6" fillId="3" borderId="6" xfId="0" applyNumberFormat="1" applyFont="1" applyFill="1" applyBorder="1" applyAlignment="1">
      <alignment vertical="center"/>
    </xf>
    <xf numFmtId="166" fontId="6" fillId="3" borderId="7" xfId="0" applyNumberFormat="1" applyFont="1" applyFill="1" applyBorder="1" applyAlignment="1">
      <alignment vertical="center"/>
    </xf>
    <xf numFmtId="0" fontId="6" fillId="3" borderId="5" xfId="0" applyFont="1" applyFill="1" applyBorder="1" applyAlignment="1">
      <alignment vertical="top" wrapText="1"/>
    </xf>
    <xf numFmtId="0" fontId="6" fillId="3" borderId="6" xfId="0" applyFont="1" applyFill="1" applyBorder="1" applyAlignment="1">
      <alignment vertical="top" wrapText="1"/>
    </xf>
    <xf numFmtId="0" fontId="6" fillId="3" borderId="7" xfId="0" applyFont="1" applyFill="1" applyBorder="1" applyAlignment="1">
      <alignment vertical="top" wrapText="1"/>
    </xf>
    <xf numFmtId="164" fontId="9" fillId="0" borderId="0" xfId="0" applyNumberFormat="1" applyFont="1" applyAlignment="1">
      <alignment vertical="center"/>
    </xf>
    <xf numFmtId="0" fontId="1" fillId="5" borderId="7" xfId="0" applyFont="1" applyFill="1" applyBorder="1" applyAlignment="1">
      <alignment vertical="center"/>
    </xf>
    <xf numFmtId="0" fontId="1" fillId="5" borderId="9" xfId="0" applyFont="1" applyFill="1" applyBorder="1" applyAlignment="1">
      <alignment vertical="center"/>
    </xf>
    <xf numFmtId="0" fontId="1" fillId="5" borderId="10" xfId="0" applyFont="1" applyFill="1" applyBorder="1" applyAlignment="1">
      <alignment vertical="center"/>
    </xf>
    <xf numFmtId="0" fontId="1" fillId="5" borderId="11" xfId="0" applyFont="1" applyFill="1" applyBorder="1" applyAlignment="1">
      <alignment vertical="center"/>
    </xf>
    <xf numFmtId="0" fontId="1" fillId="5" borderId="12" xfId="0" applyFont="1" applyFill="1" applyBorder="1" applyAlignment="1">
      <alignment vertical="center"/>
    </xf>
    <xf numFmtId="0" fontId="5" fillId="5" borderId="8" xfId="0" applyFont="1" applyFill="1" applyBorder="1" applyAlignment="1">
      <alignment vertical="center" wrapText="1"/>
    </xf>
    <xf numFmtId="165" fontId="10" fillId="5" borderId="0" xfId="0" applyNumberFormat="1" applyFont="1" applyFill="1" applyAlignment="1">
      <alignment vertical="center"/>
    </xf>
    <xf numFmtId="1" fontId="10" fillId="5" borderId="0" xfId="0" applyNumberFormat="1" applyFont="1" applyFill="1" applyAlignment="1">
      <alignment vertical="center"/>
    </xf>
    <xf numFmtId="0" fontId="11" fillId="5" borderId="5" xfId="0" applyFont="1" applyFill="1" applyBorder="1" applyAlignment="1">
      <alignment vertical="center"/>
    </xf>
    <xf numFmtId="0" fontId="11" fillId="5" borderId="13" xfId="0" applyFont="1" applyFill="1" applyBorder="1" applyAlignment="1">
      <alignment vertical="center"/>
    </xf>
    <xf numFmtId="0" fontId="11" fillId="0" borderId="0" xfId="0" applyFont="1" applyAlignment="1">
      <alignment vertical="center"/>
    </xf>
    <xf numFmtId="0" fontId="11" fillId="5" borderId="12" xfId="0" applyFont="1" applyFill="1" applyBorder="1" applyAlignment="1">
      <alignment vertical="center"/>
    </xf>
    <xf numFmtId="0" fontId="1" fillId="0" borderId="13" xfId="0" applyFont="1" applyBorder="1" applyAlignment="1">
      <alignment vertical="center"/>
    </xf>
    <xf numFmtId="0" fontId="1" fillId="0" borderId="15" xfId="0" applyFont="1" applyBorder="1" applyAlignment="1">
      <alignment vertical="center"/>
    </xf>
    <xf numFmtId="0" fontId="1" fillId="0" borderId="9" xfId="0" applyFont="1" applyBorder="1" applyAlignment="1">
      <alignment vertical="center"/>
    </xf>
    <xf numFmtId="165" fontId="1" fillId="0" borderId="14" xfId="0" applyNumberFormat="1" applyFont="1" applyBorder="1" applyAlignment="1">
      <alignment horizontal="right" vertical="center"/>
    </xf>
    <xf numFmtId="165" fontId="1" fillId="0" borderId="16" xfId="0" applyNumberFormat="1" applyFont="1" applyBorder="1" applyAlignment="1">
      <alignment horizontal="right" vertical="center"/>
    </xf>
    <xf numFmtId="165" fontId="1" fillId="0" borderId="18" xfId="0" applyNumberFormat="1" applyFont="1" applyBorder="1" applyAlignment="1">
      <alignment horizontal="right" vertical="center"/>
    </xf>
    <xf numFmtId="0" fontId="1" fillId="0" borderId="12" xfId="0" applyFont="1" applyBorder="1" applyAlignment="1">
      <alignment horizontal="center" vertical="center"/>
    </xf>
    <xf numFmtId="0" fontId="1" fillId="0" borderId="17" xfId="0" applyFont="1" applyBorder="1" applyAlignment="1">
      <alignment horizontal="center" vertical="center"/>
    </xf>
    <xf numFmtId="0" fontId="1" fillId="0" borderId="8" xfId="0" applyFont="1" applyBorder="1" applyAlignment="1">
      <alignment horizontal="center" vertical="center"/>
    </xf>
    <xf numFmtId="0" fontId="2" fillId="0" borderId="1" xfId="0" applyFont="1" applyBorder="1" applyAlignment="1">
      <alignment vertical="center"/>
    </xf>
    <xf numFmtId="0" fontId="3" fillId="0" borderId="0" xfId="0" applyFont="1" applyAlignment="1">
      <alignment vertical="center" wrapText="1"/>
    </xf>
    <xf numFmtId="0" fontId="4" fillId="2" borderId="0" xfId="0" applyFont="1" applyFill="1" applyAlignment="1">
      <alignment vertical="center"/>
    </xf>
    <xf numFmtId="0" fontId="1" fillId="0" borderId="0" xfId="0" applyFont="1" applyAlignment="1">
      <alignment vertical="top" wrapText="1"/>
    </xf>
    <xf numFmtId="0" fontId="1" fillId="0" borderId="0" xfId="0" applyFont="1" applyAlignment="1">
      <alignment vertical="center" wrapText="1"/>
    </xf>
    <xf numFmtId="0" fontId="11" fillId="0" borderId="0" xfId="0" applyFont="1" applyAlignment="1">
      <alignment vertical="top" wrapText="1"/>
    </xf>
    <xf numFmtId="0" fontId="13" fillId="6" borderId="19" xfId="0" applyFont="1" applyFill="1" applyBorder="1" applyAlignment="1">
      <alignment horizontal="center" vertical="center" wrapText="1"/>
    </xf>
    <xf numFmtId="0" fontId="13" fillId="6" borderId="20" xfId="0" applyFont="1" applyFill="1" applyBorder="1" applyAlignment="1">
      <alignment horizontal="center" vertical="center" wrapText="1"/>
    </xf>
    <xf numFmtId="0" fontId="13" fillId="6" borderId="21" xfId="0" applyFont="1" applyFill="1" applyBorder="1" applyAlignment="1">
      <alignment horizontal="center" vertical="center" wrapText="1"/>
    </xf>
    <xf numFmtId="0" fontId="13" fillId="6" borderId="22" xfId="0" applyFont="1" applyFill="1" applyBorder="1" applyAlignment="1">
      <alignment horizontal="center" vertical="center" wrapText="1"/>
    </xf>
    <xf numFmtId="0" fontId="13" fillId="6" borderId="23" xfId="0" applyFont="1" applyFill="1" applyBorder="1" applyAlignment="1">
      <alignment horizontal="center" vertical="center" wrapText="1"/>
    </xf>
    <xf numFmtId="0" fontId="13" fillId="6" borderId="24" xfId="0" applyFont="1" applyFill="1" applyBorder="1" applyAlignment="1">
      <alignment horizontal="center" vertical="center" wrapText="1"/>
    </xf>
    <xf numFmtId="0" fontId="16" fillId="7" borderId="25" xfId="1" applyFont="1" applyFill="1" applyBorder="1" applyAlignment="1">
      <alignment horizontal="center" vertical="center"/>
    </xf>
    <xf numFmtId="0" fontId="16" fillId="7" borderId="26" xfId="1" applyFont="1" applyFill="1" applyBorder="1" applyAlignment="1">
      <alignment horizontal="center" vertical="center"/>
    </xf>
  </cellXfs>
  <cellStyles count="2">
    <cellStyle name="Hipervínculo" xfId="1" builtinId="8"/>
    <cellStyle name="Normal" xfId="0" builtinId="0"/>
  </cellStyles>
  <dxfs count="1">
    <dxf>
      <font>
        <b/>
        <color rgb="FF9C0006"/>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title>
      <c:tx>
        <c:rich>
          <a:bodyPr/>
          <a:lstStyle/>
          <a:p>
            <a:r>
              <a:rPr lang="es-CO" sz="900">
                <a:latin typeface="Arial"/>
                <a:ea typeface="Arial"/>
                <a:cs typeface="Arial"/>
              </a:rPr>
              <a:t>Ventas proyectadas por mes (COP)</a:t>
            </a:r>
          </a:p>
        </c:rich>
      </c:tx>
      <c:overlay val="0"/>
    </c:title>
    <c:autoTitleDeleted val="0"/>
    <c:plotArea>
      <c:layout/>
      <c:lineChart>
        <c:grouping val="standard"/>
        <c:varyColors val="0"/>
        <c:ser>
          <c:idx val="0"/>
          <c:order val="0"/>
          <c:tx>
            <c:v>Ventas (COP)</c:v>
          </c:tx>
          <c:spPr>
            <a:ln w="19050">
              <a:solidFill>
                <a:srgbClr val="24476B"/>
              </a:solidFill>
              <a:prstDash val="solid"/>
            </a:ln>
          </c:spPr>
          <c:marker>
            <c:symbol val="none"/>
          </c:marker>
          <c:cat>
            <c:strRef>
              <c:f>Resumen!$A$13:$A$24</c:f>
              <c:strCache>
                <c:ptCount val="12"/>
                <c:pt idx="0">
                  <c:v>nov-26</c:v>
                </c:pt>
                <c:pt idx="1">
                  <c:v>dic-26</c:v>
                </c:pt>
                <c:pt idx="2">
                  <c:v>ene-27</c:v>
                </c:pt>
                <c:pt idx="3">
                  <c:v>feb-27</c:v>
                </c:pt>
                <c:pt idx="4">
                  <c:v>mar-27</c:v>
                </c:pt>
                <c:pt idx="5">
                  <c:v>abr-27</c:v>
                </c:pt>
                <c:pt idx="6">
                  <c:v>may-27</c:v>
                </c:pt>
                <c:pt idx="7">
                  <c:v>jun-27</c:v>
                </c:pt>
                <c:pt idx="8">
                  <c:v>jul-27</c:v>
                </c:pt>
                <c:pt idx="9">
                  <c:v>ago-27</c:v>
                </c:pt>
                <c:pt idx="10">
                  <c:v>sep-27</c:v>
                </c:pt>
                <c:pt idx="11">
                  <c:v>oct-27</c:v>
                </c:pt>
              </c:strCache>
            </c:strRef>
          </c:cat>
          <c:val>
            <c:numRef>
              <c:f>Resumen!$B$13:$B$24</c:f>
              <c:numCache>
                <c:formatCode>\$#,##0;\(\$#,##0\);\-</c:formatCode>
                <c:ptCount val="12"/>
                <c:pt idx="0">
                  <c:v>49000000</c:v>
                </c:pt>
                <c:pt idx="1">
                  <c:v>53000000</c:v>
                </c:pt>
                <c:pt idx="2">
                  <c:v>52000000</c:v>
                </c:pt>
                <c:pt idx="3">
                  <c:v>49000000</c:v>
                </c:pt>
                <c:pt idx="4">
                  <c:v>53000000</c:v>
                </c:pt>
                <c:pt idx="5">
                  <c:v>54000000</c:v>
                </c:pt>
                <c:pt idx="6">
                  <c:v>55000000</c:v>
                </c:pt>
                <c:pt idx="7">
                  <c:v>56000000</c:v>
                </c:pt>
                <c:pt idx="8">
                  <c:v>57000000</c:v>
                </c:pt>
                <c:pt idx="9">
                  <c:v>58000000</c:v>
                </c:pt>
                <c:pt idx="10">
                  <c:v>59000000</c:v>
                </c:pt>
                <c:pt idx="11">
                  <c:v>60000000</c:v>
                </c:pt>
              </c:numCache>
            </c:numRef>
          </c:val>
          <c:smooth val="0"/>
          <c:extLst>
            <c:ext xmlns:c16="http://schemas.microsoft.com/office/drawing/2014/chart" uri="{C3380CC4-5D6E-409C-BE32-E72D297353CC}">
              <c16:uniqueId val="{00000000-DA1B-4032-A111-EA19A5693F7B}"/>
            </c:ext>
          </c:extLst>
        </c:ser>
        <c:dLbls>
          <c:showLegendKey val="0"/>
          <c:showVal val="0"/>
          <c:showCatName val="0"/>
          <c:showSerName val="0"/>
          <c:showPercent val="0"/>
          <c:showBubbleSize val="0"/>
        </c:dLbls>
        <c:smooth val="0"/>
        <c:axId val="48650112"/>
        <c:axId val="48672768"/>
      </c:line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txPr>
          <a:bodyPr anchorCtr="1"/>
          <a:lstStyle/>
          <a:p>
            <a:pPr>
              <a:defRPr sz="750">
                <a:latin typeface="Arial"/>
                <a:ea typeface="Arial"/>
                <a:cs typeface="Arial"/>
              </a:defRPr>
            </a:pPr>
            <a:endParaRPr lang="es-CO"/>
          </a:p>
        </c:txPr>
        <c:crossAx val="48672768"/>
        <c:crosses val="autoZero"/>
        <c:auto val="1"/>
        <c:lblAlgn val="ctr"/>
        <c:lblOffset val="100"/>
        <c:noMultiLvlLbl val="1"/>
      </c:catAx>
      <c:valAx>
        <c:axId val="48672768"/>
        <c:scaling>
          <c:orientation val="minMax"/>
        </c:scaling>
        <c:delete val="0"/>
        <c:axPos val="l"/>
        <c:majorGridlines>
          <c:spPr>
            <a:ln w="9525">
              <a:solidFill>
                <a:srgbClr val="CCCCCC"/>
              </a:solidFill>
              <a:prstDash val="dash"/>
            </a:ln>
          </c:spPr>
        </c:majorGridlines>
        <c:numFmt formatCode="\$0.0,,&quot;M&quot;" sourceLinked="0"/>
        <c:majorTickMark val="none"/>
        <c:minorTickMark val="none"/>
        <c:tickLblPos val="nextTo"/>
        <c:txPr>
          <a:bodyPr anchorCtr="1"/>
          <a:lstStyle/>
          <a:p>
            <a:pPr>
              <a:defRPr sz="750">
                <a:latin typeface="Arial"/>
                <a:ea typeface="Arial"/>
                <a:cs typeface="Arial"/>
              </a:defRPr>
            </a:pPr>
            <a:endParaRPr lang="es-CO"/>
          </a:p>
        </c:txPr>
        <c:crossAx val="48650112"/>
        <c:crosses val="autoZero"/>
        <c:crossBetween val="between"/>
      </c:valAx>
    </c:plotArea>
    <c:legend>
      <c:legendPos val="t"/>
      <c:overlay val="0"/>
      <c:txPr>
        <a:bodyPr anchorCtr="1"/>
        <a:lstStyle/>
        <a:p>
          <a:pPr>
            <a:defRPr>
              <a:latin typeface="Arial"/>
              <a:ea typeface="Arial"/>
              <a:cs typeface="Arial"/>
            </a:defRPr>
          </a:pPr>
          <a:endParaRPr lang="es-CO"/>
        </a:p>
      </c:txPr>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1886242</xdr:colOff>
      <xdr:row>3</xdr:row>
      <xdr:rowOff>15240</xdr:rowOff>
    </xdr:to>
    <xdr:pic>
      <xdr:nvPicPr>
        <xdr:cNvPr id="2" name="Imagen 1">
          <a:extLst>
            <a:ext uri="{FF2B5EF4-FFF2-40B4-BE49-F238E27FC236}">
              <a16:creationId xmlns:a16="http://schemas.microsoft.com/office/drawing/2014/main" id="{38DBE7B4-69B8-4AC2-90EB-3FD790DD5AA4}"/>
            </a:ext>
          </a:extLst>
        </xdr:cNvPr>
        <xdr:cNvPicPr>
          <a:picLocks noChangeAspect="1"/>
        </xdr:cNvPicPr>
      </xdr:nvPicPr>
      <xdr:blipFill>
        <a:blip xmlns:r="http://schemas.openxmlformats.org/officeDocument/2006/relationships" r:embed="rId1"/>
        <a:stretch>
          <a:fillRect/>
        </a:stretch>
      </xdr:blipFill>
      <xdr:spPr>
        <a:xfrm>
          <a:off x="10744200" y="0"/>
          <a:ext cx="2095792" cy="619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4</xdr:col>
      <xdr:colOff>1764322</xdr:colOff>
      <xdr:row>3</xdr:row>
      <xdr:rowOff>15240</xdr:rowOff>
    </xdr:to>
    <xdr:pic>
      <xdr:nvPicPr>
        <xdr:cNvPr id="2" name="Imagen 1">
          <a:extLst>
            <a:ext uri="{FF2B5EF4-FFF2-40B4-BE49-F238E27FC236}">
              <a16:creationId xmlns:a16="http://schemas.microsoft.com/office/drawing/2014/main" id="{EEADF6EC-237B-4824-A027-B0234C30751E}"/>
            </a:ext>
          </a:extLst>
        </xdr:cNvPr>
        <xdr:cNvPicPr>
          <a:picLocks noChangeAspect="1"/>
        </xdr:cNvPicPr>
      </xdr:nvPicPr>
      <xdr:blipFill>
        <a:blip xmlns:r="http://schemas.openxmlformats.org/officeDocument/2006/relationships" r:embed="rId1"/>
        <a:stretch>
          <a:fillRect/>
        </a:stretch>
      </xdr:blipFill>
      <xdr:spPr>
        <a:xfrm>
          <a:off x="10439400" y="0"/>
          <a:ext cx="2091982" cy="6286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0</xdr:colOff>
      <xdr:row>11</xdr:row>
      <xdr:rowOff>0</xdr:rowOff>
    </xdr:from>
    <xdr:to>
      <xdr:col>14</xdr:col>
      <xdr:colOff>0</xdr:colOff>
      <xdr:row>27</xdr:row>
      <xdr:rowOff>0</xdr:rowOff>
    </xdr:to>
    <xdr:graphicFrame macro="">
      <xdr:nvGraphicFramePr>
        <xdr:cNvPr id="2" name="Chart">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nfoexperiencia.com/sistemas-premiu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infoexperiencia.com/sistemas-premium/"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7365D"/>
  </sheetPr>
  <dimension ref="A1:I38"/>
  <sheetViews>
    <sheetView showGridLines="0" tabSelected="1" workbookViewId="0">
      <pane ySplit="5" topLeftCell="A6" activePane="bottomLeft" state="frozen"/>
      <selection pane="bottomLeft" activeCell="H12" sqref="H12"/>
    </sheetView>
  </sheetViews>
  <sheetFormatPr baseColWidth="10" defaultColWidth="8.796875" defaultRowHeight="13.8"/>
  <cols>
    <col min="1" max="1" width="19" customWidth="1"/>
    <col min="2" max="2" width="27" customWidth="1"/>
    <col min="3" max="5" width="16" customWidth="1"/>
    <col min="6" max="6" width="47" customWidth="1"/>
    <col min="7" max="7" width="2.69921875" customWidth="1"/>
    <col min="8" max="8" width="48.59765625" customWidth="1"/>
    <col min="9" max="9" width="40.69921875" customWidth="1"/>
  </cols>
  <sheetData>
    <row r="1" spans="1:9">
      <c r="A1" s="1"/>
      <c r="B1" s="1"/>
      <c r="C1" s="1"/>
      <c r="D1" s="1"/>
      <c r="E1" s="1"/>
      <c r="F1" s="1"/>
    </row>
    <row r="2" spans="1:9" ht="21">
      <c r="A2" s="61" t="s">
        <v>0</v>
      </c>
      <c r="B2" s="61"/>
      <c r="C2" s="61"/>
      <c r="D2" s="61"/>
      <c r="E2" s="61"/>
      <c r="F2" s="61"/>
    </row>
    <row r="3" spans="1:9">
      <c r="A3" s="62" t="s">
        <v>1</v>
      </c>
      <c r="B3" s="62"/>
      <c r="C3" s="62"/>
      <c r="D3" s="62"/>
      <c r="E3" s="62"/>
      <c r="F3" s="62"/>
    </row>
    <row r="4" spans="1:9" ht="14.4" thickBot="1">
      <c r="A4" s="1"/>
      <c r="B4" s="1"/>
      <c r="C4" s="1"/>
      <c r="D4" s="1"/>
      <c r="E4" s="1"/>
      <c r="F4" s="1"/>
    </row>
    <row r="5" spans="1:9" ht="20.399999999999999" customHeight="1">
      <c r="A5" s="63" t="s">
        <v>2</v>
      </c>
      <c r="B5" s="63"/>
      <c r="C5" s="63"/>
      <c r="D5" s="63"/>
      <c r="E5" s="63"/>
      <c r="F5" s="63"/>
      <c r="H5" s="67" t="s">
        <v>119</v>
      </c>
      <c r="I5" s="68"/>
    </row>
    <row r="6" spans="1:9" ht="20.399999999999999" customHeight="1">
      <c r="A6" s="64" t="s">
        <v>3</v>
      </c>
      <c r="B6" s="64"/>
      <c r="C6" s="64"/>
      <c r="D6" s="64"/>
      <c r="E6" s="64"/>
      <c r="F6" s="64"/>
      <c r="H6" s="69"/>
      <c r="I6" s="70"/>
    </row>
    <row r="7" spans="1:9" ht="20.399999999999999" customHeight="1" thickBot="1">
      <c r="A7" s="64"/>
      <c r="B7" s="64"/>
      <c r="C7" s="64"/>
      <c r="D7" s="64"/>
      <c r="E7" s="64"/>
      <c r="F7" s="64"/>
      <c r="H7" s="71"/>
      <c r="I7" s="72"/>
    </row>
    <row r="8" spans="1:9" ht="17.399999999999999" thickBot="1">
      <c r="A8" s="1"/>
      <c r="B8" s="1"/>
      <c r="C8" s="1"/>
      <c r="D8" s="1"/>
      <c r="E8" s="1"/>
      <c r="F8" s="1"/>
      <c r="H8" s="73" t="s">
        <v>120</v>
      </c>
      <c r="I8" s="74"/>
    </row>
    <row r="9" spans="1:9">
      <c r="A9" s="63" t="s">
        <v>4</v>
      </c>
      <c r="B9" s="63"/>
      <c r="C9" s="63"/>
      <c r="D9" s="63"/>
      <c r="E9" s="63"/>
      <c r="F9" s="63"/>
    </row>
    <row r="10" spans="1:9">
      <c r="A10" s="2" t="s">
        <v>5</v>
      </c>
      <c r="B10" s="65" t="s">
        <v>6</v>
      </c>
      <c r="C10" s="65"/>
      <c r="D10" s="65"/>
      <c r="E10" s="65"/>
      <c r="F10" s="65"/>
    </row>
    <row r="11" spans="1:9">
      <c r="A11" s="2" t="s">
        <v>7</v>
      </c>
      <c r="B11" s="65" t="s">
        <v>8</v>
      </c>
      <c r="C11" s="65"/>
      <c r="D11" s="65"/>
      <c r="E11" s="65"/>
      <c r="F11" s="65"/>
    </row>
    <row r="12" spans="1:9">
      <c r="A12" s="2" t="s">
        <v>9</v>
      </c>
      <c r="B12" s="65" t="s">
        <v>10</v>
      </c>
      <c r="C12" s="65"/>
      <c r="D12" s="65"/>
      <c r="E12" s="65"/>
      <c r="F12" s="65"/>
    </row>
    <row r="13" spans="1:9">
      <c r="A13" s="2" t="s">
        <v>11</v>
      </c>
      <c r="B13" s="65" t="s">
        <v>12</v>
      </c>
      <c r="C13" s="65"/>
      <c r="D13" s="65"/>
      <c r="E13" s="65"/>
      <c r="F13" s="65"/>
    </row>
    <row r="14" spans="1:9">
      <c r="A14" s="2" t="s">
        <v>13</v>
      </c>
      <c r="B14" s="65" t="s">
        <v>14</v>
      </c>
      <c r="C14" s="65"/>
      <c r="D14" s="65"/>
      <c r="E14" s="65"/>
      <c r="F14" s="65"/>
    </row>
    <row r="15" spans="1:9">
      <c r="A15" s="2" t="s">
        <v>15</v>
      </c>
      <c r="B15" s="65" t="s">
        <v>16</v>
      </c>
      <c r="C15" s="65"/>
      <c r="D15" s="65"/>
      <c r="E15" s="65"/>
      <c r="F15" s="65"/>
    </row>
    <row r="16" spans="1:9">
      <c r="A16" s="2" t="s">
        <v>17</v>
      </c>
      <c r="B16" s="65" t="s">
        <v>18</v>
      </c>
      <c r="C16" s="65"/>
      <c r="D16" s="65"/>
      <c r="E16" s="65"/>
      <c r="F16" s="65"/>
    </row>
    <row r="17" spans="1:6">
      <c r="A17" s="2" t="s">
        <v>19</v>
      </c>
      <c r="B17" s="65" t="s">
        <v>20</v>
      </c>
      <c r="C17" s="65"/>
      <c r="D17" s="65"/>
      <c r="E17" s="65"/>
      <c r="F17" s="65"/>
    </row>
    <row r="18" spans="1:6">
      <c r="A18" s="1"/>
      <c r="B18" s="1"/>
      <c r="C18" s="1"/>
      <c r="D18" s="1"/>
      <c r="E18" s="1"/>
      <c r="F18" s="1"/>
    </row>
    <row r="19" spans="1:6">
      <c r="A19" s="63" t="s">
        <v>21</v>
      </c>
      <c r="B19" s="63"/>
      <c r="C19" s="63"/>
      <c r="D19" s="63"/>
      <c r="E19" s="63"/>
      <c r="F19" s="63"/>
    </row>
    <row r="20" spans="1:6">
      <c r="A20" s="64" t="s">
        <v>22</v>
      </c>
      <c r="B20" s="64"/>
      <c r="C20" s="64"/>
      <c r="D20" s="64"/>
      <c r="E20" s="64"/>
      <c r="F20" s="64"/>
    </row>
    <row r="21" spans="1:6">
      <c r="A21" s="64"/>
      <c r="B21" s="64"/>
      <c r="C21" s="64"/>
      <c r="D21" s="64"/>
      <c r="E21" s="64"/>
      <c r="F21" s="64"/>
    </row>
    <row r="22" spans="1:6">
      <c r="A22" s="1"/>
      <c r="B22" s="1"/>
      <c r="C22" s="1"/>
      <c r="D22" s="1"/>
      <c r="E22" s="1"/>
      <c r="F22" s="1"/>
    </row>
    <row r="23" spans="1:6">
      <c r="A23" s="5" t="s">
        <v>23</v>
      </c>
      <c r="B23" s="5" t="s">
        <v>24</v>
      </c>
      <c r="C23" s="1"/>
      <c r="D23" s="1"/>
      <c r="E23" s="1"/>
      <c r="F23" s="1"/>
    </row>
    <row r="24" spans="1:6">
      <c r="A24" s="3" t="s">
        <v>25</v>
      </c>
      <c r="B24" s="4" t="s">
        <v>26</v>
      </c>
      <c r="C24" s="1"/>
      <c r="D24" s="1"/>
      <c r="E24" s="1"/>
      <c r="F24" s="1"/>
    </row>
    <row r="25" spans="1:6">
      <c r="A25" s="1"/>
      <c r="B25" s="1"/>
      <c r="C25" s="1"/>
      <c r="D25" s="1"/>
      <c r="E25" s="1"/>
      <c r="F25" s="1"/>
    </row>
    <row r="26" spans="1:6">
      <c r="A26" s="63" t="s">
        <v>27</v>
      </c>
      <c r="B26" s="63"/>
      <c r="C26" s="63"/>
      <c r="D26" s="63"/>
      <c r="E26" s="63"/>
      <c r="F26" s="63"/>
    </row>
    <row r="27" spans="1:6">
      <c r="A27" s="64" t="s">
        <v>28</v>
      </c>
      <c r="B27" s="64"/>
      <c r="C27" s="64"/>
      <c r="D27" s="64"/>
      <c r="E27" s="64"/>
      <c r="F27" s="64"/>
    </row>
    <row r="28" spans="1:6">
      <c r="A28" s="64"/>
      <c r="B28" s="64"/>
      <c r="C28" s="64"/>
      <c r="D28" s="64"/>
      <c r="E28" s="64"/>
      <c r="F28" s="64"/>
    </row>
    <row r="29" spans="1:6">
      <c r="A29" s="64"/>
      <c r="B29" s="64"/>
      <c r="C29" s="64"/>
      <c r="D29" s="64"/>
      <c r="E29" s="64"/>
      <c r="F29" s="64"/>
    </row>
    <row r="30" spans="1:6">
      <c r="A30" s="1"/>
      <c r="B30" s="1"/>
      <c r="C30" s="1"/>
      <c r="D30" s="1"/>
      <c r="E30" s="1"/>
      <c r="F30" s="1"/>
    </row>
    <row r="31" spans="1:6">
      <c r="A31" s="64" t="s">
        <v>29</v>
      </c>
      <c r="B31" s="64"/>
      <c r="C31" s="64"/>
      <c r="D31" s="64"/>
      <c r="E31" s="64"/>
      <c r="F31" s="64"/>
    </row>
    <row r="32" spans="1:6">
      <c r="A32" s="64"/>
      <c r="B32" s="64"/>
      <c r="C32" s="64"/>
      <c r="D32" s="64"/>
      <c r="E32" s="64"/>
      <c r="F32" s="64"/>
    </row>
    <row r="33" spans="1:6">
      <c r="A33" s="64"/>
      <c r="B33" s="64"/>
      <c r="C33" s="64"/>
      <c r="D33" s="64"/>
      <c r="E33" s="64"/>
      <c r="F33" s="64"/>
    </row>
    <row r="34" spans="1:6">
      <c r="A34" s="1"/>
      <c r="B34" s="1"/>
      <c r="C34" s="1"/>
      <c r="D34" s="1"/>
      <c r="E34" s="1"/>
      <c r="F34" s="1"/>
    </row>
    <row r="35" spans="1:6">
      <c r="A35" s="1"/>
      <c r="B35" s="1"/>
      <c r="C35" s="1"/>
      <c r="D35" s="1"/>
      <c r="E35" s="1"/>
      <c r="F35" s="1"/>
    </row>
    <row r="36" spans="1:6">
      <c r="A36" s="1"/>
      <c r="B36" s="1"/>
      <c r="C36" s="1"/>
      <c r="D36" s="1"/>
      <c r="E36" s="1"/>
      <c r="F36" s="1"/>
    </row>
    <row r="37" spans="1:6">
      <c r="A37" s="1"/>
      <c r="B37" s="1"/>
      <c r="C37" s="1"/>
      <c r="D37" s="1"/>
      <c r="E37" s="1"/>
      <c r="F37" s="1"/>
    </row>
    <row r="38" spans="1:6">
      <c r="A38" s="1"/>
      <c r="B38" s="1"/>
      <c r="C38" s="1"/>
      <c r="D38" s="1"/>
      <c r="E38" s="1"/>
      <c r="F38" s="1"/>
    </row>
  </sheetData>
  <sheetProtection algorithmName="SHA-512" hashValue="bBw0inJLt465wAL3IpBZ5J9BDCNvziBghs11CEpUq/BxZZDgbxxaTaBJpZZKa+JufrfAOdUAuA3OvqViHdDX5g==" saltValue="TVSAn/l9cKPELEo69Lf5wA==" spinCount="100000" sheet="1" objects="1" scenarios="1" formatCells="0" formatColumns="0" formatRows="0" insertColumns="0" insertRows="0" sort="0" autoFilter="0" pivotTables="0"/>
  <mergeCells count="20">
    <mergeCell ref="A26:F26"/>
    <mergeCell ref="A27:F29"/>
    <mergeCell ref="A31:F33"/>
    <mergeCell ref="H5:I7"/>
    <mergeCell ref="H8:I8"/>
    <mergeCell ref="B15:F15"/>
    <mergeCell ref="B16:F16"/>
    <mergeCell ref="B17:F17"/>
    <mergeCell ref="A19:F19"/>
    <mergeCell ref="A20:F21"/>
    <mergeCell ref="B10:F10"/>
    <mergeCell ref="B11:F11"/>
    <mergeCell ref="B12:F12"/>
    <mergeCell ref="B13:F13"/>
    <mergeCell ref="B14:F14"/>
    <mergeCell ref="A2:F2"/>
    <mergeCell ref="A3:F3"/>
    <mergeCell ref="A5:F5"/>
    <mergeCell ref="A6:F7"/>
    <mergeCell ref="A9:F9"/>
  </mergeCells>
  <hyperlinks>
    <hyperlink ref="H8" r:id="rId1" xr:uid="{DFDF53F1-D966-4281-94C3-E17D31642242}"/>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1A5BB"/>
  </sheetPr>
  <dimension ref="A1:F23"/>
  <sheetViews>
    <sheetView showGridLines="0" workbookViewId="0">
      <pane ySplit="5" topLeftCell="A6" activePane="bottomLeft" state="frozen"/>
      <selection pane="bottomLeft" activeCell="F13" sqref="F13"/>
    </sheetView>
  </sheetViews>
  <sheetFormatPr baseColWidth="10" defaultColWidth="8.796875" defaultRowHeight="13.8"/>
  <cols>
    <col min="1" max="1" width="27" customWidth="1"/>
    <col min="2" max="2" width="57" customWidth="1"/>
    <col min="3" max="3" width="53" customWidth="1"/>
    <col min="4" max="4" width="4.3984375" customWidth="1"/>
    <col min="5" max="5" width="42.59765625" customWidth="1"/>
    <col min="6" max="6" width="47.69921875" customWidth="1"/>
  </cols>
  <sheetData>
    <row r="1" spans="1:6">
      <c r="A1" s="1"/>
      <c r="B1" s="1"/>
      <c r="C1" s="1"/>
    </row>
    <row r="2" spans="1:6" ht="21">
      <c r="A2" s="61" t="s">
        <v>30</v>
      </c>
      <c r="B2" s="61"/>
      <c r="C2" s="61"/>
    </row>
    <row r="3" spans="1:6">
      <c r="A3" s="62" t="s">
        <v>31</v>
      </c>
      <c r="B3" s="62"/>
      <c r="C3" s="62"/>
    </row>
    <row r="4" spans="1:6" ht="14.4" thickBot="1">
      <c r="A4" s="1"/>
      <c r="B4" s="1"/>
      <c r="C4" s="1"/>
    </row>
    <row r="5" spans="1:6">
      <c r="A5" s="6" t="s">
        <v>32</v>
      </c>
      <c r="B5" s="7" t="s">
        <v>33</v>
      </c>
      <c r="C5" s="8" t="s">
        <v>34</v>
      </c>
      <c r="E5" s="67" t="s">
        <v>119</v>
      </c>
      <c r="F5" s="68"/>
    </row>
    <row r="6" spans="1:6">
      <c r="A6" s="13" t="s">
        <v>35</v>
      </c>
      <c r="B6" s="9" t="s">
        <v>36</v>
      </c>
      <c r="C6" s="9" t="s">
        <v>37</v>
      </c>
      <c r="E6" s="69"/>
      <c r="F6" s="70"/>
    </row>
    <row r="7" spans="1:6" ht="27" thickBot="1">
      <c r="A7" s="14" t="s">
        <v>38</v>
      </c>
      <c r="B7" s="10" t="s">
        <v>39</v>
      </c>
      <c r="C7" s="10" t="s">
        <v>40</v>
      </c>
      <c r="E7" s="71"/>
      <c r="F7" s="72"/>
    </row>
    <row r="8" spans="1:6" ht="17.399999999999999" thickBot="1">
      <c r="A8" s="14" t="s">
        <v>41</v>
      </c>
      <c r="B8" s="10" t="s">
        <v>42</v>
      </c>
      <c r="C8" s="10" t="s">
        <v>43</v>
      </c>
      <c r="E8" s="73" t="s">
        <v>120</v>
      </c>
      <c r="F8" s="74"/>
    </row>
    <row r="9" spans="1:6">
      <c r="A9" s="14" t="s">
        <v>44</v>
      </c>
      <c r="B9" s="10" t="s">
        <v>45</v>
      </c>
      <c r="C9" s="10" t="s">
        <v>46</v>
      </c>
    </row>
    <row r="10" spans="1:6" ht="26.4">
      <c r="A10" s="14" t="s">
        <v>47</v>
      </c>
      <c r="B10" s="10" t="s">
        <v>48</v>
      </c>
      <c r="C10" s="10" t="s">
        <v>49</v>
      </c>
    </row>
    <row r="11" spans="1:6">
      <c r="A11" s="14" t="s">
        <v>50</v>
      </c>
      <c r="B11" s="10" t="s">
        <v>51</v>
      </c>
      <c r="C11" s="10" t="s">
        <v>52</v>
      </c>
    </row>
    <row r="12" spans="1:6" ht="26.4">
      <c r="A12" s="14" t="s">
        <v>53</v>
      </c>
      <c r="B12" s="10" t="s">
        <v>54</v>
      </c>
      <c r="C12" s="10" t="s">
        <v>55</v>
      </c>
    </row>
    <row r="13" spans="1:6">
      <c r="A13" s="14" t="s">
        <v>56</v>
      </c>
      <c r="B13" s="10" t="s">
        <v>57</v>
      </c>
      <c r="C13" s="10" t="s">
        <v>58</v>
      </c>
    </row>
    <row r="14" spans="1:6" ht="26.4">
      <c r="A14" s="14" t="s">
        <v>59</v>
      </c>
      <c r="B14" s="10" t="s">
        <v>60</v>
      </c>
      <c r="C14" s="10" t="s">
        <v>61</v>
      </c>
    </row>
    <row r="15" spans="1:6">
      <c r="A15" s="14" t="s">
        <v>62</v>
      </c>
      <c r="B15" s="10" t="s">
        <v>63</v>
      </c>
      <c r="C15" s="10" t="s">
        <v>64</v>
      </c>
    </row>
    <row r="16" spans="1:6">
      <c r="A16" s="14" t="s">
        <v>65</v>
      </c>
      <c r="B16" s="10" t="s">
        <v>66</v>
      </c>
      <c r="C16" s="10" t="s">
        <v>67</v>
      </c>
    </row>
    <row r="17" spans="1:3" ht="26.4">
      <c r="A17" s="14" t="s">
        <v>68</v>
      </c>
      <c r="B17" s="10" t="s">
        <v>69</v>
      </c>
      <c r="C17" s="10" t="s">
        <v>70</v>
      </c>
    </row>
    <row r="18" spans="1:3" ht="26.4">
      <c r="A18" s="14" t="s">
        <v>71</v>
      </c>
      <c r="B18" s="10" t="s">
        <v>72</v>
      </c>
      <c r="C18" s="10" t="s">
        <v>73</v>
      </c>
    </row>
    <row r="19" spans="1:3">
      <c r="A19" s="14" t="s">
        <v>74</v>
      </c>
      <c r="B19" s="10" t="s">
        <v>75</v>
      </c>
      <c r="C19" s="10" t="s">
        <v>76</v>
      </c>
    </row>
    <row r="20" spans="1:3">
      <c r="A20" s="14" t="s">
        <v>77</v>
      </c>
      <c r="B20" s="10" t="s">
        <v>78</v>
      </c>
      <c r="C20" s="10" t="s">
        <v>79</v>
      </c>
    </row>
    <row r="21" spans="1:3" ht="27.6">
      <c r="A21" s="14" t="s">
        <v>80</v>
      </c>
      <c r="B21" s="11" t="s">
        <v>81</v>
      </c>
      <c r="C21" s="11" t="s">
        <v>82</v>
      </c>
    </row>
    <row r="22" spans="1:3" ht="27.6">
      <c r="A22" s="14" t="s">
        <v>83</v>
      </c>
      <c r="B22" s="11" t="s">
        <v>84</v>
      </c>
      <c r="C22" s="11" t="s">
        <v>85</v>
      </c>
    </row>
    <row r="23" spans="1:3" ht="27.6">
      <c r="A23" s="15" t="s">
        <v>86</v>
      </c>
      <c r="B23" s="12" t="s">
        <v>87</v>
      </c>
      <c r="C23" s="12" t="s">
        <v>88</v>
      </c>
    </row>
  </sheetData>
  <sheetProtection algorithmName="SHA-512" hashValue="qJfl1NoGzQP6r1oMs1+OgUcRnCMi0COTClLDW0bj55sgXje/lp+tbSE9Wox6Fnn6fjqMNJGlXogTHh8i4/6Srw==" saltValue="umStutcX2OT/mR/aD9UC/A==" spinCount="100000" sheet="1" objects="1" scenarios="1" formatCells="0" formatColumns="0" formatRows="0" insertColumns="0" sort="0" autoFilter="0" pivotTables="0"/>
  <mergeCells count="4">
    <mergeCell ref="A2:C2"/>
    <mergeCell ref="A3:C3"/>
    <mergeCell ref="E5:F7"/>
    <mergeCell ref="E8:F8"/>
  </mergeCells>
  <hyperlinks>
    <hyperlink ref="E8" r:id="rId1" xr:uid="{5896D99C-8789-4D67-9502-9A9A6CFD0706}"/>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4476B"/>
  </sheetPr>
  <dimension ref="A1:M24"/>
  <sheetViews>
    <sheetView showGridLines="0" workbookViewId="0">
      <pane xSplit="2" ySplit="8" topLeftCell="C9" activePane="bottomRight" state="frozen"/>
      <selection pane="topRight"/>
      <selection pane="bottomLeft"/>
      <selection pane="bottomRight" activeCell="C9" sqref="C9"/>
    </sheetView>
  </sheetViews>
  <sheetFormatPr baseColWidth="10" defaultColWidth="8.796875" defaultRowHeight="13.8"/>
  <cols>
    <col min="1" max="2" width="14" customWidth="1"/>
    <col min="3" max="3" width="12" customWidth="1"/>
    <col min="4" max="4" width="22" customWidth="1"/>
    <col min="5" max="5" width="18" customWidth="1"/>
    <col min="6" max="6" width="24" customWidth="1"/>
    <col min="7" max="7" width="20" customWidth="1"/>
    <col min="8" max="8" width="23" customWidth="1"/>
    <col min="9" max="9" width="27" customWidth="1"/>
    <col min="10" max="10" width="24" customWidth="1"/>
    <col min="11" max="11" width="27" customWidth="1"/>
    <col min="12" max="12" width="48" customWidth="1"/>
    <col min="13" max="13" width="21" customWidth="1"/>
  </cols>
  <sheetData>
    <row r="1" spans="1:13">
      <c r="A1" s="1"/>
      <c r="B1" s="1"/>
      <c r="C1" s="1"/>
      <c r="D1" s="1"/>
      <c r="E1" s="1"/>
      <c r="F1" s="1"/>
      <c r="G1" s="1"/>
      <c r="H1" s="1"/>
      <c r="I1" s="1"/>
      <c r="J1" s="1"/>
      <c r="K1" s="1"/>
      <c r="L1" s="1"/>
      <c r="M1" s="1"/>
    </row>
    <row r="2" spans="1:13" ht="25.95" customHeight="1">
      <c r="A2" s="61" t="s">
        <v>68</v>
      </c>
      <c r="B2" s="61"/>
      <c r="C2" s="61"/>
      <c r="D2" s="61"/>
      <c r="E2" s="61"/>
      <c r="F2" s="61"/>
      <c r="G2" s="61"/>
      <c r="H2" s="61"/>
      <c r="I2" s="61"/>
      <c r="J2" s="61"/>
      <c r="K2" s="61"/>
      <c r="L2" s="61"/>
      <c r="M2" s="61"/>
    </row>
    <row r="3" spans="1:13" ht="30" customHeight="1">
      <c r="A3" s="62" t="s">
        <v>89</v>
      </c>
      <c r="B3" s="62"/>
      <c r="C3" s="62"/>
      <c r="D3" s="62"/>
      <c r="E3" s="62"/>
      <c r="F3" s="62"/>
      <c r="G3" s="62"/>
      <c r="H3" s="62"/>
      <c r="I3" s="62"/>
      <c r="J3" s="62"/>
      <c r="K3" s="62"/>
      <c r="L3" s="62"/>
      <c r="M3" s="62"/>
    </row>
    <row r="4" spans="1:13">
      <c r="A4" s="1"/>
      <c r="B4" s="1"/>
      <c r="C4" s="1"/>
      <c r="D4" s="1"/>
      <c r="E4" s="1"/>
      <c r="F4" s="1"/>
      <c r="G4" s="1"/>
      <c r="H4" s="1"/>
      <c r="I4" s="1"/>
      <c r="J4" s="1"/>
      <c r="K4" s="1"/>
      <c r="L4" s="1"/>
      <c r="M4" s="1"/>
    </row>
    <row r="5" spans="1:13">
      <c r="A5" s="2" t="s">
        <v>59</v>
      </c>
      <c r="B5" s="16">
        <v>46296</v>
      </c>
      <c r="C5" s="1"/>
      <c r="D5" s="2" t="s">
        <v>90</v>
      </c>
      <c r="E5" s="17" t="s">
        <v>38</v>
      </c>
      <c r="F5" s="1"/>
      <c r="G5" s="1"/>
      <c r="H5" s="1"/>
      <c r="I5" s="1"/>
      <c r="J5" s="1"/>
      <c r="K5" s="1"/>
      <c r="L5" s="1"/>
      <c r="M5" s="1"/>
    </row>
    <row r="6" spans="1:13">
      <c r="A6" s="1"/>
      <c r="B6" s="1"/>
      <c r="C6" s="1"/>
      <c r="D6" s="1"/>
      <c r="E6" s="1"/>
      <c r="F6" s="1"/>
      <c r="G6" s="1"/>
      <c r="H6" s="1"/>
      <c r="I6" s="1"/>
      <c r="J6" s="1"/>
      <c r="K6" s="1"/>
      <c r="L6" s="1"/>
      <c r="M6" s="1"/>
    </row>
    <row r="7" spans="1:13" ht="21" customHeight="1">
      <c r="A7" s="63" t="s">
        <v>91</v>
      </c>
      <c r="B7" s="63"/>
      <c r="C7" s="63"/>
      <c r="D7" s="63"/>
      <c r="E7" s="63"/>
      <c r="F7" s="63"/>
      <c r="G7" s="63"/>
      <c r="H7" s="63"/>
      <c r="I7" s="63"/>
      <c r="J7" s="63"/>
      <c r="K7" s="63"/>
      <c r="L7" s="63"/>
      <c r="M7" s="63"/>
    </row>
    <row r="8" spans="1:13" ht="37.950000000000003" customHeight="1">
      <c r="A8" s="6" t="s">
        <v>62</v>
      </c>
      <c r="B8" s="7" t="s">
        <v>47</v>
      </c>
      <c r="C8" s="7" t="s">
        <v>83</v>
      </c>
      <c r="D8" s="7" t="s">
        <v>92</v>
      </c>
      <c r="E8" s="7" t="s">
        <v>93</v>
      </c>
      <c r="F8" s="7" t="s">
        <v>94</v>
      </c>
      <c r="G8" s="7" t="s">
        <v>95</v>
      </c>
      <c r="H8" s="7" t="s">
        <v>96</v>
      </c>
      <c r="I8" s="7" t="s">
        <v>97</v>
      </c>
      <c r="J8" s="7" t="s">
        <v>98</v>
      </c>
      <c r="K8" s="7" t="s">
        <v>99</v>
      </c>
      <c r="L8" s="7" t="s">
        <v>35</v>
      </c>
      <c r="M8" s="8" t="s">
        <v>80</v>
      </c>
    </row>
    <row r="9" spans="1:13" ht="30" customHeight="1">
      <c r="A9" s="24">
        <f t="shared" ref="A9:A21" si="0">IF(NOT(ISNUMBER($B$5)),"REVISAR FECHA",DATE(YEAR($B$5),MONTH($B$5)+ROW()-9,1))</f>
        <v>46296</v>
      </c>
      <c r="B9" s="19" t="s">
        <v>74</v>
      </c>
      <c r="C9" s="33">
        <v>368</v>
      </c>
      <c r="D9" s="27">
        <v>125000</v>
      </c>
      <c r="E9" s="30">
        <f t="shared" ref="E9:E21" si="1">IF(M9&lt;&gt;"OK","",C9*D9)</f>
        <v>46000000</v>
      </c>
      <c r="F9" s="27">
        <v>75000</v>
      </c>
      <c r="G9" s="30">
        <f t="shared" ref="G9:G21" si="2">IF(M9&lt;&gt;"OK","",C9*F9)</f>
        <v>27600000</v>
      </c>
      <c r="H9" s="27">
        <v>15000000</v>
      </c>
      <c r="I9" s="30">
        <f t="shared" ref="I9:I21" si="3">IF(M9&lt;&gt;"OK","",E9-G9-H9)</f>
        <v>3400000</v>
      </c>
      <c r="J9" s="27">
        <v>50000000</v>
      </c>
      <c r="K9" s="30">
        <f t="shared" ref="K9:K21" si="4">IF(M9&lt;&gt;"OK","",IF(NOT(ISNUMBER(J9)),"Nuevo periodo",E9-J9))</f>
        <v>-4000000</v>
      </c>
      <c r="L9" s="36" t="s">
        <v>100</v>
      </c>
      <c r="M9" s="18" t="str">
        <f t="shared" ref="M9:M21" si="5">IF(NOT(ISNUMBER($B$5)),"REVISAR FECHA",IF(OR(COUNT(C9,D9,F9,H9)&lt;COUNTA(C9,D9,F9,H9),AND(J9&lt;&gt;"",NOT(ISNUMBER(J9))),AND(ISNUMBER(J9),J9&lt;0),C9&lt;0,D9&lt;0,F9&lt;0,H9&lt;0,C9&gt;1000000000,D9&gt;1000000000000,F9&gt;1000000000000,H9&gt;1000000000000,J9&gt;1000000000000,IF(ISNUMBER(C9),C9&lt;&gt;INT(C9),FALSE)),"REVISAR",IF(COUNT(C9,D9,F9,H9)&lt;4,"FALTA INFORMACIÓN","OK")))</f>
        <v>OK</v>
      </c>
    </row>
    <row r="10" spans="1:13" ht="30" customHeight="1">
      <c r="A10" s="25">
        <f t="shared" si="0"/>
        <v>46327</v>
      </c>
      <c r="B10" s="21" t="s">
        <v>71</v>
      </c>
      <c r="C10" s="34">
        <v>392</v>
      </c>
      <c r="D10" s="28">
        <v>125000</v>
      </c>
      <c r="E10" s="31">
        <f t="shared" si="1"/>
        <v>49000000</v>
      </c>
      <c r="F10" s="28">
        <v>75000</v>
      </c>
      <c r="G10" s="31">
        <f t="shared" si="2"/>
        <v>29400000</v>
      </c>
      <c r="H10" s="28">
        <v>15000000</v>
      </c>
      <c r="I10" s="31">
        <f t="shared" si="3"/>
        <v>4600000</v>
      </c>
      <c r="J10" s="28">
        <v>52000000</v>
      </c>
      <c r="K10" s="31">
        <f t="shared" si="4"/>
        <v>-3000000</v>
      </c>
      <c r="L10" s="37" t="s">
        <v>101</v>
      </c>
      <c r="M10" s="20" t="str">
        <f t="shared" si="5"/>
        <v>OK</v>
      </c>
    </row>
    <row r="11" spans="1:13" ht="30" customHeight="1">
      <c r="A11" s="25">
        <f t="shared" si="0"/>
        <v>46357</v>
      </c>
      <c r="B11" s="21" t="s">
        <v>71</v>
      </c>
      <c r="C11" s="34">
        <v>424</v>
      </c>
      <c r="D11" s="28">
        <v>125000</v>
      </c>
      <c r="E11" s="31">
        <f t="shared" si="1"/>
        <v>53000000</v>
      </c>
      <c r="F11" s="28">
        <v>75000</v>
      </c>
      <c r="G11" s="31">
        <f t="shared" si="2"/>
        <v>31800000</v>
      </c>
      <c r="H11" s="28">
        <v>15000000</v>
      </c>
      <c r="I11" s="31">
        <f t="shared" si="3"/>
        <v>6200000</v>
      </c>
      <c r="J11" s="28">
        <v>55000000</v>
      </c>
      <c r="K11" s="31">
        <f t="shared" si="4"/>
        <v>-2000000</v>
      </c>
      <c r="L11" s="37" t="s">
        <v>102</v>
      </c>
      <c r="M11" s="20" t="str">
        <f t="shared" si="5"/>
        <v>OK</v>
      </c>
    </row>
    <row r="12" spans="1:13" ht="30" customHeight="1">
      <c r="A12" s="25">
        <f t="shared" si="0"/>
        <v>46388</v>
      </c>
      <c r="B12" s="21" t="s">
        <v>71</v>
      </c>
      <c r="C12" s="34">
        <v>416</v>
      </c>
      <c r="D12" s="28">
        <v>125000</v>
      </c>
      <c r="E12" s="31">
        <f t="shared" si="1"/>
        <v>52000000</v>
      </c>
      <c r="F12" s="28">
        <v>75000</v>
      </c>
      <c r="G12" s="31">
        <f t="shared" si="2"/>
        <v>31200000</v>
      </c>
      <c r="H12" s="28">
        <v>15000000</v>
      </c>
      <c r="I12" s="31">
        <f t="shared" si="3"/>
        <v>5800000</v>
      </c>
      <c r="J12" s="28">
        <v>54000000</v>
      </c>
      <c r="K12" s="31">
        <f t="shared" si="4"/>
        <v>-2000000</v>
      </c>
      <c r="L12" s="37" t="s">
        <v>103</v>
      </c>
      <c r="M12" s="20" t="str">
        <f t="shared" si="5"/>
        <v>OK</v>
      </c>
    </row>
    <row r="13" spans="1:13" ht="30" customHeight="1">
      <c r="A13" s="25">
        <f t="shared" si="0"/>
        <v>46419</v>
      </c>
      <c r="B13" s="21" t="s">
        <v>71</v>
      </c>
      <c r="C13" s="34">
        <v>392</v>
      </c>
      <c r="D13" s="28">
        <v>125000</v>
      </c>
      <c r="E13" s="31">
        <f t="shared" si="1"/>
        <v>49000000</v>
      </c>
      <c r="F13" s="28">
        <v>75000</v>
      </c>
      <c r="G13" s="31">
        <f t="shared" si="2"/>
        <v>29400000</v>
      </c>
      <c r="H13" s="28">
        <v>15000000</v>
      </c>
      <c r="I13" s="31">
        <f t="shared" si="3"/>
        <v>4600000</v>
      </c>
      <c r="J13" s="28">
        <v>52000000</v>
      </c>
      <c r="K13" s="31">
        <f t="shared" si="4"/>
        <v>-3000000</v>
      </c>
      <c r="L13" s="37" t="s">
        <v>104</v>
      </c>
      <c r="M13" s="20" t="str">
        <f t="shared" si="5"/>
        <v>OK</v>
      </c>
    </row>
    <row r="14" spans="1:13" ht="30" customHeight="1">
      <c r="A14" s="25">
        <f t="shared" si="0"/>
        <v>46447</v>
      </c>
      <c r="B14" s="21" t="s">
        <v>71</v>
      </c>
      <c r="C14" s="34">
        <v>424</v>
      </c>
      <c r="D14" s="28">
        <v>125000</v>
      </c>
      <c r="E14" s="31">
        <f t="shared" si="1"/>
        <v>53000000</v>
      </c>
      <c r="F14" s="28">
        <v>75000</v>
      </c>
      <c r="G14" s="31">
        <f t="shared" si="2"/>
        <v>31800000</v>
      </c>
      <c r="H14" s="28">
        <v>15000000</v>
      </c>
      <c r="I14" s="31">
        <f t="shared" si="3"/>
        <v>6200000</v>
      </c>
      <c r="J14" s="28">
        <v>55000000</v>
      </c>
      <c r="K14" s="31">
        <f t="shared" si="4"/>
        <v>-2000000</v>
      </c>
      <c r="L14" s="37" t="s">
        <v>105</v>
      </c>
      <c r="M14" s="20" t="str">
        <f t="shared" si="5"/>
        <v>OK</v>
      </c>
    </row>
    <row r="15" spans="1:13" ht="30" customHeight="1">
      <c r="A15" s="25">
        <f t="shared" si="0"/>
        <v>46478</v>
      </c>
      <c r="B15" s="21" t="s">
        <v>71</v>
      </c>
      <c r="C15" s="34">
        <v>432</v>
      </c>
      <c r="D15" s="28">
        <v>125000</v>
      </c>
      <c r="E15" s="31">
        <f t="shared" si="1"/>
        <v>54000000</v>
      </c>
      <c r="F15" s="28">
        <v>75000</v>
      </c>
      <c r="G15" s="31">
        <f t="shared" si="2"/>
        <v>32400000</v>
      </c>
      <c r="H15" s="28">
        <v>15000000</v>
      </c>
      <c r="I15" s="31">
        <f t="shared" si="3"/>
        <v>6600000</v>
      </c>
      <c r="J15" s="28">
        <v>56000000</v>
      </c>
      <c r="K15" s="31">
        <f t="shared" si="4"/>
        <v>-2000000</v>
      </c>
      <c r="L15" s="37" t="s">
        <v>106</v>
      </c>
      <c r="M15" s="20" t="str">
        <f t="shared" si="5"/>
        <v>OK</v>
      </c>
    </row>
    <row r="16" spans="1:13" ht="30" customHeight="1">
      <c r="A16" s="25">
        <f t="shared" si="0"/>
        <v>46508</v>
      </c>
      <c r="B16" s="21" t="s">
        <v>71</v>
      </c>
      <c r="C16" s="34">
        <v>440</v>
      </c>
      <c r="D16" s="28">
        <v>125000</v>
      </c>
      <c r="E16" s="31">
        <f t="shared" si="1"/>
        <v>55000000</v>
      </c>
      <c r="F16" s="28">
        <v>75000</v>
      </c>
      <c r="G16" s="31">
        <f t="shared" si="2"/>
        <v>33000000</v>
      </c>
      <c r="H16" s="28">
        <v>15000000</v>
      </c>
      <c r="I16" s="31">
        <f t="shared" si="3"/>
        <v>7000000</v>
      </c>
      <c r="J16" s="28">
        <v>57000000</v>
      </c>
      <c r="K16" s="31">
        <f t="shared" si="4"/>
        <v>-2000000</v>
      </c>
      <c r="L16" s="37" t="s">
        <v>107</v>
      </c>
      <c r="M16" s="20" t="str">
        <f t="shared" si="5"/>
        <v>OK</v>
      </c>
    </row>
    <row r="17" spans="1:13" ht="30" customHeight="1">
      <c r="A17" s="25">
        <f t="shared" si="0"/>
        <v>46539</v>
      </c>
      <c r="B17" s="21" t="s">
        <v>71</v>
      </c>
      <c r="C17" s="34">
        <v>448</v>
      </c>
      <c r="D17" s="28">
        <v>125000</v>
      </c>
      <c r="E17" s="31">
        <f t="shared" si="1"/>
        <v>56000000</v>
      </c>
      <c r="F17" s="28">
        <v>75000</v>
      </c>
      <c r="G17" s="31">
        <f t="shared" si="2"/>
        <v>33600000</v>
      </c>
      <c r="H17" s="28">
        <v>15000000</v>
      </c>
      <c r="I17" s="31">
        <f t="shared" si="3"/>
        <v>7400000</v>
      </c>
      <c r="J17" s="28">
        <v>58000000</v>
      </c>
      <c r="K17" s="31">
        <f t="shared" si="4"/>
        <v>-2000000</v>
      </c>
      <c r="L17" s="37" t="s">
        <v>107</v>
      </c>
      <c r="M17" s="20" t="str">
        <f t="shared" si="5"/>
        <v>OK</v>
      </c>
    </row>
    <row r="18" spans="1:13" ht="30" customHeight="1">
      <c r="A18" s="25">
        <f t="shared" si="0"/>
        <v>46569</v>
      </c>
      <c r="B18" s="21" t="s">
        <v>71</v>
      </c>
      <c r="C18" s="34">
        <v>456</v>
      </c>
      <c r="D18" s="28">
        <v>125000</v>
      </c>
      <c r="E18" s="31">
        <f t="shared" si="1"/>
        <v>57000000</v>
      </c>
      <c r="F18" s="28">
        <v>75000</v>
      </c>
      <c r="G18" s="31">
        <f t="shared" si="2"/>
        <v>34200000</v>
      </c>
      <c r="H18" s="28">
        <v>15000000</v>
      </c>
      <c r="I18" s="31">
        <f t="shared" si="3"/>
        <v>7800000</v>
      </c>
      <c r="J18" s="28">
        <v>59000000</v>
      </c>
      <c r="K18" s="31">
        <f t="shared" si="4"/>
        <v>-2000000</v>
      </c>
      <c r="L18" s="37" t="s">
        <v>107</v>
      </c>
      <c r="M18" s="20" t="str">
        <f t="shared" si="5"/>
        <v>OK</v>
      </c>
    </row>
    <row r="19" spans="1:13" ht="30" customHeight="1">
      <c r="A19" s="25">
        <f t="shared" si="0"/>
        <v>46600</v>
      </c>
      <c r="B19" s="21" t="s">
        <v>71</v>
      </c>
      <c r="C19" s="34">
        <v>464</v>
      </c>
      <c r="D19" s="28">
        <v>125000</v>
      </c>
      <c r="E19" s="31">
        <f t="shared" si="1"/>
        <v>58000000</v>
      </c>
      <c r="F19" s="28">
        <v>75000</v>
      </c>
      <c r="G19" s="31">
        <f t="shared" si="2"/>
        <v>34800000</v>
      </c>
      <c r="H19" s="28">
        <v>15000000</v>
      </c>
      <c r="I19" s="31">
        <f t="shared" si="3"/>
        <v>8200000</v>
      </c>
      <c r="J19" s="28">
        <v>60000000</v>
      </c>
      <c r="K19" s="31">
        <f t="shared" si="4"/>
        <v>-2000000</v>
      </c>
      <c r="L19" s="37" t="s">
        <v>107</v>
      </c>
      <c r="M19" s="20" t="str">
        <f t="shared" si="5"/>
        <v>OK</v>
      </c>
    </row>
    <row r="20" spans="1:13" ht="30" customHeight="1">
      <c r="A20" s="25">
        <f t="shared" si="0"/>
        <v>46631</v>
      </c>
      <c r="B20" s="21" t="s">
        <v>71</v>
      </c>
      <c r="C20" s="34">
        <v>472</v>
      </c>
      <c r="D20" s="28">
        <v>125000</v>
      </c>
      <c r="E20" s="31">
        <f t="shared" si="1"/>
        <v>59000000</v>
      </c>
      <c r="F20" s="28">
        <v>75000</v>
      </c>
      <c r="G20" s="31">
        <f t="shared" si="2"/>
        <v>35400000</v>
      </c>
      <c r="H20" s="28">
        <v>15000000</v>
      </c>
      <c r="I20" s="31">
        <f t="shared" si="3"/>
        <v>8600000</v>
      </c>
      <c r="J20" s="28">
        <v>61000000</v>
      </c>
      <c r="K20" s="31">
        <f t="shared" si="4"/>
        <v>-2000000</v>
      </c>
      <c r="L20" s="37" t="s">
        <v>107</v>
      </c>
      <c r="M20" s="20" t="str">
        <f t="shared" si="5"/>
        <v>OK</v>
      </c>
    </row>
    <row r="21" spans="1:13" ht="30" customHeight="1">
      <c r="A21" s="26">
        <f t="shared" si="0"/>
        <v>46661</v>
      </c>
      <c r="B21" s="23" t="s">
        <v>71</v>
      </c>
      <c r="C21" s="35">
        <v>480</v>
      </c>
      <c r="D21" s="29">
        <v>125000</v>
      </c>
      <c r="E21" s="32">
        <f t="shared" si="1"/>
        <v>60000000</v>
      </c>
      <c r="F21" s="29">
        <v>75000</v>
      </c>
      <c r="G21" s="32">
        <f t="shared" si="2"/>
        <v>36000000</v>
      </c>
      <c r="H21" s="29">
        <v>15000000</v>
      </c>
      <c r="I21" s="32">
        <f t="shared" si="3"/>
        <v>9000000</v>
      </c>
      <c r="J21" s="29"/>
      <c r="K21" s="32" t="str">
        <f t="shared" si="4"/>
        <v>Nuevo periodo</v>
      </c>
      <c r="L21" s="38" t="s">
        <v>108</v>
      </c>
      <c r="M21" s="22" t="str">
        <f t="shared" si="5"/>
        <v>OK</v>
      </c>
    </row>
    <row r="22" spans="1:13">
      <c r="A22" s="1"/>
      <c r="B22" s="1"/>
      <c r="C22" s="1"/>
      <c r="D22" s="1"/>
      <c r="E22" s="1"/>
      <c r="F22" s="1"/>
      <c r="G22" s="1"/>
      <c r="H22" s="1"/>
      <c r="I22" s="1"/>
      <c r="J22" s="1"/>
      <c r="K22" s="1"/>
      <c r="L22" s="1"/>
      <c r="M22" s="1"/>
    </row>
    <row r="23" spans="1:13">
      <c r="A23" s="1"/>
      <c r="B23" s="1"/>
      <c r="C23" s="1"/>
      <c r="D23" s="1"/>
      <c r="E23" s="1"/>
      <c r="F23" s="1"/>
      <c r="G23" s="1"/>
      <c r="H23" s="1"/>
      <c r="I23" s="1"/>
      <c r="J23" s="1"/>
      <c r="K23" s="1"/>
      <c r="L23" s="1"/>
      <c r="M23" s="1"/>
    </row>
    <row r="24" spans="1:13">
      <c r="A24" s="1"/>
      <c r="B24" s="1"/>
      <c r="C24" s="1"/>
      <c r="D24" s="1"/>
      <c r="E24" s="1"/>
      <c r="F24" s="1"/>
      <c r="G24" s="1"/>
      <c r="H24" s="1"/>
      <c r="I24" s="1"/>
      <c r="J24" s="1"/>
      <c r="K24" s="1"/>
      <c r="L24" s="1"/>
      <c r="M24" s="1"/>
    </row>
  </sheetData>
  <mergeCells count="3">
    <mergeCell ref="A2:M2"/>
    <mergeCell ref="A3:M3"/>
    <mergeCell ref="A7:M7"/>
  </mergeCells>
  <conditionalFormatting sqref="I9:I21">
    <cfRule type="cellIs" dxfId="0" priority="1" operator="lessThan">
      <formula>0</formula>
    </cfRule>
  </conditionalFormatting>
  <dataValidations count="4">
    <dataValidation type="list" sqref="B9:B21" xr:uid="{00000000-0002-0000-0200-000000000000}">
      <formula1>"Real,Proyección"</formula1>
    </dataValidation>
    <dataValidation type="whole" showErrorMessage="1" errorTitle="Revisa las unidades" error="Ingresa un número entero igual o mayor que cero." sqref="C9:C21" xr:uid="{00000000-0002-0000-0200-000001000000}">
      <formula1>0</formula1>
      <formula2>1000000000</formula2>
    </dataValidation>
    <dataValidation type="decimal" showErrorMessage="1" errorTitle="Revisa el valor" error="Ingresa un número igual o mayor que cero." sqref="D9:D21 J9:J21 H9:H21 F9:F21" xr:uid="{00000000-0002-0000-0200-000002000000}">
      <formula1>0</formula1>
      <formula2>1000000000000</formula2>
    </dataValidation>
    <dataValidation type="date" sqref="B5" xr:uid="{00000000-0002-0000-0200-000006000000}">
      <formula1>1</formula1>
      <formula2>100000</formula2>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7365D"/>
  </sheetPr>
  <dimension ref="A1:N28"/>
  <sheetViews>
    <sheetView showGridLines="0" workbookViewId="0"/>
  </sheetViews>
  <sheetFormatPr baseColWidth="10" defaultColWidth="8.796875" defaultRowHeight="13.8"/>
  <cols>
    <col min="1" max="1" width="15" customWidth="1"/>
    <col min="2" max="2" width="20" customWidth="1"/>
    <col min="3" max="3" width="23" customWidth="1"/>
    <col min="4" max="4" width="25" customWidth="1"/>
    <col min="5" max="5" width="23" customWidth="1"/>
    <col min="6" max="6" width="30" customWidth="1"/>
    <col min="7" max="7" width="22" customWidth="1"/>
    <col min="8" max="14" width="12" customWidth="1"/>
  </cols>
  <sheetData>
    <row r="1" spans="1:14">
      <c r="A1" s="1"/>
      <c r="B1" s="1"/>
      <c r="C1" s="1"/>
      <c r="D1" s="1"/>
      <c r="E1" s="1"/>
      <c r="F1" s="1"/>
      <c r="G1" s="1"/>
      <c r="H1" s="1"/>
      <c r="I1" s="1"/>
      <c r="J1" s="1"/>
      <c r="K1" s="1"/>
      <c r="L1" s="1"/>
      <c r="M1" s="1"/>
      <c r="N1" s="1"/>
    </row>
    <row r="2" spans="1:14" ht="25.95" customHeight="1">
      <c r="A2" s="61" t="s">
        <v>109</v>
      </c>
      <c r="B2" s="61"/>
      <c r="C2" s="61"/>
      <c r="D2" s="61"/>
      <c r="E2" s="61"/>
      <c r="F2" s="61"/>
      <c r="G2" s="61"/>
      <c r="H2" s="61"/>
      <c r="I2" s="61"/>
      <c r="J2" s="61"/>
      <c r="K2" s="61"/>
      <c r="L2" s="61"/>
      <c r="M2" s="61"/>
      <c r="N2" s="61"/>
    </row>
    <row r="3" spans="1:14" ht="30" customHeight="1">
      <c r="A3" s="62" t="s">
        <v>110</v>
      </c>
      <c r="B3" s="62"/>
      <c r="C3" s="62"/>
      <c r="D3" s="62"/>
      <c r="E3" s="62"/>
      <c r="F3" s="62"/>
      <c r="G3" s="62"/>
      <c r="H3" s="62"/>
      <c r="I3" s="62"/>
      <c r="J3" s="62"/>
      <c r="K3" s="62"/>
      <c r="L3" s="62"/>
      <c r="M3" s="62"/>
      <c r="N3" s="62"/>
    </row>
    <row r="4" spans="1:14">
      <c r="A4" s="1"/>
      <c r="B4" s="1"/>
      <c r="C4" s="1"/>
      <c r="D4" s="1"/>
      <c r="E4" s="1"/>
      <c r="F4" s="1"/>
      <c r="G4" s="1"/>
      <c r="H4" s="1"/>
      <c r="I4" s="1"/>
      <c r="J4" s="1"/>
      <c r="K4" s="1"/>
      <c r="L4" s="1"/>
      <c r="M4" s="1"/>
      <c r="N4" s="1"/>
    </row>
    <row r="5" spans="1:14">
      <c r="A5" s="2" t="s">
        <v>111</v>
      </c>
      <c r="B5" s="1"/>
      <c r="C5" s="39">
        <f>IF(ISNUMBER(Pronóstico!B5),Pronóstico!B5,"REVISAR FECHA")</f>
        <v>46296</v>
      </c>
      <c r="D5" s="1"/>
      <c r="E5" s="1"/>
      <c r="F5" s="1"/>
      <c r="G5" s="1"/>
      <c r="H5" s="1"/>
      <c r="I5" s="1"/>
      <c r="J5" s="1"/>
      <c r="K5" s="1"/>
      <c r="L5" s="1"/>
      <c r="M5" s="1"/>
      <c r="N5" s="1"/>
    </row>
    <row r="6" spans="1:14">
      <c r="A6" s="1"/>
      <c r="B6" s="1"/>
      <c r="C6" s="1"/>
      <c r="D6" s="1"/>
      <c r="E6" s="1"/>
      <c r="F6" s="1"/>
      <c r="G6" s="1"/>
      <c r="H6" s="1"/>
      <c r="I6" s="1"/>
      <c r="J6" s="1"/>
      <c r="K6" s="1"/>
      <c r="L6" s="1"/>
      <c r="M6" s="1"/>
      <c r="N6" s="1"/>
    </row>
    <row r="7" spans="1:14" ht="30" customHeight="1">
      <c r="A7" s="45" t="s">
        <v>112</v>
      </c>
      <c r="B7" s="40"/>
      <c r="C7" s="41"/>
      <c r="D7" s="1"/>
      <c r="E7" s="45" t="s">
        <v>113</v>
      </c>
      <c r="F7" s="40"/>
      <c r="G7" s="41"/>
      <c r="H7" s="1"/>
      <c r="I7" s="45" t="s">
        <v>114</v>
      </c>
      <c r="J7" s="40"/>
      <c r="K7" s="41"/>
      <c r="L7" s="1"/>
      <c r="M7" s="1"/>
      <c r="N7" s="1"/>
    </row>
    <row r="8" spans="1:14" ht="19.2">
      <c r="A8" s="42"/>
      <c r="B8" s="46">
        <f>IF(COUNTIF(Pronóstico!M9:M21,"REVISAR FECHA")&gt;0,"REVISAR FECHA",IF(COUNTIF(Pronóstico!M9:M21,"REVISAR")&gt;0,"REVISAR DATOS",IF(COUNTIF(Pronóstico!M9:M21,"FALTA INFORMACIÓN")&gt;0,"FALTA INFORMACIÓN",IF(OR(COUNT(Pronóstico!E10:E21)&lt;12,COUNT(Pronóstico!I10:I21)&lt;12),"REVISAR CÁLCULOS",SUM(Pronóstico!E10:E21)))))</f>
        <v>655000000</v>
      </c>
      <c r="C8" s="43"/>
      <c r="D8" s="1"/>
      <c r="E8" s="42"/>
      <c r="F8" s="46">
        <f>IF(COUNTIF(Pronóstico!M9:M21,"REVISAR FECHA")&gt;0,"REVISAR FECHA",IF(COUNTIF(Pronóstico!M9:M21,"REVISAR")&gt;0,"REVISAR DATOS",IF(COUNTIF(Pronóstico!M9:M21,"FALTA INFORMACIÓN")&gt;0,"FALTA INFORMACIÓN",IF(OR(COUNT(Pronóstico!E10:E21)&lt;12,COUNT(Pronóstico!I10:I21)&lt;12),"REVISAR CÁLCULOS",SUM(Pronóstico!I10:I21)))))</f>
        <v>82000000</v>
      </c>
      <c r="G8" s="43"/>
      <c r="H8" s="1"/>
      <c r="I8" s="42"/>
      <c r="J8" s="47">
        <f>IF(COUNTIF(Pronóstico!M9:M21,"REVISAR FECHA")&gt;0,"REVISAR FECHA",IF(COUNTIF(Pronóstico!M9:M21,"REVISAR")&gt;0,"REVISAR DATOS",IF(COUNTIF(Pronóstico!M9:M21,"FALTA INFORMACIÓN")&gt;0,"FALTA INFORMACIÓN",IF(OR(COUNT(Pronóstico!E10:E21)&lt;12,COUNT(Pronóstico!I10:I21)&lt;12),"REVISAR CÁLCULOS",COUNTIF(Pronóstico!I10:I21,"&lt;0")))))</f>
        <v>0</v>
      </c>
      <c r="K8" s="43"/>
      <c r="L8" s="1"/>
      <c r="M8" s="1"/>
      <c r="N8" s="1"/>
    </row>
    <row r="9" spans="1:14">
      <c r="A9" s="44"/>
      <c r="B9" s="48" t="s">
        <v>38</v>
      </c>
      <c r="C9" s="49"/>
      <c r="D9" s="50"/>
      <c r="E9" s="51"/>
      <c r="F9" s="48" t="s">
        <v>38</v>
      </c>
      <c r="G9" s="49"/>
      <c r="H9" s="50"/>
      <c r="I9" s="51"/>
      <c r="J9" s="48" t="s">
        <v>115</v>
      </c>
      <c r="K9" s="49"/>
      <c r="L9" s="1"/>
      <c r="M9" s="1"/>
      <c r="N9" s="1"/>
    </row>
    <row r="10" spans="1:14">
      <c r="A10" s="1"/>
      <c r="B10" s="1"/>
      <c r="C10" s="1"/>
      <c r="D10" s="1"/>
      <c r="E10" s="1"/>
      <c r="F10" s="1"/>
      <c r="G10" s="1"/>
      <c r="H10" s="1"/>
      <c r="I10" s="1"/>
      <c r="J10" s="1"/>
      <c r="K10" s="1"/>
      <c r="L10" s="1"/>
      <c r="M10" s="1"/>
      <c r="N10" s="1"/>
    </row>
    <row r="11" spans="1:14">
      <c r="A11" s="1"/>
      <c r="B11" s="1"/>
      <c r="C11" s="1"/>
      <c r="D11" s="1"/>
      <c r="E11" s="1"/>
      <c r="F11" s="1"/>
      <c r="G11" s="1"/>
      <c r="H11" s="1"/>
      <c r="I11" s="1"/>
      <c r="J11" s="1"/>
      <c r="K11" s="1"/>
      <c r="L11" s="1"/>
      <c r="M11" s="1"/>
      <c r="N11" s="1"/>
    </row>
    <row r="12" spans="1:14" ht="37.950000000000003" customHeight="1">
      <c r="A12" s="6" t="s">
        <v>116</v>
      </c>
      <c r="B12" s="7" t="s">
        <v>93</v>
      </c>
      <c r="C12" s="7" t="s">
        <v>95</v>
      </c>
      <c r="D12" s="7" t="s">
        <v>96</v>
      </c>
      <c r="E12" s="7" t="s">
        <v>117</v>
      </c>
      <c r="F12" s="7" t="s">
        <v>99</v>
      </c>
      <c r="G12" s="8" t="s">
        <v>80</v>
      </c>
      <c r="H12" s="1"/>
      <c r="I12" s="1"/>
      <c r="J12" s="1"/>
      <c r="K12" s="1"/>
      <c r="L12" s="1"/>
      <c r="M12" s="1"/>
      <c r="N12" s="1"/>
    </row>
    <row r="13" spans="1:14" ht="21" customHeight="1">
      <c r="A13" s="52" t="str">
        <f>IF(ISNUMBER(Pronóstico!A10),TEXT(Pronóstico!A10,"mmm-yy"),Pronóstico!A10)</f>
        <v>nov-26</v>
      </c>
      <c r="B13" s="55">
        <f>Pronóstico!E10</f>
        <v>49000000</v>
      </c>
      <c r="C13" s="55">
        <f>Pronóstico!G10</f>
        <v>29400000</v>
      </c>
      <c r="D13" s="55">
        <f>Pronóstico!H10</f>
        <v>15000000</v>
      </c>
      <c r="E13" s="55">
        <f>Pronóstico!I10</f>
        <v>4600000</v>
      </c>
      <c r="F13" s="55">
        <f>Pronóstico!K10</f>
        <v>-3000000</v>
      </c>
      <c r="G13" s="58" t="str">
        <f>Pronóstico!M10</f>
        <v>OK</v>
      </c>
      <c r="H13" s="1"/>
      <c r="I13" s="1"/>
      <c r="J13" s="1"/>
      <c r="K13" s="1"/>
      <c r="L13" s="1"/>
      <c r="M13" s="1"/>
      <c r="N13" s="1"/>
    </row>
    <row r="14" spans="1:14" ht="21" customHeight="1">
      <c r="A14" s="53" t="str">
        <f>IF(ISNUMBER(Pronóstico!A11),TEXT(Pronóstico!A11,"mmm-yy"),Pronóstico!A11)</f>
        <v>dic-26</v>
      </c>
      <c r="B14" s="56">
        <f>Pronóstico!E11</f>
        <v>53000000</v>
      </c>
      <c r="C14" s="56">
        <f>Pronóstico!G11</f>
        <v>31800000</v>
      </c>
      <c r="D14" s="56">
        <f>Pronóstico!H11</f>
        <v>15000000</v>
      </c>
      <c r="E14" s="56">
        <f>Pronóstico!I11</f>
        <v>6200000</v>
      </c>
      <c r="F14" s="56">
        <f>Pronóstico!K11</f>
        <v>-2000000</v>
      </c>
      <c r="G14" s="59" t="str">
        <f>Pronóstico!M11</f>
        <v>OK</v>
      </c>
      <c r="H14" s="1"/>
      <c r="I14" s="1"/>
      <c r="J14" s="1"/>
      <c r="K14" s="1"/>
      <c r="L14" s="1"/>
      <c r="M14" s="1"/>
      <c r="N14" s="1"/>
    </row>
    <row r="15" spans="1:14" ht="21" customHeight="1">
      <c r="A15" s="53" t="str">
        <f>IF(ISNUMBER(Pronóstico!A12),TEXT(Pronóstico!A12,"mmm-yy"),Pronóstico!A12)</f>
        <v>ene-27</v>
      </c>
      <c r="B15" s="56">
        <f>Pronóstico!E12</f>
        <v>52000000</v>
      </c>
      <c r="C15" s="56">
        <f>Pronóstico!G12</f>
        <v>31200000</v>
      </c>
      <c r="D15" s="56">
        <f>Pronóstico!H12</f>
        <v>15000000</v>
      </c>
      <c r="E15" s="56">
        <f>Pronóstico!I12</f>
        <v>5800000</v>
      </c>
      <c r="F15" s="56">
        <f>Pronóstico!K12</f>
        <v>-2000000</v>
      </c>
      <c r="G15" s="59" t="str">
        <f>Pronóstico!M12</f>
        <v>OK</v>
      </c>
      <c r="H15" s="1"/>
      <c r="I15" s="1"/>
      <c r="J15" s="1"/>
      <c r="K15" s="1"/>
      <c r="L15" s="1"/>
      <c r="M15" s="1"/>
      <c r="N15" s="1"/>
    </row>
    <row r="16" spans="1:14" ht="21" customHeight="1">
      <c r="A16" s="53" t="str">
        <f>IF(ISNUMBER(Pronóstico!A13),TEXT(Pronóstico!A13,"mmm-yy"),Pronóstico!A13)</f>
        <v>feb-27</v>
      </c>
      <c r="B16" s="56">
        <f>Pronóstico!E13</f>
        <v>49000000</v>
      </c>
      <c r="C16" s="56">
        <f>Pronóstico!G13</f>
        <v>29400000</v>
      </c>
      <c r="D16" s="56">
        <f>Pronóstico!H13</f>
        <v>15000000</v>
      </c>
      <c r="E16" s="56">
        <f>Pronóstico!I13</f>
        <v>4600000</v>
      </c>
      <c r="F16" s="56">
        <f>Pronóstico!K13</f>
        <v>-3000000</v>
      </c>
      <c r="G16" s="59" t="str">
        <f>Pronóstico!M13</f>
        <v>OK</v>
      </c>
      <c r="H16" s="1"/>
      <c r="I16" s="1"/>
      <c r="J16" s="1"/>
      <c r="K16" s="1"/>
      <c r="L16" s="1"/>
      <c r="M16" s="1"/>
      <c r="N16" s="1"/>
    </row>
    <row r="17" spans="1:14" ht="21" customHeight="1">
      <c r="A17" s="53" t="str">
        <f>IF(ISNUMBER(Pronóstico!A14),TEXT(Pronóstico!A14,"mmm-yy"),Pronóstico!A14)</f>
        <v>mar-27</v>
      </c>
      <c r="B17" s="56">
        <f>Pronóstico!E14</f>
        <v>53000000</v>
      </c>
      <c r="C17" s="56">
        <f>Pronóstico!G14</f>
        <v>31800000</v>
      </c>
      <c r="D17" s="56">
        <f>Pronóstico!H14</f>
        <v>15000000</v>
      </c>
      <c r="E17" s="56">
        <f>Pronóstico!I14</f>
        <v>6200000</v>
      </c>
      <c r="F17" s="56">
        <f>Pronóstico!K14</f>
        <v>-2000000</v>
      </c>
      <c r="G17" s="59" t="str">
        <f>Pronóstico!M14</f>
        <v>OK</v>
      </c>
      <c r="H17" s="1"/>
      <c r="I17" s="1"/>
      <c r="J17" s="1"/>
      <c r="K17" s="1"/>
      <c r="L17" s="1"/>
      <c r="M17" s="1"/>
      <c r="N17" s="1"/>
    </row>
    <row r="18" spans="1:14" ht="21" customHeight="1">
      <c r="A18" s="53" t="str">
        <f>IF(ISNUMBER(Pronóstico!A15),TEXT(Pronóstico!A15,"mmm-yy"),Pronóstico!A15)</f>
        <v>abr-27</v>
      </c>
      <c r="B18" s="56">
        <f>Pronóstico!E15</f>
        <v>54000000</v>
      </c>
      <c r="C18" s="56">
        <f>Pronóstico!G15</f>
        <v>32400000</v>
      </c>
      <c r="D18" s="56">
        <f>Pronóstico!H15</f>
        <v>15000000</v>
      </c>
      <c r="E18" s="56">
        <f>Pronóstico!I15</f>
        <v>6600000</v>
      </c>
      <c r="F18" s="56">
        <f>Pronóstico!K15</f>
        <v>-2000000</v>
      </c>
      <c r="G18" s="59" t="str">
        <f>Pronóstico!M15</f>
        <v>OK</v>
      </c>
      <c r="H18" s="1"/>
      <c r="I18" s="1"/>
      <c r="J18" s="1"/>
      <c r="K18" s="1"/>
      <c r="L18" s="1"/>
      <c r="M18" s="1"/>
      <c r="N18" s="1"/>
    </row>
    <row r="19" spans="1:14" ht="21" customHeight="1">
      <c r="A19" s="53" t="str">
        <f>IF(ISNUMBER(Pronóstico!A16),TEXT(Pronóstico!A16,"mmm-yy"),Pronóstico!A16)</f>
        <v>may-27</v>
      </c>
      <c r="B19" s="56">
        <f>Pronóstico!E16</f>
        <v>55000000</v>
      </c>
      <c r="C19" s="56">
        <f>Pronóstico!G16</f>
        <v>33000000</v>
      </c>
      <c r="D19" s="56">
        <f>Pronóstico!H16</f>
        <v>15000000</v>
      </c>
      <c r="E19" s="56">
        <f>Pronóstico!I16</f>
        <v>7000000</v>
      </c>
      <c r="F19" s="56">
        <f>Pronóstico!K16</f>
        <v>-2000000</v>
      </c>
      <c r="G19" s="59" t="str">
        <f>Pronóstico!M16</f>
        <v>OK</v>
      </c>
      <c r="H19" s="1"/>
      <c r="I19" s="1"/>
      <c r="J19" s="1"/>
      <c r="K19" s="1"/>
      <c r="L19" s="1"/>
      <c r="M19" s="1"/>
      <c r="N19" s="1"/>
    </row>
    <row r="20" spans="1:14" ht="21" customHeight="1">
      <c r="A20" s="53" t="str">
        <f>IF(ISNUMBER(Pronóstico!A17),TEXT(Pronóstico!A17,"mmm-yy"),Pronóstico!A17)</f>
        <v>jun-27</v>
      </c>
      <c r="B20" s="56">
        <f>Pronóstico!E17</f>
        <v>56000000</v>
      </c>
      <c r="C20" s="56">
        <f>Pronóstico!G17</f>
        <v>33600000</v>
      </c>
      <c r="D20" s="56">
        <f>Pronóstico!H17</f>
        <v>15000000</v>
      </c>
      <c r="E20" s="56">
        <f>Pronóstico!I17</f>
        <v>7400000</v>
      </c>
      <c r="F20" s="56">
        <f>Pronóstico!K17</f>
        <v>-2000000</v>
      </c>
      <c r="G20" s="59" t="str">
        <f>Pronóstico!M17</f>
        <v>OK</v>
      </c>
      <c r="H20" s="1"/>
      <c r="I20" s="1"/>
      <c r="J20" s="1"/>
      <c r="K20" s="1"/>
      <c r="L20" s="1"/>
      <c r="M20" s="1"/>
      <c r="N20" s="1"/>
    </row>
    <row r="21" spans="1:14" ht="21" customHeight="1">
      <c r="A21" s="53" t="str">
        <f>IF(ISNUMBER(Pronóstico!A18),TEXT(Pronóstico!A18,"mmm-yy"),Pronóstico!A18)</f>
        <v>jul-27</v>
      </c>
      <c r="B21" s="56">
        <f>Pronóstico!E18</f>
        <v>57000000</v>
      </c>
      <c r="C21" s="56">
        <f>Pronóstico!G18</f>
        <v>34200000</v>
      </c>
      <c r="D21" s="56">
        <f>Pronóstico!H18</f>
        <v>15000000</v>
      </c>
      <c r="E21" s="56">
        <f>Pronóstico!I18</f>
        <v>7800000</v>
      </c>
      <c r="F21" s="56">
        <f>Pronóstico!K18</f>
        <v>-2000000</v>
      </c>
      <c r="G21" s="59" t="str">
        <f>Pronóstico!M18</f>
        <v>OK</v>
      </c>
      <c r="H21" s="1"/>
      <c r="I21" s="1"/>
      <c r="J21" s="1"/>
      <c r="K21" s="1"/>
      <c r="L21" s="1"/>
      <c r="M21" s="1"/>
      <c r="N21" s="1"/>
    </row>
    <row r="22" spans="1:14" ht="21" customHeight="1">
      <c r="A22" s="53" t="str">
        <f>IF(ISNUMBER(Pronóstico!A19),TEXT(Pronóstico!A19,"mmm-yy"),Pronóstico!A19)</f>
        <v>ago-27</v>
      </c>
      <c r="B22" s="56">
        <f>Pronóstico!E19</f>
        <v>58000000</v>
      </c>
      <c r="C22" s="56">
        <f>Pronóstico!G19</f>
        <v>34800000</v>
      </c>
      <c r="D22" s="56">
        <f>Pronóstico!H19</f>
        <v>15000000</v>
      </c>
      <c r="E22" s="56">
        <f>Pronóstico!I19</f>
        <v>8200000</v>
      </c>
      <c r="F22" s="56">
        <f>Pronóstico!K19</f>
        <v>-2000000</v>
      </c>
      <c r="G22" s="59" t="str">
        <f>Pronóstico!M19</f>
        <v>OK</v>
      </c>
      <c r="H22" s="1"/>
      <c r="I22" s="1"/>
      <c r="J22" s="1"/>
      <c r="K22" s="1"/>
      <c r="L22" s="1"/>
      <c r="M22" s="1"/>
      <c r="N22" s="1"/>
    </row>
    <row r="23" spans="1:14" ht="21" customHeight="1">
      <c r="A23" s="53" t="str">
        <f>IF(ISNUMBER(Pronóstico!A20),TEXT(Pronóstico!A20,"mmm-yy"),Pronóstico!A20)</f>
        <v>sep-27</v>
      </c>
      <c r="B23" s="56">
        <f>Pronóstico!E20</f>
        <v>59000000</v>
      </c>
      <c r="C23" s="56">
        <f>Pronóstico!G20</f>
        <v>35400000</v>
      </c>
      <c r="D23" s="56">
        <f>Pronóstico!H20</f>
        <v>15000000</v>
      </c>
      <c r="E23" s="56">
        <f>Pronóstico!I20</f>
        <v>8600000</v>
      </c>
      <c r="F23" s="56">
        <f>Pronóstico!K20</f>
        <v>-2000000</v>
      </c>
      <c r="G23" s="59" t="str">
        <f>Pronóstico!M20</f>
        <v>OK</v>
      </c>
      <c r="H23" s="1"/>
      <c r="I23" s="1"/>
      <c r="J23" s="1"/>
      <c r="K23" s="1"/>
      <c r="L23" s="1"/>
      <c r="M23" s="1"/>
      <c r="N23" s="1"/>
    </row>
    <row r="24" spans="1:14" ht="21" customHeight="1">
      <c r="A24" s="54" t="str">
        <f>IF(ISNUMBER(Pronóstico!A21),TEXT(Pronóstico!A21,"mmm-yy"),Pronóstico!A21)</f>
        <v>oct-27</v>
      </c>
      <c r="B24" s="57">
        <f>Pronóstico!E21</f>
        <v>60000000</v>
      </c>
      <c r="C24" s="57">
        <f>Pronóstico!G21</f>
        <v>36000000</v>
      </c>
      <c r="D24" s="57">
        <f>Pronóstico!H21</f>
        <v>15000000</v>
      </c>
      <c r="E24" s="57">
        <f>Pronóstico!I21</f>
        <v>9000000</v>
      </c>
      <c r="F24" s="57" t="str">
        <f>Pronóstico!K21</f>
        <v>Nuevo periodo</v>
      </c>
      <c r="G24" s="60" t="str">
        <f>Pronóstico!M21</f>
        <v>OK</v>
      </c>
      <c r="H24" s="1"/>
      <c r="I24" s="1"/>
      <c r="J24" s="1"/>
      <c r="K24" s="1"/>
      <c r="L24" s="1"/>
      <c r="M24" s="1"/>
      <c r="N24" s="1"/>
    </row>
    <row r="25" spans="1:14">
      <c r="A25" s="66" t="s">
        <v>118</v>
      </c>
      <c r="B25" s="66"/>
      <c r="C25" s="66"/>
      <c r="D25" s="66"/>
      <c r="E25" s="66"/>
      <c r="F25" s="66"/>
      <c r="G25" s="66"/>
      <c r="H25" s="1"/>
      <c r="I25" s="1"/>
      <c r="J25" s="1"/>
      <c r="K25" s="1"/>
      <c r="L25" s="1"/>
      <c r="M25" s="1"/>
      <c r="N25" s="1"/>
    </row>
    <row r="26" spans="1:14">
      <c r="A26" s="66"/>
      <c r="B26" s="66"/>
      <c r="C26" s="66"/>
      <c r="D26" s="66"/>
      <c r="E26" s="66"/>
      <c r="F26" s="66"/>
      <c r="G26" s="66"/>
      <c r="H26" s="1"/>
      <c r="I26" s="1"/>
      <c r="J26" s="1"/>
      <c r="K26" s="1"/>
      <c r="L26" s="1"/>
      <c r="M26" s="1"/>
      <c r="N26" s="1"/>
    </row>
    <row r="27" spans="1:14">
      <c r="A27" s="1"/>
      <c r="B27" s="1"/>
      <c r="C27" s="1"/>
      <c r="D27" s="1"/>
      <c r="E27" s="1"/>
      <c r="F27" s="1"/>
      <c r="G27" s="1"/>
      <c r="H27" s="1"/>
      <c r="I27" s="1"/>
      <c r="J27" s="1"/>
      <c r="K27" s="1"/>
      <c r="L27" s="1"/>
      <c r="M27" s="1"/>
      <c r="N27" s="1"/>
    </row>
    <row r="28" spans="1:14">
      <c r="A28" s="1"/>
      <c r="B28" s="1"/>
      <c r="C28" s="1"/>
      <c r="D28" s="1"/>
      <c r="E28" s="1"/>
      <c r="F28" s="1"/>
      <c r="G28" s="1"/>
      <c r="H28" s="1"/>
      <c r="I28" s="1"/>
      <c r="J28" s="1"/>
      <c r="K28" s="1"/>
      <c r="L28" s="1"/>
      <c r="M28" s="1"/>
      <c r="N28" s="1"/>
    </row>
  </sheetData>
  <mergeCells count="3">
    <mergeCell ref="A2:N2"/>
    <mergeCell ref="A3:N3"/>
    <mergeCell ref="A25:G2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Instrucciones</vt:lpstr>
      <vt:lpstr>Glosario</vt:lpstr>
      <vt:lpstr>Pronóstico</vt:lpstr>
      <vt:lpstr>Resumen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Jairo Gelvez</cp:lastModifiedBy>
  <dcterms:modified xsi:type="dcterms:W3CDTF">2026-10-07T16:57:29Z</dcterms:modified>
</cp:coreProperties>
</file>