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98331AB-1217-49B2-BAAC-F8EE524CDA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royecto" sheetId="3" r:id="rId3"/>
    <sheet name="Plan 8 pasos" sheetId="4" r:id="rId4"/>
    <sheet name="Seguimiento" sheetId="5" r:id="rId5"/>
    <sheet name="Resume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5" l="1"/>
  <c r="E17" i="6" s="1"/>
  <c r="G18" i="5"/>
  <c r="F18" i="5"/>
  <c r="H17" i="5"/>
  <c r="E16" i="6" s="1"/>
  <c r="G17" i="5"/>
  <c r="F17" i="5"/>
  <c r="E11" i="5"/>
  <c r="D11" i="5"/>
  <c r="E10" i="5"/>
  <c r="D10" i="5"/>
  <c r="E9" i="5"/>
  <c r="D9" i="5"/>
  <c r="G9" i="5" s="1"/>
  <c r="H9" i="5" s="1"/>
  <c r="H15" i="4"/>
  <c r="H14" i="4"/>
  <c r="H13" i="4"/>
  <c r="H12" i="4"/>
  <c r="H11" i="4"/>
  <c r="H10" i="4"/>
  <c r="H9" i="4"/>
  <c r="H8" i="4"/>
  <c r="D16" i="3"/>
  <c r="D25" i="3" s="1"/>
  <c r="A7" i="6" s="1"/>
  <c r="C7" i="6" l="1"/>
  <c r="E12" i="6"/>
  <c r="G10" i="5"/>
  <c r="H10" i="5" s="1"/>
  <c r="E13" i="6"/>
  <c r="G11" i="5"/>
  <c r="H11" i="5" s="1"/>
  <c r="E7" i="6" l="1"/>
  <c r="A20" i="6"/>
  <c r="A24" i="6" s="1"/>
  <c r="G7" i="6"/>
</calcChain>
</file>

<file path=xl/sharedStrings.xml><?xml version="1.0" encoding="utf-8"?>
<sst xmlns="http://schemas.openxmlformats.org/spreadsheetml/2006/main" count="285" uniqueCount="263">
  <si>
    <t>INFOEXPERIENCIA  |  INSTRUCCIONES</t>
  </si>
  <si>
    <t>Un proyecto por archivo · Celda azul claro = editable · Campos calculados = no modificar</t>
  </si>
  <si>
    <t>OBJETIVO Y RECORRIDO</t>
  </si>
  <si>
    <t>01 · PARA QUÉ SIRVE</t>
  </si>
  <si>
    <t>Organiza una transformación con los ocho pasos de Kotter. Separa actividades completadas, adopción, resultados operativos y seguimiento posterior.</t>
  </si>
  <si>
    <t>02 · EMPIEZA EN PROYECTO</t>
  </si>
  <si>
    <t>Escribe el nombre, alcance, visión, responsable, línea base y metas. Reemplaza únicamente las celdas azul claro.</t>
  </si>
  <si>
    <t>03 · PLAN 8 PASOS</t>
  </si>
  <si>
    <t>Sustituye las acciones y responsables del caso. Indica fecha y estado; cuando marques «Completado», escribe evidencia verificable.</t>
  </si>
  <si>
    <t>04 · SEGUIMIENTO</t>
  </si>
  <si>
    <t>Sustituye las cifras del piloto: incidencias, personas que adoptan y unidades incorporadas. Los cocientes se calculan automáticamente.</t>
  </si>
  <si>
    <t>05 · REVISIONES POSTERIORES</t>
  </si>
  <si>
    <t>Completa las revisiones de las semanas 4 y 8 cuando existan datos reales. No se debe declarar consolidación antes del seguimiento.</t>
  </si>
  <si>
    <t>06 · RESUMEN</t>
  </si>
  <si>
    <t>Consulta resultados y alertas. Las acciones ejecutadas no equivalen automáticamente a un cambio institucionalizado.</t>
  </si>
  <si>
    <t>CÓMO REEMPLAZAR EL EJEMPLO</t>
  </si>
  <si>
    <t>DATOS DEL EJEMPLO</t>
  </si>
  <si>
    <t>El caso es ficticio: tres sucursales que centralizan pedidos, reduciendo retrasos del 22 % al 10 % y con adopción observada del 90 %.</t>
  </si>
  <si>
    <t>CÓMO PERSONALIZAR</t>
  </si>
  <si>
    <t>Guarda una copia y reemplaza TODO el contenido azul claro de Proyecto, Plan 8 pasos y Seguimiento. No añadas ni borres hojas o filas.</t>
  </si>
  <si>
    <t>QUÉ NO MODIFICAR</t>
  </si>
  <si>
    <t>No alteres celdas blancas de encabezado ni las celdas gris azuladas de cálculo. No pegues encima de fórmulas. Pega solo valores en campos azules.</t>
  </si>
  <si>
    <t>REVISAR / FALTA INFORMACIÓN</t>
  </si>
  <si>
    <t>Hay datos inválidos, incompletos o no comprobables. Corrige los campos azul claro; el estado «REVISAR» bloquea decisiones. Los espacios en blanco no cuentan como evidencia.</t>
  </si>
  <si>
    <t>MUESTRA INSUFICIENTE</t>
  </si>
  <si>
    <t>El seguimiento posterior no llega a las observaciones mínimas configuradas en Proyecto. «REVISAR DATOS» indica valores no numéricos, incluso si se pegaron. Los mínimos no prueban significancia estadística.</t>
  </si>
  <si>
    <t>PENDIENTE / EN CURSO</t>
  </si>
  <si>
    <t>El registro aún no constituye evidencia completa. «EVIDENCIADO» indica acción documentada, no demuestra éxito del cambio.</t>
  </si>
  <si>
    <t>DECISIÓN Y LÍMITES</t>
  </si>
  <si>
    <t>La hoja no garantiza causalidad, éxito estadístico ni institucionalización permanente. Dos revisiones favorables solo apoyan continuidad inicial.</t>
  </si>
  <si>
    <t>REGLAS PARA EVITAR ERRORES</t>
  </si>
  <si>
    <t>• Cambiar el texto de un indicador no cambia su fórmula: cada indicador sigue siendo numerador ÷ denominador.
• Registra cantidades enteras y denominadores mayores que cero. Los ceros en numeradores son válidos.
• Las listas desplegables ayudan, pero pegar datos puede omitirlas: las fórmulas comprueban nuevamente la información.
• No guardes datos personales ni información confidencial innecesaria en el ejemplo.</t>
  </si>
  <si>
    <t>INFOEXPERIENCIA  |  GLOSARIO</t>
  </si>
  <si>
    <t>Definiciones de términos, alertas e indicadores utilizados en la plantilla</t>
  </si>
  <si>
    <t>TÉRMINO</t>
  </si>
  <si>
    <t>SIGNIFICADO Y USO EN ESTA PLANTILLA</t>
  </si>
  <si>
    <t>Modelo de Kotter</t>
  </si>
  <si>
    <t>Marco para movilizar y sostener transformaciones organizacionales en ocho acciones o aceleradores.</t>
  </si>
  <si>
    <t>Proyecto de cambio</t>
  </si>
  <si>
    <t>Transformación específica que se planifica y registra en un archivo.</t>
  </si>
  <si>
    <t>Alcance</t>
  </si>
  <si>
    <t>Áreas, equipos o unidades incluidos y límites del cambio.</t>
  </si>
  <si>
    <t>Visión</t>
  </si>
  <si>
    <t>Descripción compartida de cómo debe funcionar la organización después de la transformación.</t>
  </si>
  <si>
    <t>Sentido de urgencia</t>
  </si>
  <si>
    <t>Comprensión de la necesidad y oportunidad de actuar a partir de evidencia.</t>
  </si>
  <si>
    <t>Coalición guía</t>
  </si>
  <si>
    <t>Grupo impulsor que coordina, orienta y moviliza el cambio.</t>
  </si>
  <si>
    <t>Red de voluntarios</t>
  </si>
  <si>
    <t>Colaboradores que participan activamente por compromiso con el propósito del cambio.</t>
  </si>
  <si>
    <t>Barrera</t>
  </si>
  <si>
    <t>Obstáculo de acceso, recursos, procedimientos, capacidades o coordinación.</t>
  </si>
  <si>
    <t>Victoria a corto plazo</t>
  </si>
  <si>
    <t>Avance verificable que muestra progreso temprano y ayuda a mantener el impulso.</t>
  </si>
  <si>
    <t>Aceleración</t>
  </si>
  <si>
    <t>Continuidad y ampliación del cambio usando avances y aprendizajes.</t>
  </si>
  <si>
    <t>Institucionalización</t>
  </si>
  <si>
    <t>Integración de prácticas nuevas en responsabilidades, cultura, procedimientos y controles.</t>
  </si>
  <si>
    <t>Actividad</t>
  </si>
  <si>
    <t>Acción registrada para realizar alguno de los ocho pasos.</t>
  </si>
  <si>
    <t>Responsable</t>
  </si>
  <si>
    <t>Persona o rol encargado de ejecutar o supervisar una actividad.</t>
  </si>
  <si>
    <t>Estado del paso</t>
  </si>
  <si>
    <t>Situación de una actividad: Pendiente, En curso, Completado o Bloqueado.</t>
  </si>
  <si>
    <t>Evidencia</t>
  </si>
  <si>
    <t>Documento o hecho verificable que respalda una actividad declarada completada.</t>
  </si>
  <si>
    <t>EVIDENCIADO</t>
  </si>
  <si>
    <t>Actividad con datos completos, estado Completado y evidencia escrita suficiente.</t>
  </si>
  <si>
    <t>EN CURSO</t>
  </si>
  <si>
    <t>Actividad registrada que aún no se declara completada.</t>
  </si>
  <si>
    <t>BLOQUEADO</t>
  </si>
  <si>
    <t>Actividad con impedimento documentado que requiere intervención.</t>
  </si>
  <si>
    <t>PENDIENTE</t>
  </si>
  <si>
    <t>Actividad aún no terminada o sin registro suficiente para ejecutarse.</t>
  </si>
  <si>
    <t>Línea base</t>
  </si>
  <si>
    <t>Medición anterior al cambio, utilizada como referencia.</t>
  </si>
  <si>
    <t>Pedido retrasado</t>
  </si>
  <si>
    <t>Pedido que supera el plazo pactado según una definición establecida por la empresa.</t>
  </si>
  <si>
    <t>Tasa de incidencias</t>
  </si>
  <si>
    <t>Numerador de incidencias dividido por total de observaciones comparables.</t>
  </si>
  <si>
    <t>Adopción</t>
  </si>
  <si>
    <t>Proporción de personas evaluadas que aplican correctamente el procedimiento.</t>
  </si>
  <si>
    <t>Despliegue</t>
  </si>
  <si>
    <t>Cantidad o proporción de unidades operativas que incorporaron el procedimiento.</t>
  </si>
  <si>
    <t>Unidad objetivo</t>
  </si>
  <si>
    <t>Sucursal, área o equipo previsto dentro del alcance de implementación.</t>
  </si>
  <si>
    <t>Meta</t>
  </si>
  <si>
    <t>Valor umbral definido de antemano para evaluar un indicador.</t>
  </si>
  <si>
    <t>Numerador</t>
  </si>
  <si>
    <t>Número de casos positivos, retrasos o unidades incorporadas según el indicador.</t>
  </si>
  <si>
    <t>Denominador</t>
  </si>
  <si>
    <t>Número total de observaciones válidas usado para calcular una tasa.</t>
  </si>
  <si>
    <t>Punto porcentual</t>
  </si>
  <si>
    <t>Diferencia entre porcentajes, expresada por sustracción.</t>
  </si>
  <si>
    <t>Seguimiento posterior</t>
  </si>
  <si>
    <t>Revisión posterior al despliegue para observar continuidad del uso y los resultados.</t>
  </si>
  <si>
    <t>Muestra mínima operativa</t>
  </si>
  <si>
    <t>Cantidad configurada como requisito de completitud; no implica validez estadística.</t>
  </si>
  <si>
    <t>SIN DATOS</t>
  </si>
  <si>
    <t>Todavía no se registraron cifras para ese indicador.</t>
  </si>
  <si>
    <t>FALTA INFORMACIÓN</t>
  </si>
  <si>
    <t>Solo se completó parte de la información necesaria.</t>
  </si>
  <si>
    <t>REVISAR DATOS</t>
  </si>
  <si>
    <t>Se detectó texto, signo, fracción, total o combinación inválida en un indicador.</t>
  </si>
  <si>
    <t>REVISAR META</t>
  </si>
  <si>
    <t>Las metas son inválidas o contradictorias con el alcance registrado.</t>
  </si>
  <si>
    <t>REVISAR PROYECTO</t>
  </si>
  <si>
    <t>La configuración inicial del proyecto o su línea base necesita corrección.</t>
  </si>
  <si>
    <t>REVISAR PLAN</t>
  </si>
  <si>
    <t>Hay actividades incompletas, estados inválidos o evidencia insuficiente.</t>
  </si>
  <si>
    <t>REVISAR EVIDENCIA</t>
  </si>
  <si>
    <t>El estado Completado o Bloqueado no tiene justificación verificable.</t>
  </si>
  <si>
    <t>CUMPLE</t>
  </si>
  <si>
    <t>El indicador alcanzó su meta según su orientación Máximo o Mínimo.</t>
  </si>
  <si>
    <t>NO CUMPLE</t>
  </si>
  <si>
    <t>El indicador no alcanzó el umbral establecido.</t>
  </si>
  <si>
    <t>No se llegó a los mínimos operativos registrados para una revisión posterior.</t>
  </si>
  <si>
    <t>SEGUIMIENTO PENDIENTE</t>
  </si>
  <si>
    <t>Aún no hay evidencia de las dos revisiones posteriores.</t>
  </si>
  <si>
    <t>SEGUIMIENTO FAVORABLE</t>
  </si>
  <si>
    <t>Los dos controles posteriores satisfacen las metas registradas; no asegura permanencia.</t>
  </si>
  <si>
    <t>AJUSTAR Y REEVALUAR</t>
  </si>
  <si>
    <t>Uno o más resultados operativos no cumplen la meta.</t>
  </si>
  <si>
    <t>DISEÑO DEL SEGUIMIENTO</t>
  </si>
  <si>
    <t>Las dos revisiones se fijan como semana 4 y semana 8 a modo de ejemplo modificable.</t>
  </si>
  <si>
    <t>REVISAR PILOTO</t>
  </si>
  <si>
    <t>Uno o varios resultados iniciales están vacíos, son inválidos o no cumplen el mínimo de observaciones.</t>
  </si>
  <si>
    <t>IMPLEMENTACIÓN EN CURSO</t>
  </si>
  <si>
    <t>Hay resultados iniciales válidos, pero alguna actividad de los ocho pasos todavía no está evidenciada.</t>
  </si>
  <si>
    <t>RESOLVER BARRERAS</t>
  </si>
  <si>
    <t>Existe un paso bloqueado que requiere solución antes de continuar.</t>
  </si>
  <si>
    <t>REVISAR SEGUIMIENTO</t>
  </si>
  <si>
    <t>Uno o ambos controles posteriores carecen de datos suficientes, presentan errores o no cumplen metas.</t>
  </si>
  <si>
    <t>CONFIGURACIÓN LISTA</t>
  </si>
  <si>
    <t>Datos básicos, línea base y metas del Proyecto superaron controles formales de entrada.</t>
  </si>
  <si>
    <t>INFOEXPERIENCIA  |  PROYECTO</t>
  </si>
  <si>
    <t>01 / 04 · Definir el cambio, la línea base y las metas del proyecto</t>
  </si>
  <si>
    <t>IDENTIFICACIÓN Y VISIÓN</t>
  </si>
  <si>
    <t>Nombre del proyecto</t>
  </si>
  <si>
    <t>Centralización de la gestión de pedidos en tres sucursales</t>
  </si>
  <si>
    <t>Empresa / contexto</t>
  </si>
  <si>
    <t>Comercio minorista ficticio de tres sucursales</t>
  </si>
  <si>
    <t>Coordinador</t>
  </si>
  <si>
    <t>Dirección de operaciones</t>
  </si>
  <si>
    <t>Ventas, inventario y administración en tres sucursales</t>
  </si>
  <si>
    <t>Un registro único y trazable, con responsables claros y seguimiento hasta la entrega</t>
  </si>
  <si>
    <t>MEDICIÓN INICIAL: PEDIDOS ANTES DEL CAMBIO</t>
  </si>
  <si>
    <t>Pedidos evaluados (antes)</t>
  </si>
  <si>
    <t>Total de referencia</t>
  </si>
  <si>
    <t>Pedidos con retraso (antes)</t>
  </si>
  <si>
    <t>Casos con demora</t>
  </si>
  <si>
    <t>Tasa inicial calculada</t>
  </si>
  <si>
    <t>Pedidos con retraso ÷ evaluados</t>
  </si>
  <si>
    <t>METAS Y MÍNIMOS DE SEGUIMIENTO</t>
  </si>
  <si>
    <t>Meta máxima de retrasos</t>
  </si>
  <si>
    <t>Porcentaje permitido</t>
  </si>
  <si>
    <t>Meta mínima de adopción</t>
  </si>
  <si>
    <t>Porcentaje exigido</t>
  </si>
  <si>
    <t>Unidades objetivo</t>
  </si>
  <si>
    <t>Sucursales, áreas o equipos</t>
  </si>
  <si>
    <t>Mínimo pedidos por control</t>
  </si>
  <si>
    <t>Mínimo operativo, no estadístico</t>
  </si>
  <si>
    <t>Mínimo personas por control</t>
  </si>
  <si>
    <t>CONTROL DE LA CONFIGURACIÓN</t>
  </si>
  <si>
    <t>ESTADO DEL PROYECTO</t>
  </si>
  <si>
    <t>Importante: los objetivos son operativos, no una demostración estadística. Si cambias los indicadores, conserva la lógica de proporción y adapta las descripciones a tu nuevo proyecto.</t>
  </si>
  <si>
    <t>INFOEXPERIENCIA  |  PLAN 8 PASOS</t>
  </si>
  <si>
    <t>02 / 04 · Un registro por paso · Completar exige evidencia escrita · No es un porcentaje de éxito</t>
  </si>
  <si>
    <t>PASO</t>
  </si>
  <si>
    <t>PROPÓSITO</t>
  </si>
  <si>
    <t>ACCIÓN COMPROMETIDA</t>
  </si>
  <si>
    <t>RESPONSABLE</t>
  </si>
  <si>
    <t>FECHA PREVISTA</t>
  </si>
  <si>
    <t>ESTADO</t>
  </si>
  <si>
    <t>EVIDENCIA / BLOQUEO</t>
  </si>
  <si>
    <t>CONTROL</t>
  </si>
  <si>
    <t>1. Crear urgencia</t>
  </si>
  <si>
    <t>Justificar la transformación</t>
  </si>
  <si>
    <t>Presentar 44 retrasos de 200 pedidos y recoger observaciones</t>
  </si>
  <si>
    <t>Completado</t>
  </si>
  <si>
    <t>Diagnóstico difundido en reunión con tres sucursales</t>
  </si>
  <si>
    <t>2. Coalición guía</t>
  </si>
  <si>
    <t>Coordinar e impulsar</t>
  </si>
  <si>
    <t>Reunir referentes de ventas, inventario y las tres sucursales</t>
  </si>
  <si>
    <t>Dirección general</t>
  </si>
  <si>
    <t>Acta de designación y compromisos por área</t>
  </si>
  <si>
    <t>3. Visión</t>
  </si>
  <si>
    <t>Acordar futuro deseado</t>
  </si>
  <si>
    <t>Aprobar registro único de pedidos y objetivos de adopción</t>
  </si>
  <si>
    <t>Visión y metas compartidas en sesión de trabajo</t>
  </si>
  <si>
    <t>4. Participación</t>
  </si>
  <si>
    <t>Movilizar colaboradores</t>
  </si>
  <si>
    <t>Involucrar personal de la primera sucursal para prueba</t>
  </si>
  <si>
    <t>Líder de sucursal</t>
  </si>
  <si>
    <t>Participantes y mejoras propuestas documentadas</t>
  </si>
  <si>
    <t>5. Barreras</t>
  </si>
  <si>
    <t>Eliminar obstáculos</t>
  </si>
  <si>
    <t>Resolver accesos, duplicidad de registros y capacitación</t>
  </si>
  <si>
    <t>Responsable de sistemas</t>
  </si>
  <si>
    <t>Lista de barreras y soluciones aplicadas al piloto</t>
  </si>
  <si>
    <t>6. Victorias</t>
  </si>
  <si>
    <t>Demostrar avance temprano</t>
  </si>
  <si>
    <t>Verificar 50 pedidos seguidos con trazabilidad del registro</t>
  </si>
  <si>
    <t>Supervisor piloto</t>
  </si>
  <si>
    <t>Control de 50 pedidos y retroalimentación publicada</t>
  </si>
  <si>
    <t>7. Aceleración</t>
  </si>
  <si>
    <t>Ampliar el cambio</t>
  </si>
  <si>
    <t>Extender el flujo a las tres sucursales con acompañamiento</t>
  </si>
  <si>
    <t>Coordinación operativa</t>
  </si>
  <si>
    <t>Tres sucursales incorporadas; incidencias y adopción medidas</t>
  </si>
  <si>
    <t>8. Institucionalizar</t>
  </si>
  <si>
    <t>Sostener el cambio</t>
  </si>
  <si>
    <t>Actualizar inducción y verificar continuidad a 4 y 8 semanas</t>
  </si>
  <si>
    <t>Gerencia de operaciones</t>
  </si>
  <si>
    <t>En curso</t>
  </si>
  <si>
    <t>CÓMO INTERPRETAR ESTA HOJA</t>
  </si>
  <si>
    <t>«EVIDENCIADO» acredita que se registró una actividad con evidencia suficiente; no demuestra su efectividad ni la consolidación del cambio. Si una acción se bloquea, indica el motivo en la columna G. La institucionalización necesita revisiones posteriores en Seguimiento.</t>
  </si>
  <si>
    <t>INFOEXPERIENCIA  |  SEGUIMIENTO</t>
  </si>
  <si>
    <t>03 / 04 · Resultados, adopción, despliegue y comprobaciones posteriores</t>
  </si>
  <si>
    <t>RESULTADOS INICIALES POSTERIORES AL DESPLIEGUE</t>
  </si>
  <si>
    <t>INDICADOR</t>
  </si>
  <si>
    <t>CASOS</t>
  </si>
  <si>
    <t>TOTAL</t>
  </si>
  <si>
    <t>RESULTADO</t>
  </si>
  <si>
    <t>META</t>
  </si>
  <si>
    <t>SENTIDO</t>
  </si>
  <si>
    <t>QUÉ SIGNIFICA</t>
  </si>
  <si>
    <t>Pedidos retrasados</t>
  </si>
  <si>
    <t>Máximo</t>
  </si>
  <si>
    <t>Adopción del procedimiento</t>
  </si>
  <si>
    <t>Mínimo</t>
  </si>
  <si>
    <t>Unidades incorporadas</t>
  </si>
  <si>
    <t>SOSTENIMIENTO: CONTROLES DE 4 Y 8 SEMANAS</t>
  </si>
  <si>
    <t>REVISIÓN</t>
  </si>
  <si>
    <t>RETRASADOS</t>
  </si>
  <si>
    <t>PEDIDOS REVISADOS</t>
  </si>
  <si>
    <t>PERSONAS USANDO</t>
  </si>
  <si>
    <t>PERSONAS OBSERVADAS</t>
  </si>
  <si>
    <t>% RETRASOS</t>
  </si>
  <si>
    <t>% ADOPCIÓN</t>
  </si>
  <si>
    <t>ESTADO DEL CONTROL</t>
  </si>
  <si>
    <t>Semana 4</t>
  </si>
  <si>
    <t>Semana 8</t>
  </si>
  <si>
    <t>INTERPRETACIÓN RESPONSABLE</t>
  </si>
  <si>
    <t>La revisión de semanas 4 y 8 está vacía a propósito: el artículo no demuestra todavía consolidación. Introduce nuevos datos cuando existan, manteniendo definiciones y población comparables. Los mínimos configurados son controles de completitud operativa y no aseguran significancia estadística. Un resultado favorable en ambas revisiones es evidencia inicial de continuidad; requiere seguir supervisando.</t>
  </si>
  <si>
    <t>INFOEXPERIENCIA  |  RESUMEN</t>
  </si>
  <si>
    <t>04 / 04 · Vista de decisión · El avance de tareas no es éxito ni consolidación</t>
  </si>
  <si>
    <t>INDICADORES CONECTADOS CON PROYECTO Y SEGUIMIENTO</t>
  </si>
  <si>
    <t>BASE: INCIDENCIAS</t>
  </si>
  <si>
    <t>INCIDENCIAS: ACTUAL</t>
  </si>
  <si>
    <t>ADOPCIÓN OBSERVADA</t>
  </si>
  <si>
    <t>COBERTURA DE UNIDADES</t>
  </si>
  <si>
    <t>EJECUCIÓN DOCUMENTADA DE LOS PASOS</t>
  </si>
  <si>
    <t>Pasos evidenciados (no equivale a éxito)</t>
  </si>
  <si>
    <t>Registros incompletos o con alerta</t>
  </si>
  <si>
    <t>REVISIONES POSTERIORES · NECESARIAS PARA HABLAR DE CONTINUIDAD</t>
  </si>
  <si>
    <t>Revisión después de 4 semanas</t>
  </si>
  <si>
    <t>Revisión después de 8 semanas</t>
  </si>
  <si>
    <t>DECISIÓN ORIENTATIVA · BASARSE EN EVIDENCIA</t>
  </si>
  <si>
    <t>¿QUÉ SIGNIFICA LA DECISIÓN?</t>
  </si>
  <si>
    <t>NOTA METODOLÓGICA · Este resumen distingue «acción evidenciada», «resultado medido» y «seguimiento favorable». No existe un porcentaje universal de éxito del modelo de Kotter. La plantilla no demuestra causalidad ni sustituye el juicio profesional. Los indicadores y metas deben redefinirse para cada proyecto.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</si>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</sst>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/mm/yyyy"/>
  </numFmts>
  <fonts count="17">
    <font>
      <sz val="11"/>
      <name val="Carlito"/>
    </font>
    <font>
      <sz val="10"/>
      <color rgb="FF16253C"/>
      <name val="Aptos"/>
      <family val="2"/>
    </font>
    <font>
      <b/>
      <sz val="18"/>
      <color rgb="FFFFFFFF"/>
      <name val="Aptos Display"/>
      <family val="2"/>
    </font>
    <font>
      <sz val="10"/>
      <color rgb="FFFFFFFF"/>
      <name val="Aptos"/>
      <family val="2"/>
    </font>
    <font>
      <b/>
      <sz val="10"/>
      <color rgb="FFFFFFFF"/>
      <name val="Aptos"/>
      <family val="2"/>
    </font>
    <font>
      <b/>
      <sz val="10"/>
      <color rgb="FF0B2343"/>
      <name val="Aptos"/>
      <family val="2"/>
    </font>
    <font>
      <sz val="10"/>
      <color rgb="FF0B2343"/>
      <name val="Aptos"/>
      <family val="2"/>
    </font>
    <font>
      <sz val="9"/>
      <color rgb="FF50637A"/>
      <name val="Aptos"/>
      <family val="2"/>
    </font>
    <font>
      <b/>
      <sz val="10"/>
      <color rgb="FF16253C"/>
      <name val="Aptos"/>
      <family val="2"/>
    </font>
    <font>
      <b/>
      <sz val="22"/>
      <color rgb="FF0B2343"/>
      <name val="Aptos"/>
      <family val="2"/>
    </font>
    <font>
      <b/>
      <sz val="17"/>
      <color rgb="FF0B2343"/>
      <name val="Aptos"/>
      <family val="2"/>
    </font>
    <font>
      <sz val="11"/>
      <color rgb="FF16253C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2343"/>
      </patternFill>
    </fill>
    <fill>
      <patternFill patternType="solid">
        <fgColor rgb="FF123A64"/>
      </patternFill>
    </fill>
    <fill>
      <patternFill patternType="solid">
        <fgColor rgb="FFF1F6FB"/>
      </patternFill>
    </fill>
    <fill>
      <patternFill patternType="solid">
        <fgColor rgb="FFDCF6F0"/>
      </patternFill>
    </fill>
    <fill>
      <patternFill patternType="solid">
        <fgColor rgb="FFF8FAFC"/>
      </patternFill>
    </fill>
    <fill>
      <patternFill patternType="solid">
        <fgColor rgb="FFDCECF9"/>
      </patternFill>
    </fill>
    <fill>
      <patternFill patternType="solid">
        <fgColor rgb="FF0B23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23A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6FB"/>
        <bgColor indexed="64"/>
      </patternFill>
    </fill>
    <fill>
      <patternFill patternType="solid">
        <fgColor rgb="FFDCF6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DCECF9"/>
        <bgColor indexed="64"/>
      </patternFill>
    </fill>
    <fill>
      <patternFill patternType="solid">
        <fgColor rgb="FFFFF0D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0">
    <xf numFmtId="0" fontId="0" fillId="0" borderId="0" xfId="0"/>
    <xf numFmtId="0" fontId="1" fillId="2" borderId="0" xfId="0" applyFont="1" applyFill="1"/>
    <xf numFmtId="0" fontId="5" fillId="5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165" fontId="1" fillId="8" borderId="0" xfId="0" applyNumberFormat="1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6" borderId="0" xfId="0" applyFont="1" applyFill="1" applyAlignment="1">
      <alignment vertical="center" wrapText="1"/>
    </xf>
    <xf numFmtId="0" fontId="2" fillId="9" borderId="0" xfId="0" applyFont="1" applyFill="1" applyAlignment="1">
      <alignment vertical="center"/>
    </xf>
    <xf numFmtId="0" fontId="0" fillId="10" borderId="0" xfId="0" applyFill="1"/>
    <xf numFmtId="0" fontId="3" fillId="11" borderId="0" xfId="0" applyFont="1" applyFill="1" applyAlignment="1">
      <alignment vertical="center"/>
    </xf>
    <xf numFmtId="0" fontId="1" fillId="12" borderId="0" xfId="0" applyFont="1" applyFill="1"/>
    <xf numFmtId="0" fontId="4" fillId="11" borderId="0" xfId="0" applyFont="1" applyFill="1" applyAlignment="1">
      <alignment vertical="center"/>
    </xf>
    <xf numFmtId="0" fontId="5" fillId="13" borderId="0" xfId="0" applyFont="1" applyFill="1" applyAlignment="1">
      <alignment vertical="center" wrapText="1"/>
    </xf>
    <xf numFmtId="0" fontId="1" fillId="12" borderId="0" xfId="0" applyFont="1" applyFill="1" applyAlignment="1">
      <alignment vertical="center" wrapText="1"/>
    </xf>
    <xf numFmtId="0" fontId="6" fillId="14" borderId="0" xfId="0" applyFont="1" applyFill="1" applyAlignment="1">
      <alignment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3" fillId="15" borderId="5" xfId="0" applyFont="1" applyFill="1" applyBorder="1" applyAlignment="1">
      <alignment horizontal="center" vertical="center" wrapText="1"/>
    </xf>
    <xf numFmtId="0" fontId="13" fillId="15" borderId="6" xfId="0" applyFont="1" applyFill="1" applyBorder="1" applyAlignment="1">
      <alignment horizontal="center" vertical="center" wrapText="1"/>
    </xf>
    <xf numFmtId="0" fontId="16" fillId="10" borderId="7" xfId="1" applyFont="1" applyFill="1" applyBorder="1" applyAlignment="1">
      <alignment horizontal="center" vertical="center"/>
    </xf>
    <xf numFmtId="0" fontId="16" fillId="10" borderId="8" xfId="1" applyFont="1" applyFill="1" applyBorder="1" applyAlignment="1">
      <alignment horizontal="center" vertical="center"/>
    </xf>
    <xf numFmtId="0" fontId="4" fillId="11" borderId="0" xfId="0" applyFont="1" applyFill="1" applyAlignment="1">
      <alignment vertical="center" wrapText="1"/>
    </xf>
    <xf numFmtId="0" fontId="1" fillId="16" borderId="0" xfId="0" applyFont="1" applyFill="1" applyAlignment="1">
      <alignment vertical="center" wrapText="1"/>
    </xf>
    <xf numFmtId="0" fontId="5" fillId="12" borderId="0" xfId="0" applyFont="1" applyFill="1" applyAlignment="1">
      <alignment vertical="center" wrapText="1"/>
    </xf>
    <xf numFmtId="0" fontId="2" fillId="9" borderId="0" xfId="0" applyFont="1" applyFill="1" applyAlignment="1" applyProtection="1">
      <alignment vertical="center"/>
      <protection locked="0"/>
    </xf>
    <xf numFmtId="0" fontId="3" fillId="11" borderId="0" xfId="0" applyFont="1" applyFill="1" applyAlignment="1" applyProtection="1">
      <alignment vertical="center"/>
      <protection locked="0"/>
    </xf>
    <xf numFmtId="0" fontId="1" fillId="12" borderId="0" xfId="0" applyFont="1" applyFill="1" applyProtection="1">
      <protection locked="0"/>
    </xf>
    <xf numFmtId="0" fontId="4" fillId="11" borderId="0" xfId="0" applyFont="1" applyFill="1" applyAlignment="1" applyProtection="1">
      <alignment vertical="center"/>
      <protection locked="0"/>
    </xf>
    <xf numFmtId="0" fontId="4" fillId="11" borderId="0" xfId="0" applyFont="1" applyFill="1" applyAlignment="1" applyProtection="1">
      <alignment vertical="center" wrapText="1"/>
      <protection locked="0"/>
    </xf>
    <xf numFmtId="0" fontId="1" fillId="17" borderId="0" xfId="0" applyFont="1" applyFill="1" applyAlignment="1" applyProtection="1">
      <alignment vertical="center" wrapText="1"/>
      <protection locked="0"/>
    </xf>
    <xf numFmtId="10" fontId="5" fillId="13" borderId="0" xfId="0" applyNumberFormat="1" applyFont="1" applyFill="1" applyAlignment="1" applyProtection="1">
      <alignment vertical="center" wrapText="1"/>
      <protection locked="0"/>
    </xf>
    <xf numFmtId="0" fontId="1" fillId="12" borderId="0" xfId="0" applyFont="1" applyFill="1" applyAlignment="1" applyProtection="1">
      <alignment wrapText="1"/>
      <protection locked="0"/>
    </xf>
    <xf numFmtId="0" fontId="5" fillId="13" borderId="0" xfId="0" applyFont="1" applyFill="1" applyAlignment="1" applyProtection="1">
      <alignment vertical="center" wrapText="1"/>
      <protection locked="0"/>
    </xf>
    <xf numFmtId="0" fontId="1" fillId="16" borderId="0" xfId="0" applyFont="1" applyFill="1" applyAlignment="1" applyProtection="1">
      <alignment wrapText="1"/>
      <protection locked="0"/>
    </xf>
    <xf numFmtId="0" fontId="5" fillId="13" borderId="0" xfId="0" applyFont="1" applyFill="1" applyProtection="1">
      <protection locked="0"/>
    </xf>
    <xf numFmtId="0" fontId="1" fillId="14" borderId="0" xfId="0" applyFont="1" applyFill="1" applyAlignment="1" applyProtection="1">
      <alignment vertical="center" wrapText="1"/>
      <protection locked="0"/>
    </xf>
    <xf numFmtId="0" fontId="5" fillId="13" borderId="0" xfId="0" applyFont="1" applyFill="1" applyAlignment="1" applyProtection="1">
      <alignment vertical="center"/>
      <protection locked="0"/>
    </xf>
    <xf numFmtId="0" fontId="1" fillId="17" borderId="0" xfId="0" applyFont="1" applyFill="1" applyAlignment="1" applyProtection="1">
      <alignment vertical="center" wrapText="1"/>
      <protection locked="0"/>
    </xf>
    <xf numFmtId="0" fontId="5" fillId="13" borderId="0" xfId="0" applyFont="1" applyFill="1" applyAlignment="1" applyProtection="1">
      <alignment vertical="center" wrapText="1"/>
      <protection locked="0"/>
    </xf>
    <xf numFmtId="0" fontId="7" fillId="16" borderId="0" xfId="0" applyFont="1" applyFill="1" applyAlignment="1" applyProtection="1">
      <alignment wrapText="1"/>
      <protection locked="0"/>
    </xf>
    <xf numFmtId="0" fontId="1" fillId="12" borderId="0" xfId="0" applyFont="1" applyFill="1" applyProtection="1">
      <protection locked="0"/>
    </xf>
    <xf numFmtId="10" fontId="5" fillId="13" borderId="0" xfId="0" applyNumberFormat="1" applyFont="1" applyFill="1" applyAlignment="1" applyProtection="1">
      <alignment vertical="center" wrapText="1"/>
      <protection locked="0"/>
    </xf>
    <xf numFmtId="164" fontId="1" fillId="17" borderId="0" xfId="0" applyNumberFormat="1" applyFont="1" applyFill="1" applyAlignment="1" applyProtection="1">
      <alignment vertical="center" wrapText="1"/>
      <protection locked="0"/>
    </xf>
    <xf numFmtId="0" fontId="5" fillId="13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4" fillId="11" borderId="0" xfId="0" applyFont="1" applyFill="1" applyAlignment="1" applyProtection="1">
      <alignment horizontal="center" vertical="center"/>
      <protection locked="0"/>
    </xf>
    <xf numFmtId="10" fontId="9" fillId="13" borderId="0" xfId="0" applyNumberFormat="1" applyFont="1" applyFill="1" applyAlignment="1" applyProtection="1">
      <alignment horizontal="center" vertical="center"/>
      <protection locked="0"/>
    </xf>
    <xf numFmtId="0" fontId="9" fillId="13" borderId="0" xfId="0" applyFont="1" applyFill="1" applyAlignment="1" applyProtection="1">
      <alignment horizontal="center" vertical="center"/>
      <protection locked="0"/>
    </xf>
    <xf numFmtId="0" fontId="10" fillId="18" borderId="0" xfId="0" applyFont="1" applyFill="1" applyAlignment="1" applyProtection="1">
      <alignment horizontal="center" vertical="center"/>
      <protection locked="0"/>
    </xf>
    <xf numFmtId="0" fontId="4" fillId="11" borderId="0" xfId="0" applyFont="1" applyFill="1" applyProtection="1">
      <protection locked="0"/>
    </xf>
    <xf numFmtId="0" fontId="11" fillId="13" borderId="0" xfId="0" applyFont="1" applyFill="1" applyAlignment="1" applyProtection="1">
      <alignment vertical="center" wrapText="1"/>
      <protection locked="0"/>
    </xf>
    <xf numFmtId="0" fontId="6" fillId="14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18">
    <dxf>
      <fill>
        <patternFill patternType="solid">
          <bgColor rgb="FFDCF6F0"/>
        </patternFill>
      </fill>
    </dxf>
    <dxf>
      <fill>
        <patternFill patternType="solid">
          <bgColor rgb="FFFFF0D7"/>
        </patternFill>
      </fill>
    </dxf>
    <dxf>
      <fill>
        <patternFill patternType="solid">
          <bgColor rgb="FFFDE5E5"/>
        </patternFill>
      </fill>
    </dxf>
    <dxf>
      <fill>
        <patternFill patternType="solid">
          <bgColor rgb="FFDCF6F0"/>
        </patternFill>
      </fill>
    </dxf>
    <dxf>
      <fill>
        <patternFill patternType="solid">
          <bgColor rgb="FFFFF0D7"/>
        </patternFill>
      </fill>
    </dxf>
    <dxf>
      <fill>
        <patternFill patternType="solid">
          <bgColor rgb="FFFDE5E5"/>
        </patternFill>
      </fill>
    </dxf>
    <dxf>
      <fill>
        <patternFill patternType="solid">
          <bgColor rgb="FFDCF6F0"/>
        </patternFill>
      </fill>
    </dxf>
    <dxf>
      <fill>
        <patternFill patternType="solid">
          <bgColor rgb="FFFFF0D7"/>
        </patternFill>
      </fill>
    </dxf>
    <dxf>
      <fill>
        <patternFill patternType="solid">
          <bgColor rgb="FFFDE5E5"/>
        </patternFill>
      </fill>
    </dxf>
    <dxf>
      <fill>
        <patternFill patternType="solid">
          <bgColor rgb="FFDCF6F0"/>
        </patternFill>
      </fill>
    </dxf>
    <dxf>
      <fill>
        <patternFill patternType="solid">
          <bgColor rgb="FFFFF0D7"/>
        </patternFill>
      </fill>
    </dxf>
    <dxf>
      <fill>
        <patternFill patternType="solid">
          <bgColor rgb="FFFDE5E5"/>
        </patternFill>
      </fill>
    </dxf>
    <dxf>
      <fill>
        <patternFill patternType="solid">
          <bgColor rgb="FFDCF6F0"/>
        </patternFill>
      </fill>
    </dxf>
    <dxf>
      <fill>
        <patternFill patternType="solid">
          <bgColor rgb="FFFFF0D7"/>
        </patternFill>
      </fill>
    </dxf>
    <dxf>
      <fill>
        <patternFill patternType="solid">
          <bgColor rgb="FFFDE5E5"/>
        </patternFill>
      </fill>
    </dxf>
    <dxf>
      <fill>
        <patternFill patternType="solid">
          <bgColor rgb="FFDCF6F0"/>
        </patternFill>
      </fill>
    </dxf>
    <dxf>
      <fill>
        <patternFill patternType="solid">
          <bgColor rgb="FFFFF0D7"/>
        </patternFill>
      </fill>
    </dxf>
    <dxf>
      <fill>
        <patternFill patternType="solid">
          <bgColor rgb="FFFD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1773847</xdr:colOff>
      <xdr:row>3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EA9891-9311-478A-A8DC-808DD8E6A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0"/>
          <a:ext cx="2055787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1846237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B84F1E-262B-41D7-9DA5-FE3803946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0"/>
          <a:ext cx="2055787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1920532</xdr:colOff>
      <xdr:row>1</xdr:row>
      <xdr:rowOff>300990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385911-F4E6-4000-85F9-3F3099CB0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0"/>
          <a:ext cx="2059597" cy="6438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1922437</xdr:colOff>
      <xdr:row>1</xdr:row>
      <xdr:rowOff>300990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9DEFC9-9BE2-4F03-B119-9ED2D7118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63600" y="0"/>
          <a:ext cx="2067217" cy="6438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1850047</xdr:colOff>
      <xdr:row>1</xdr:row>
      <xdr:rowOff>300990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95A78B-F43A-4DF6-B66D-D4503ED28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0" y="0"/>
          <a:ext cx="2059597" cy="643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pane ySplit="5" topLeftCell="A6" activePane="bottomLeft" state="frozen"/>
      <selection pane="bottomLeft" activeCell="J14" sqref="J14"/>
    </sheetView>
  </sheetViews>
  <sheetFormatPr baseColWidth="10" defaultColWidth="8.796875" defaultRowHeight="13.8"/>
  <cols>
    <col min="1" max="1" width="19" style="14" customWidth="1"/>
    <col min="2" max="6" width="18" style="14" customWidth="1"/>
    <col min="7" max="7" width="20" style="14" customWidth="1"/>
    <col min="8" max="8" width="24.09765625" style="14" customWidth="1"/>
    <col min="9" max="9" width="3.796875" style="14" customWidth="1"/>
    <col min="10" max="10" width="50.09765625" style="14" customWidth="1"/>
    <col min="11" max="11" width="26.19921875" style="14" customWidth="1"/>
    <col min="12" max="12" width="17.8984375" style="14" customWidth="1"/>
    <col min="13" max="16384" width="8.796875" style="14"/>
  </cols>
  <sheetData>
    <row r="1" spans="1:11">
      <c r="A1" s="13" t="s">
        <v>0</v>
      </c>
      <c r="B1" s="13"/>
      <c r="C1" s="13"/>
      <c r="D1" s="13"/>
      <c r="E1" s="13"/>
      <c r="F1" s="13"/>
      <c r="G1" s="13"/>
      <c r="H1" s="13"/>
    </row>
    <row r="2" spans="1:11">
      <c r="A2" s="13"/>
      <c r="B2" s="13"/>
      <c r="C2" s="13"/>
      <c r="D2" s="13"/>
      <c r="E2" s="13"/>
      <c r="F2" s="13"/>
      <c r="G2" s="13"/>
      <c r="H2" s="13"/>
    </row>
    <row r="3" spans="1:11">
      <c r="A3" s="15" t="s">
        <v>1</v>
      </c>
      <c r="B3" s="15"/>
      <c r="C3" s="15"/>
      <c r="D3" s="15"/>
      <c r="E3" s="15"/>
      <c r="F3" s="15"/>
      <c r="G3" s="15"/>
      <c r="H3" s="15"/>
    </row>
    <row r="4" spans="1:11" ht="15" thickBot="1">
      <c r="A4" s="16"/>
      <c r="B4" s="16"/>
      <c r="C4" s="16"/>
      <c r="D4" s="16"/>
      <c r="E4" s="16"/>
      <c r="F4" s="16"/>
      <c r="G4" s="16"/>
      <c r="H4" s="16"/>
    </row>
    <row r="5" spans="1:11" ht="23.4" customHeight="1">
      <c r="A5" s="17" t="s">
        <v>2</v>
      </c>
      <c r="B5" s="17"/>
      <c r="C5" s="17"/>
      <c r="D5" s="17"/>
      <c r="E5" s="17"/>
      <c r="F5" s="17"/>
      <c r="G5" s="17"/>
      <c r="H5" s="17"/>
      <c r="J5" s="21" t="s">
        <v>261</v>
      </c>
      <c r="K5" s="22"/>
    </row>
    <row r="6" spans="1:11" ht="23.4" customHeight="1">
      <c r="A6" s="18" t="s">
        <v>3</v>
      </c>
      <c r="B6" s="18"/>
      <c r="C6" s="19" t="s">
        <v>4</v>
      </c>
      <c r="D6" s="19"/>
      <c r="E6" s="19"/>
      <c r="F6" s="19"/>
      <c r="G6" s="19"/>
      <c r="H6" s="19"/>
      <c r="J6" s="23"/>
      <c r="K6" s="24"/>
    </row>
    <row r="7" spans="1:11" ht="23.4" customHeight="1" thickBot="1">
      <c r="A7" s="18"/>
      <c r="B7" s="18"/>
      <c r="C7" s="19"/>
      <c r="D7" s="19"/>
      <c r="E7" s="19"/>
      <c r="F7" s="19"/>
      <c r="G7" s="19"/>
      <c r="H7" s="19"/>
      <c r="J7" s="25"/>
      <c r="K7" s="26"/>
    </row>
    <row r="8" spans="1:11" ht="17.399999999999999" thickBot="1">
      <c r="A8" s="18" t="s">
        <v>5</v>
      </c>
      <c r="B8" s="18"/>
      <c r="C8" s="19" t="s">
        <v>6</v>
      </c>
      <c r="D8" s="19"/>
      <c r="E8" s="19"/>
      <c r="F8" s="19"/>
      <c r="G8" s="19"/>
      <c r="H8" s="19"/>
      <c r="J8" s="27" t="s">
        <v>262</v>
      </c>
      <c r="K8" s="28"/>
    </row>
    <row r="9" spans="1:11">
      <c r="A9" s="18"/>
      <c r="B9" s="18"/>
      <c r="C9" s="19"/>
      <c r="D9" s="19"/>
      <c r="E9" s="19"/>
      <c r="F9" s="19"/>
      <c r="G9" s="19"/>
      <c r="H9" s="19"/>
    </row>
    <row r="10" spans="1:11">
      <c r="A10" s="18" t="s">
        <v>7</v>
      </c>
      <c r="B10" s="18"/>
      <c r="C10" s="19" t="s">
        <v>8</v>
      </c>
      <c r="D10" s="19"/>
      <c r="E10" s="19"/>
      <c r="F10" s="19"/>
      <c r="G10" s="19"/>
      <c r="H10" s="19"/>
    </row>
    <row r="11" spans="1:11">
      <c r="A11" s="18"/>
      <c r="B11" s="18"/>
      <c r="C11" s="19"/>
      <c r="D11" s="19"/>
      <c r="E11" s="19"/>
      <c r="F11" s="19"/>
      <c r="G11" s="19"/>
      <c r="H11" s="19"/>
    </row>
    <row r="12" spans="1:11">
      <c r="A12" s="18" t="s">
        <v>9</v>
      </c>
      <c r="B12" s="18"/>
      <c r="C12" s="19" t="s">
        <v>10</v>
      </c>
      <c r="D12" s="19"/>
      <c r="E12" s="19"/>
      <c r="F12" s="19"/>
      <c r="G12" s="19"/>
      <c r="H12" s="19"/>
    </row>
    <row r="13" spans="1:11">
      <c r="A13" s="18"/>
      <c r="B13" s="18"/>
      <c r="C13" s="19"/>
      <c r="D13" s="19"/>
      <c r="E13" s="19"/>
      <c r="F13" s="19"/>
      <c r="G13" s="19"/>
      <c r="H13" s="19"/>
    </row>
    <row r="14" spans="1:11">
      <c r="A14" s="18" t="s">
        <v>11</v>
      </c>
      <c r="B14" s="18"/>
      <c r="C14" s="19" t="s">
        <v>12</v>
      </c>
      <c r="D14" s="19"/>
      <c r="E14" s="19"/>
      <c r="F14" s="19"/>
      <c r="G14" s="19"/>
      <c r="H14" s="19"/>
    </row>
    <row r="15" spans="1:11">
      <c r="A15" s="18"/>
      <c r="B15" s="18"/>
      <c r="C15" s="19"/>
      <c r="D15" s="19"/>
      <c r="E15" s="19"/>
      <c r="F15" s="19"/>
      <c r="G15" s="19"/>
      <c r="H15" s="19"/>
    </row>
    <row r="16" spans="1:11">
      <c r="A16" s="18" t="s">
        <v>13</v>
      </c>
      <c r="B16" s="18"/>
      <c r="C16" s="19" t="s">
        <v>14</v>
      </c>
      <c r="D16" s="19"/>
      <c r="E16" s="19"/>
      <c r="F16" s="19"/>
      <c r="G16" s="19"/>
      <c r="H16" s="19"/>
    </row>
    <row r="17" spans="1:8">
      <c r="A17" s="18"/>
      <c r="B17" s="18"/>
      <c r="C17" s="19"/>
      <c r="D17" s="19"/>
      <c r="E17" s="19"/>
      <c r="F17" s="19"/>
      <c r="G17" s="19"/>
      <c r="H17" s="19"/>
    </row>
    <row r="18" spans="1:8" ht="14.4">
      <c r="A18" s="16"/>
      <c r="B18" s="16"/>
      <c r="C18" s="16"/>
      <c r="D18" s="16"/>
      <c r="E18" s="16"/>
      <c r="F18" s="16"/>
      <c r="G18" s="16"/>
      <c r="H18" s="16"/>
    </row>
    <row r="19" spans="1:8">
      <c r="A19" s="17" t="s">
        <v>15</v>
      </c>
      <c r="B19" s="17"/>
      <c r="C19" s="17"/>
      <c r="D19" s="17"/>
      <c r="E19" s="17"/>
      <c r="F19" s="17"/>
      <c r="G19" s="17"/>
      <c r="H19" s="17"/>
    </row>
    <row r="20" spans="1:8">
      <c r="A20" s="18" t="s">
        <v>16</v>
      </c>
      <c r="B20" s="18"/>
      <c r="C20" s="19" t="s">
        <v>17</v>
      </c>
      <c r="D20" s="19"/>
      <c r="E20" s="19"/>
      <c r="F20" s="19"/>
      <c r="G20" s="19"/>
      <c r="H20" s="19"/>
    </row>
    <row r="21" spans="1:8">
      <c r="A21" s="18"/>
      <c r="B21" s="18"/>
      <c r="C21" s="19"/>
      <c r="D21" s="19"/>
      <c r="E21" s="19"/>
      <c r="F21" s="19"/>
      <c r="G21" s="19"/>
      <c r="H21" s="19"/>
    </row>
    <row r="22" spans="1:8">
      <c r="A22" s="18" t="s">
        <v>18</v>
      </c>
      <c r="B22" s="18"/>
      <c r="C22" s="19" t="s">
        <v>19</v>
      </c>
      <c r="D22" s="19"/>
      <c r="E22" s="19"/>
      <c r="F22" s="19"/>
      <c r="G22" s="19"/>
      <c r="H22" s="19"/>
    </row>
    <row r="23" spans="1:8">
      <c r="A23" s="18"/>
      <c r="B23" s="18"/>
      <c r="C23" s="19"/>
      <c r="D23" s="19"/>
      <c r="E23" s="19"/>
      <c r="F23" s="19"/>
      <c r="G23" s="19"/>
      <c r="H23" s="19"/>
    </row>
    <row r="24" spans="1:8">
      <c r="A24" s="18" t="s">
        <v>20</v>
      </c>
      <c r="B24" s="18"/>
      <c r="C24" s="19" t="s">
        <v>21</v>
      </c>
      <c r="D24" s="19"/>
      <c r="E24" s="19"/>
      <c r="F24" s="19"/>
      <c r="G24" s="19"/>
      <c r="H24" s="19"/>
    </row>
    <row r="25" spans="1:8">
      <c r="A25" s="18"/>
      <c r="B25" s="18"/>
      <c r="C25" s="19"/>
      <c r="D25" s="19"/>
      <c r="E25" s="19"/>
      <c r="F25" s="19"/>
      <c r="G25" s="19"/>
      <c r="H25" s="19"/>
    </row>
    <row r="26" spans="1:8">
      <c r="A26" s="18" t="s">
        <v>22</v>
      </c>
      <c r="B26" s="18"/>
      <c r="C26" s="19" t="s">
        <v>23</v>
      </c>
      <c r="D26" s="19"/>
      <c r="E26" s="19"/>
      <c r="F26" s="19"/>
      <c r="G26" s="19"/>
      <c r="H26" s="19"/>
    </row>
    <row r="27" spans="1:8">
      <c r="A27" s="18"/>
      <c r="B27" s="18"/>
      <c r="C27" s="19"/>
      <c r="D27" s="19"/>
      <c r="E27" s="19"/>
      <c r="F27" s="19"/>
      <c r="G27" s="19"/>
      <c r="H27" s="19"/>
    </row>
    <row r="28" spans="1:8">
      <c r="A28" s="18" t="s">
        <v>24</v>
      </c>
      <c r="B28" s="18"/>
      <c r="C28" s="19" t="s">
        <v>25</v>
      </c>
      <c r="D28" s="19"/>
      <c r="E28" s="19"/>
      <c r="F28" s="19"/>
      <c r="G28" s="19"/>
      <c r="H28" s="19"/>
    </row>
    <row r="29" spans="1:8">
      <c r="A29" s="18"/>
      <c r="B29" s="18"/>
      <c r="C29" s="19"/>
      <c r="D29" s="19"/>
      <c r="E29" s="19"/>
      <c r="F29" s="19"/>
      <c r="G29" s="19"/>
      <c r="H29" s="19"/>
    </row>
    <row r="30" spans="1:8">
      <c r="A30" s="18" t="s">
        <v>26</v>
      </c>
      <c r="B30" s="18"/>
      <c r="C30" s="19" t="s">
        <v>27</v>
      </c>
      <c r="D30" s="19"/>
      <c r="E30" s="19"/>
      <c r="F30" s="19"/>
      <c r="G30" s="19"/>
      <c r="H30" s="19"/>
    </row>
    <row r="31" spans="1:8">
      <c r="A31" s="18"/>
      <c r="B31" s="18"/>
      <c r="C31" s="19"/>
      <c r="D31" s="19"/>
      <c r="E31" s="19"/>
      <c r="F31" s="19"/>
      <c r="G31" s="19"/>
      <c r="H31" s="19"/>
    </row>
    <row r="32" spans="1:8">
      <c r="A32" s="18" t="s">
        <v>28</v>
      </c>
      <c r="B32" s="18"/>
      <c r="C32" s="19" t="s">
        <v>29</v>
      </c>
      <c r="D32" s="19"/>
      <c r="E32" s="19"/>
      <c r="F32" s="19"/>
      <c r="G32" s="19"/>
      <c r="H32" s="19"/>
    </row>
    <row r="33" spans="1:8">
      <c r="A33" s="18"/>
      <c r="B33" s="18"/>
      <c r="C33" s="19"/>
      <c r="D33" s="19"/>
      <c r="E33" s="19"/>
      <c r="F33" s="19"/>
      <c r="G33" s="19"/>
      <c r="H33" s="19"/>
    </row>
    <row r="34" spans="1:8" ht="14.4">
      <c r="A34" s="16"/>
      <c r="B34" s="16"/>
      <c r="C34" s="16"/>
      <c r="D34" s="16"/>
      <c r="E34" s="16"/>
      <c r="F34" s="16"/>
      <c r="G34" s="16"/>
      <c r="H34" s="16"/>
    </row>
    <row r="35" spans="1:8">
      <c r="A35" s="17" t="s">
        <v>30</v>
      </c>
      <c r="B35" s="17"/>
      <c r="C35" s="17"/>
      <c r="D35" s="17"/>
      <c r="E35" s="17"/>
      <c r="F35" s="17"/>
      <c r="G35" s="17"/>
      <c r="H35" s="17"/>
    </row>
    <row r="36" spans="1:8">
      <c r="A36" s="20" t="s">
        <v>31</v>
      </c>
      <c r="B36" s="20"/>
      <c r="C36" s="20"/>
      <c r="D36" s="20"/>
      <c r="E36" s="20"/>
      <c r="F36" s="20"/>
      <c r="G36" s="20"/>
      <c r="H36" s="20"/>
    </row>
    <row r="37" spans="1:8">
      <c r="A37" s="20"/>
      <c r="B37" s="20"/>
      <c r="C37" s="20"/>
      <c r="D37" s="20"/>
      <c r="E37" s="20"/>
      <c r="F37" s="20"/>
      <c r="G37" s="20"/>
      <c r="H37" s="20"/>
    </row>
    <row r="38" spans="1:8">
      <c r="A38" s="20"/>
      <c r="B38" s="20"/>
      <c r="C38" s="20"/>
      <c r="D38" s="20"/>
      <c r="E38" s="20"/>
      <c r="F38" s="20"/>
      <c r="G38" s="20"/>
      <c r="H38" s="20"/>
    </row>
    <row r="39" spans="1:8" ht="14.4">
      <c r="A39" s="16"/>
      <c r="B39" s="16"/>
      <c r="C39" s="16"/>
      <c r="D39" s="16"/>
      <c r="E39" s="16"/>
      <c r="F39" s="16"/>
      <c r="G39" s="16"/>
      <c r="H39" s="16"/>
    </row>
  </sheetData>
  <sheetProtection algorithmName="SHA-512" hashValue="LKXrx6rH5yzgCm+XImBKIOrnf804iGkhg0McHGBqR1HWhQorEIYB6SY9Cn6tvMWF0X2N4wDdKutMJEURuZ3JWw==" saltValue="vu1+p1wI7OqQXK+S9rd5Rg==" spinCount="100000" sheet="1" objects="1" scenarios="1" formatCells="0" formatColumns="0" formatRows="0" insertColumns="0" sort="0" autoFilter="0" pivotTables="0"/>
  <mergeCells count="34">
    <mergeCell ref="A32:B33"/>
    <mergeCell ref="C32:H33"/>
    <mergeCell ref="A35:H35"/>
    <mergeCell ref="A36:H38"/>
    <mergeCell ref="J5:K7"/>
    <mergeCell ref="J8:K8"/>
    <mergeCell ref="A26:B27"/>
    <mergeCell ref="C26:H27"/>
    <mergeCell ref="A28:B29"/>
    <mergeCell ref="C28:H29"/>
    <mergeCell ref="A30:B31"/>
    <mergeCell ref="C30:H31"/>
    <mergeCell ref="A20:B21"/>
    <mergeCell ref="C20:H21"/>
    <mergeCell ref="A22:B23"/>
    <mergeCell ref="C22:H23"/>
    <mergeCell ref="A24:B25"/>
    <mergeCell ref="C24:H25"/>
    <mergeCell ref="A14:B15"/>
    <mergeCell ref="C14:H15"/>
    <mergeCell ref="A16:B17"/>
    <mergeCell ref="C16:H17"/>
    <mergeCell ref="A19:H19"/>
    <mergeCell ref="A8:B9"/>
    <mergeCell ref="C8:H9"/>
    <mergeCell ref="A10:B11"/>
    <mergeCell ref="C10:H11"/>
    <mergeCell ref="A12:B13"/>
    <mergeCell ref="C12:H13"/>
    <mergeCell ref="A1:H2"/>
    <mergeCell ref="A3:H3"/>
    <mergeCell ref="A5:H5"/>
    <mergeCell ref="A6:B7"/>
    <mergeCell ref="C6:H7"/>
  </mergeCells>
  <hyperlinks>
    <hyperlink ref="J8" r:id="rId1" xr:uid="{073A1303-4F82-45B0-A45B-E824D0BA45F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zoomScaleNormal="100" workbookViewId="0">
      <pane ySplit="5" topLeftCell="A6" activePane="bottomLeft" state="frozen"/>
      <selection pane="bottomLeft" activeCell="I19" sqref="I19"/>
    </sheetView>
  </sheetViews>
  <sheetFormatPr baseColWidth="10" defaultColWidth="8.796875" defaultRowHeight="13.8"/>
  <cols>
    <col min="1" max="2" width="15" style="14" customWidth="1"/>
    <col min="3" max="7" width="18" style="14" customWidth="1"/>
    <col min="8" max="8" width="2.69921875" style="14" customWidth="1"/>
    <col min="9" max="9" width="49" style="14" customWidth="1"/>
    <col min="10" max="10" width="58.296875" style="14" customWidth="1"/>
    <col min="11" max="16384" width="8.796875" style="14"/>
  </cols>
  <sheetData>
    <row r="1" spans="1:10">
      <c r="A1" s="13" t="s">
        <v>32</v>
      </c>
      <c r="B1" s="13"/>
      <c r="C1" s="13"/>
      <c r="D1" s="13"/>
      <c r="E1" s="13"/>
      <c r="F1" s="13"/>
      <c r="G1" s="13"/>
    </row>
    <row r="2" spans="1:10">
      <c r="A2" s="13"/>
      <c r="B2" s="13"/>
      <c r="C2" s="13"/>
      <c r="D2" s="13"/>
      <c r="E2" s="13"/>
      <c r="F2" s="13"/>
      <c r="G2" s="13"/>
    </row>
    <row r="3" spans="1:10">
      <c r="A3" s="15" t="s">
        <v>33</v>
      </c>
      <c r="B3" s="15"/>
      <c r="C3" s="15"/>
      <c r="D3" s="15"/>
      <c r="E3" s="15"/>
      <c r="F3" s="15"/>
      <c r="G3" s="15"/>
    </row>
    <row r="4" spans="1:10" ht="15" thickBot="1">
      <c r="A4" s="16"/>
      <c r="B4" s="16"/>
      <c r="C4" s="16"/>
      <c r="D4" s="16"/>
      <c r="E4" s="16"/>
      <c r="F4" s="16"/>
      <c r="G4" s="16"/>
    </row>
    <row r="5" spans="1:10" ht="25.8" customHeight="1">
      <c r="A5" s="29" t="s">
        <v>34</v>
      </c>
      <c r="B5" s="29"/>
      <c r="C5" s="29" t="s">
        <v>35</v>
      </c>
      <c r="D5" s="29"/>
      <c r="E5" s="29"/>
      <c r="F5" s="29"/>
      <c r="G5" s="29"/>
      <c r="I5" s="21" t="s">
        <v>261</v>
      </c>
      <c r="J5" s="22"/>
    </row>
    <row r="6" spans="1:10" ht="25.8" customHeight="1">
      <c r="A6" s="18" t="s">
        <v>36</v>
      </c>
      <c r="B6" s="18"/>
      <c r="C6" s="30" t="s">
        <v>37</v>
      </c>
      <c r="D6" s="30"/>
      <c r="E6" s="30"/>
      <c r="F6" s="30"/>
      <c r="G6" s="30"/>
      <c r="I6" s="23"/>
      <c r="J6" s="24"/>
    </row>
    <row r="7" spans="1:10" ht="25.8" customHeight="1" thickBot="1">
      <c r="A7" s="31" t="s">
        <v>38</v>
      </c>
      <c r="B7" s="31"/>
      <c r="C7" s="19" t="s">
        <v>39</v>
      </c>
      <c r="D7" s="19"/>
      <c r="E7" s="19"/>
      <c r="F7" s="19"/>
      <c r="G7" s="19"/>
      <c r="I7" s="25"/>
      <c r="J7" s="26"/>
    </row>
    <row r="8" spans="1:10" ht="17.399999999999999" thickBot="1">
      <c r="A8" s="18" t="s">
        <v>40</v>
      </c>
      <c r="B8" s="18"/>
      <c r="C8" s="30" t="s">
        <v>41</v>
      </c>
      <c r="D8" s="30"/>
      <c r="E8" s="30"/>
      <c r="F8" s="30"/>
      <c r="G8" s="30"/>
      <c r="I8" s="27" t="s">
        <v>262</v>
      </c>
      <c r="J8" s="28"/>
    </row>
    <row r="9" spans="1:10">
      <c r="A9" s="31" t="s">
        <v>42</v>
      </c>
      <c r="B9" s="31"/>
      <c r="C9" s="19" t="s">
        <v>43</v>
      </c>
      <c r="D9" s="19"/>
      <c r="E9" s="19"/>
      <c r="F9" s="19"/>
      <c r="G9" s="19"/>
    </row>
    <row r="10" spans="1:10">
      <c r="A10" s="18" t="s">
        <v>44</v>
      </c>
      <c r="B10" s="18"/>
      <c r="C10" s="30" t="s">
        <v>45</v>
      </c>
      <c r="D10" s="30"/>
      <c r="E10" s="30"/>
      <c r="F10" s="30"/>
      <c r="G10" s="30"/>
    </row>
    <row r="11" spans="1:10">
      <c r="A11" s="31" t="s">
        <v>46</v>
      </c>
      <c r="B11" s="31"/>
      <c r="C11" s="19" t="s">
        <v>47</v>
      </c>
      <c r="D11" s="19"/>
      <c r="E11" s="19"/>
      <c r="F11" s="19"/>
      <c r="G11" s="19"/>
    </row>
    <row r="12" spans="1:10">
      <c r="A12" s="18" t="s">
        <v>48</v>
      </c>
      <c r="B12" s="18"/>
      <c r="C12" s="30" t="s">
        <v>49</v>
      </c>
      <c r="D12" s="30"/>
      <c r="E12" s="30"/>
      <c r="F12" s="30"/>
      <c r="G12" s="30"/>
    </row>
    <row r="13" spans="1:10">
      <c r="A13" s="31" t="s">
        <v>50</v>
      </c>
      <c r="B13" s="31"/>
      <c r="C13" s="19" t="s">
        <v>51</v>
      </c>
      <c r="D13" s="19"/>
      <c r="E13" s="19"/>
      <c r="F13" s="19"/>
      <c r="G13" s="19"/>
    </row>
    <row r="14" spans="1:10">
      <c r="A14" s="18" t="s">
        <v>52</v>
      </c>
      <c r="B14" s="18"/>
      <c r="C14" s="30" t="s">
        <v>53</v>
      </c>
      <c r="D14" s="30"/>
      <c r="E14" s="30"/>
      <c r="F14" s="30"/>
      <c r="G14" s="30"/>
    </row>
    <row r="15" spans="1:10">
      <c r="A15" s="31" t="s">
        <v>54</v>
      </c>
      <c r="B15" s="31"/>
      <c r="C15" s="19" t="s">
        <v>55</v>
      </c>
      <c r="D15" s="19"/>
      <c r="E15" s="19"/>
      <c r="F15" s="19"/>
      <c r="G15" s="19"/>
    </row>
    <row r="16" spans="1:10">
      <c r="A16" s="18" t="s">
        <v>56</v>
      </c>
      <c r="B16" s="18"/>
      <c r="C16" s="30" t="s">
        <v>57</v>
      </c>
      <c r="D16" s="30"/>
      <c r="E16" s="30"/>
      <c r="F16" s="30"/>
      <c r="G16" s="30"/>
    </row>
    <row r="17" spans="1:7">
      <c r="A17" s="31" t="s">
        <v>58</v>
      </c>
      <c r="B17" s="31"/>
      <c r="C17" s="19" t="s">
        <v>59</v>
      </c>
      <c r="D17" s="19"/>
      <c r="E17" s="19"/>
      <c r="F17" s="19"/>
      <c r="G17" s="19"/>
    </row>
    <row r="18" spans="1:7">
      <c r="A18" s="18" t="s">
        <v>60</v>
      </c>
      <c r="B18" s="18"/>
      <c r="C18" s="30" t="s">
        <v>61</v>
      </c>
      <c r="D18" s="30"/>
      <c r="E18" s="30"/>
      <c r="F18" s="30"/>
      <c r="G18" s="30"/>
    </row>
    <row r="19" spans="1:7">
      <c r="A19" s="31" t="s">
        <v>62</v>
      </c>
      <c r="B19" s="31"/>
      <c r="C19" s="19" t="s">
        <v>63</v>
      </c>
      <c r="D19" s="19"/>
      <c r="E19" s="19"/>
      <c r="F19" s="19"/>
      <c r="G19" s="19"/>
    </row>
    <row r="20" spans="1:7">
      <c r="A20" s="18" t="s">
        <v>64</v>
      </c>
      <c r="B20" s="18"/>
      <c r="C20" s="30" t="s">
        <v>65</v>
      </c>
      <c r="D20" s="30"/>
      <c r="E20" s="30"/>
      <c r="F20" s="30"/>
      <c r="G20" s="30"/>
    </row>
    <row r="21" spans="1:7">
      <c r="A21" s="31" t="s">
        <v>66</v>
      </c>
      <c r="B21" s="31"/>
      <c r="C21" s="19" t="s">
        <v>67</v>
      </c>
      <c r="D21" s="19"/>
      <c r="E21" s="19"/>
      <c r="F21" s="19"/>
      <c r="G21" s="19"/>
    </row>
    <row r="22" spans="1:7">
      <c r="A22" s="18" t="s">
        <v>68</v>
      </c>
      <c r="B22" s="18"/>
      <c r="C22" s="30" t="s">
        <v>69</v>
      </c>
      <c r="D22" s="30"/>
      <c r="E22" s="30"/>
      <c r="F22" s="30"/>
      <c r="G22" s="30"/>
    </row>
    <row r="23" spans="1:7">
      <c r="A23" s="31" t="s">
        <v>70</v>
      </c>
      <c r="B23" s="31"/>
      <c r="C23" s="19" t="s">
        <v>71</v>
      </c>
      <c r="D23" s="19"/>
      <c r="E23" s="19"/>
      <c r="F23" s="19"/>
      <c r="G23" s="19"/>
    </row>
    <row r="24" spans="1:7">
      <c r="A24" s="18" t="s">
        <v>72</v>
      </c>
      <c r="B24" s="18"/>
      <c r="C24" s="30" t="s">
        <v>73</v>
      </c>
      <c r="D24" s="30"/>
      <c r="E24" s="30"/>
      <c r="F24" s="30"/>
      <c r="G24" s="30"/>
    </row>
    <row r="25" spans="1:7">
      <c r="A25" s="31" t="s">
        <v>74</v>
      </c>
      <c r="B25" s="31"/>
      <c r="C25" s="19" t="s">
        <v>75</v>
      </c>
      <c r="D25" s="19"/>
      <c r="E25" s="19"/>
      <c r="F25" s="19"/>
      <c r="G25" s="19"/>
    </row>
    <row r="26" spans="1:7">
      <c r="A26" s="18" t="s">
        <v>76</v>
      </c>
      <c r="B26" s="18"/>
      <c r="C26" s="30" t="s">
        <v>77</v>
      </c>
      <c r="D26" s="30"/>
      <c r="E26" s="30"/>
      <c r="F26" s="30"/>
      <c r="G26" s="30"/>
    </row>
    <row r="27" spans="1:7">
      <c r="A27" s="31" t="s">
        <v>78</v>
      </c>
      <c r="B27" s="31"/>
      <c r="C27" s="19" t="s">
        <v>79</v>
      </c>
      <c r="D27" s="19"/>
      <c r="E27" s="19"/>
      <c r="F27" s="19"/>
      <c r="G27" s="19"/>
    </row>
    <row r="28" spans="1:7">
      <c r="A28" s="18" t="s">
        <v>80</v>
      </c>
      <c r="B28" s="18"/>
      <c r="C28" s="30" t="s">
        <v>81</v>
      </c>
      <c r="D28" s="30"/>
      <c r="E28" s="30"/>
      <c r="F28" s="30"/>
      <c r="G28" s="30"/>
    </row>
    <row r="29" spans="1:7">
      <c r="A29" s="31" t="s">
        <v>82</v>
      </c>
      <c r="B29" s="31"/>
      <c r="C29" s="19" t="s">
        <v>83</v>
      </c>
      <c r="D29" s="19"/>
      <c r="E29" s="19"/>
      <c r="F29" s="19"/>
      <c r="G29" s="19"/>
    </row>
    <row r="30" spans="1:7">
      <c r="A30" s="18" t="s">
        <v>84</v>
      </c>
      <c r="B30" s="18"/>
      <c r="C30" s="30" t="s">
        <v>85</v>
      </c>
      <c r="D30" s="30"/>
      <c r="E30" s="30"/>
      <c r="F30" s="30"/>
      <c r="G30" s="30"/>
    </row>
    <row r="31" spans="1:7">
      <c r="A31" s="31" t="s">
        <v>86</v>
      </c>
      <c r="B31" s="31"/>
      <c r="C31" s="19" t="s">
        <v>87</v>
      </c>
      <c r="D31" s="19"/>
      <c r="E31" s="19"/>
      <c r="F31" s="19"/>
      <c r="G31" s="19"/>
    </row>
    <row r="32" spans="1:7">
      <c r="A32" s="18" t="s">
        <v>88</v>
      </c>
      <c r="B32" s="18"/>
      <c r="C32" s="30" t="s">
        <v>89</v>
      </c>
      <c r="D32" s="30"/>
      <c r="E32" s="30"/>
      <c r="F32" s="30"/>
      <c r="G32" s="30"/>
    </row>
    <row r="33" spans="1:7">
      <c r="A33" s="31" t="s">
        <v>90</v>
      </c>
      <c r="B33" s="31"/>
      <c r="C33" s="19" t="s">
        <v>91</v>
      </c>
      <c r="D33" s="19"/>
      <c r="E33" s="19"/>
      <c r="F33" s="19"/>
      <c r="G33" s="19"/>
    </row>
    <row r="34" spans="1:7">
      <c r="A34" s="18" t="s">
        <v>92</v>
      </c>
      <c r="B34" s="18"/>
      <c r="C34" s="30" t="s">
        <v>93</v>
      </c>
      <c r="D34" s="30"/>
      <c r="E34" s="30"/>
      <c r="F34" s="30"/>
      <c r="G34" s="30"/>
    </row>
    <row r="35" spans="1:7">
      <c r="A35" s="31" t="s">
        <v>94</v>
      </c>
      <c r="B35" s="31"/>
      <c r="C35" s="19" t="s">
        <v>95</v>
      </c>
      <c r="D35" s="19"/>
      <c r="E35" s="19"/>
      <c r="F35" s="19"/>
      <c r="G35" s="19"/>
    </row>
    <row r="36" spans="1:7">
      <c r="A36" s="18" t="s">
        <v>96</v>
      </c>
      <c r="B36" s="18"/>
      <c r="C36" s="30" t="s">
        <v>97</v>
      </c>
      <c r="D36" s="30"/>
      <c r="E36" s="30"/>
      <c r="F36" s="30"/>
      <c r="G36" s="30"/>
    </row>
    <row r="37" spans="1:7">
      <c r="A37" s="31" t="s">
        <v>98</v>
      </c>
      <c r="B37" s="31"/>
      <c r="C37" s="19" t="s">
        <v>99</v>
      </c>
      <c r="D37" s="19"/>
      <c r="E37" s="19"/>
      <c r="F37" s="19"/>
      <c r="G37" s="19"/>
    </row>
    <row r="38" spans="1:7">
      <c r="A38" s="18" t="s">
        <v>100</v>
      </c>
      <c r="B38" s="18"/>
      <c r="C38" s="30" t="s">
        <v>101</v>
      </c>
      <c r="D38" s="30"/>
      <c r="E38" s="30"/>
      <c r="F38" s="30"/>
      <c r="G38" s="30"/>
    </row>
    <row r="39" spans="1:7">
      <c r="A39" s="31" t="s">
        <v>102</v>
      </c>
      <c r="B39" s="31"/>
      <c r="C39" s="19" t="s">
        <v>103</v>
      </c>
      <c r="D39" s="19"/>
      <c r="E39" s="19"/>
      <c r="F39" s="19"/>
      <c r="G39" s="19"/>
    </row>
    <row r="40" spans="1:7">
      <c r="A40" s="18" t="s">
        <v>104</v>
      </c>
      <c r="B40" s="18"/>
      <c r="C40" s="30" t="s">
        <v>105</v>
      </c>
      <c r="D40" s="30"/>
      <c r="E40" s="30"/>
      <c r="F40" s="30"/>
      <c r="G40" s="30"/>
    </row>
    <row r="41" spans="1:7">
      <c r="A41" s="31" t="s">
        <v>106</v>
      </c>
      <c r="B41" s="31"/>
      <c r="C41" s="19" t="s">
        <v>107</v>
      </c>
      <c r="D41" s="19"/>
      <c r="E41" s="19"/>
      <c r="F41" s="19"/>
      <c r="G41" s="19"/>
    </row>
    <row r="42" spans="1:7">
      <c r="A42" s="18" t="s">
        <v>108</v>
      </c>
      <c r="B42" s="18"/>
      <c r="C42" s="30" t="s">
        <v>109</v>
      </c>
      <c r="D42" s="30"/>
      <c r="E42" s="30"/>
      <c r="F42" s="30"/>
      <c r="G42" s="30"/>
    </row>
    <row r="43" spans="1:7">
      <c r="A43" s="31" t="s">
        <v>110</v>
      </c>
      <c r="B43" s="31"/>
      <c r="C43" s="19" t="s">
        <v>111</v>
      </c>
      <c r="D43" s="19"/>
      <c r="E43" s="19"/>
      <c r="F43" s="19"/>
      <c r="G43" s="19"/>
    </row>
    <row r="44" spans="1:7">
      <c r="A44" s="18" t="s">
        <v>112</v>
      </c>
      <c r="B44" s="18"/>
      <c r="C44" s="30" t="s">
        <v>113</v>
      </c>
      <c r="D44" s="30"/>
      <c r="E44" s="30"/>
      <c r="F44" s="30"/>
      <c r="G44" s="30"/>
    </row>
    <row r="45" spans="1:7">
      <c r="A45" s="31" t="s">
        <v>114</v>
      </c>
      <c r="B45" s="31"/>
      <c r="C45" s="19" t="s">
        <v>115</v>
      </c>
      <c r="D45" s="19"/>
      <c r="E45" s="19"/>
      <c r="F45" s="19"/>
      <c r="G45" s="19"/>
    </row>
    <row r="46" spans="1:7">
      <c r="A46" s="18" t="s">
        <v>24</v>
      </c>
      <c r="B46" s="18"/>
      <c r="C46" s="30" t="s">
        <v>116</v>
      </c>
      <c r="D46" s="30"/>
      <c r="E46" s="30"/>
      <c r="F46" s="30"/>
      <c r="G46" s="30"/>
    </row>
    <row r="47" spans="1:7">
      <c r="A47" s="31" t="s">
        <v>117</v>
      </c>
      <c r="B47" s="31"/>
      <c r="C47" s="19" t="s">
        <v>118</v>
      </c>
      <c r="D47" s="19"/>
      <c r="E47" s="19"/>
      <c r="F47" s="19"/>
      <c r="G47" s="19"/>
    </row>
    <row r="48" spans="1:7">
      <c r="A48" s="18" t="s">
        <v>119</v>
      </c>
      <c r="B48" s="18"/>
      <c r="C48" s="30" t="s">
        <v>120</v>
      </c>
      <c r="D48" s="30"/>
      <c r="E48" s="30"/>
      <c r="F48" s="30"/>
      <c r="G48" s="30"/>
    </row>
    <row r="49" spans="1:7">
      <c r="A49" s="31" t="s">
        <v>121</v>
      </c>
      <c r="B49" s="31"/>
      <c r="C49" s="19" t="s">
        <v>122</v>
      </c>
      <c r="D49" s="19"/>
      <c r="E49" s="19"/>
      <c r="F49" s="19"/>
      <c r="G49" s="19"/>
    </row>
    <row r="50" spans="1:7">
      <c r="A50" s="18" t="s">
        <v>123</v>
      </c>
      <c r="B50" s="18"/>
      <c r="C50" s="30" t="s">
        <v>124</v>
      </c>
      <c r="D50" s="30"/>
      <c r="E50" s="30"/>
      <c r="F50" s="30"/>
      <c r="G50" s="30"/>
    </row>
    <row r="51" spans="1:7">
      <c r="A51" s="31" t="s">
        <v>125</v>
      </c>
      <c r="B51" s="31"/>
      <c r="C51" s="19" t="s">
        <v>126</v>
      </c>
      <c r="D51" s="19"/>
      <c r="E51" s="19"/>
      <c r="F51" s="19"/>
      <c r="G51" s="19"/>
    </row>
    <row r="52" spans="1:7">
      <c r="A52" s="18" t="s">
        <v>127</v>
      </c>
      <c r="B52" s="18"/>
      <c r="C52" s="30" t="s">
        <v>128</v>
      </c>
      <c r="D52" s="30"/>
      <c r="E52" s="30"/>
      <c r="F52" s="30"/>
      <c r="G52" s="30"/>
    </row>
    <row r="53" spans="1:7">
      <c r="A53" s="31" t="s">
        <v>129</v>
      </c>
      <c r="B53" s="31"/>
      <c r="C53" s="19" t="s">
        <v>130</v>
      </c>
      <c r="D53" s="19"/>
      <c r="E53" s="19"/>
      <c r="F53" s="19"/>
      <c r="G53" s="19"/>
    </row>
    <row r="54" spans="1:7">
      <c r="A54" s="18" t="s">
        <v>131</v>
      </c>
      <c r="B54" s="18"/>
      <c r="C54" s="30" t="s">
        <v>132</v>
      </c>
      <c r="D54" s="30"/>
      <c r="E54" s="30"/>
      <c r="F54" s="30"/>
      <c r="G54" s="30"/>
    </row>
    <row r="55" spans="1:7">
      <c r="A55" s="31" t="s">
        <v>133</v>
      </c>
      <c r="B55" s="31"/>
      <c r="C55" s="19" t="s">
        <v>134</v>
      </c>
      <c r="D55" s="19"/>
      <c r="E55" s="19"/>
      <c r="F55" s="19"/>
      <c r="G55" s="19"/>
    </row>
    <row r="56" spans="1:7" ht="14.4">
      <c r="A56" s="16"/>
      <c r="B56" s="16"/>
      <c r="C56" s="16"/>
      <c r="D56" s="16"/>
      <c r="E56" s="16"/>
      <c r="F56" s="16"/>
      <c r="G56" s="16"/>
    </row>
    <row r="57" spans="1:7" ht="14.4">
      <c r="A57" s="16"/>
      <c r="B57" s="16"/>
      <c r="C57" s="16"/>
      <c r="D57" s="16"/>
      <c r="E57" s="16"/>
      <c r="F57" s="16"/>
      <c r="G57" s="16"/>
    </row>
    <row r="58" spans="1:7" ht="14.4">
      <c r="A58" s="16"/>
      <c r="B58" s="16"/>
      <c r="C58" s="16"/>
      <c r="D58" s="16"/>
      <c r="E58" s="16"/>
      <c r="F58" s="16"/>
      <c r="G58" s="16"/>
    </row>
  </sheetData>
  <sheetProtection algorithmName="SHA-512" hashValue="jbObEDnVm1kodHQaOSIvzUmk3pbXHjfQN0O5gzJ6Hc/fE/1etLoSmFqt+WU7ars/inHDZFCQuh03NuUVOvEL+A==" saltValue="xeM3P3l6M/4d0BH9Q67HPw==" spinCount="100000" sheet="1" objects="1" scenarios="1" formatCells="0" formatColumns="0" formatRows="0" insertColumns="0" sort="0" autoFilter="0" pivotTables="0"/>
  <mergeCells count="106">
    <mergeCell ref="A55:B55"/>
    <mergeCell ref="C55:G55"/>
    <mergeCell ref="I5:J7"/>
    <mergeCell ref="I8:J8"/>
    <mergeCell ref="A52:B52"/>
    <mergeCell ref="C52:G52"/>
    <mergeCell ref="A53:B53"/>
    <mergeCell ref="C53:G53"/>
    <mergeCell ref="A54:B54"/>
    <mergeCell ref="C54:G54"/>
    <mergeCell ref="A49:B49"/>
    <mergeCell ref="C49:G49"/>
    <mergeCell ref="A50:B50"/>
    <mergeCell ref="C50:G50"/>
    <mergeCell ref="A51:B51"/>
    <mergeCell ref="C51:G51"/>
    <mergeCell ref="A46:B46"/>
    <mergeCell ref="C46:G46"/>
    <mergeCell ref="A47:B47"/>
    <mergeCell ref="C47:G47"/>
    <mergeCell ref="A48:B48"/>
    <mergeCell ref="C48:G48"/>
    <mergeCell ref="A43:B43"/>
    <mergeCell ref="C43:G43"/>
    <mergeCell ref="A44:B44"/>
    <mergeCell ref="C44:G44"/>
    <mergeCell ref="A45:B45"/>
    <mergeCell ref="C45:G45"/>
    <mergeCell ref="A40:B40"/>
    <mergeCell ref="C40:G40"/>
    <mergeCell ref="A41:B41"/>
    <mergeCell ref="C41:G41"/>
    <mergeCell ref="A42:B42"/>
    <mergeCell ref="C42:G42"/>
    <mergeCell ref="A37:B37"/>
    <mergeCell ref="C37:G37"/>
    <mergeCell ref="A38:B38"/>
    <mergeCell ref="C38:G38"/>
    <mergeCell ref="A39:B39"/>
    <mergeCell ref="C39:G39"/>
    <mergeCell ref="A34:B34"/>
    <mergeCell ref="C34:G34"/>
    <mergeCell ref="A35:B35"/>
    <mergeCell ref="C35:G35"/>
    <mergeCell ref="A36:B36"/>
    <mergeCell ref="C36:G36"/>
    <mergeCell ref="A31:B31"/>
    <mergeCell ref="C31:G31"/>
    <mergeCell ref="A32:B32"/>
    <mergeCell ref="C32:G32"/>
    <mergeCell ref="A33:B33"/>
    <mergeCell ref="C33:G33"/>
    <mergeCell ref="A28:B28"/>
    <mergeCell ref="C28:G28"/>
    <mergeCell ref="A29:B29"/>
    <mergeCell ref="C29:G29"/>
    <mergeCell ref="A30:B30"/>
    <mergeCell ref="C30:G30"/>
    <mergeCell ref="A25:B25"/>
    <mergeCell ref="C25:G25"/>
    <mergeCell ref="A26:B26"/>
    <mergeCell ref="C26:G26"/>
    <mergeCell ref="A27:B27"/>
    <mergeCell ref="C27:G27"/>
    <mergeCell ref="A22:B22"/>
    <mergeCell ref="C22:G22"/>
    <mergeCell ref="A23:B23"/>
    <mergeCell ref="C23:G23"/>
    <mergeCell ref="A24:B24"/>
    <mergeCell ref="C24:G24"/>
    <mergeCell ref="A19:B19"/>
    <mergeCell ref="C19:G19"/>
    <mergeCell ref="A20:B20"/>
    <mergeCell ref="C20:G20"/>
    <mergeCell ref="A21:B21"/>
    <mergeCell ref="C21:G21"/>
    <mergeCell ref="A16:B16"/>
    <mergeCell ref="C16:G16"/>
    <mergeCell ref="A17:B17"/>
    <mergeCell ref="C17:G17"/>
    <mergeCell ref="A18:B18"/>
    <mergeCell ref="C18:G18"/>
    <mergeCell ref="A13:B13"/>
    <mergeCell ref="C13:G13"/>
    <mergeCell ref="A14:B14"/>
    <mergeCell ref="C14:G14"/>
    <mergeCell ref="A15:B15"/>
    <mergeCell ref="C15:G15"/>
    <mergeCell ref="A10:B10"/>
    <mergeCell ref="C10:G10"/>
    <mergeCell ref="A11:B11"/>
    <mergeCell ref="C11:G11"/>
    <mergeCell ref="A12:B12"/>
    <mergeCell ref="C12:G12"/>
    <mergeCell ref="A7:B7"/>
    <mergeCell ref="C7:G7"/>
    <mergeCell ref="A8:B8"/>
    <mergeCell ref="C8:G8"/>
    <mergeCell ref="A9:B9"/>
    <mergeCell ref="C9:G9"/>
    <mergeCell ref="A1:G2"/>
    <mergeCell ref="A3:G3"/>
    <mergeCell ref="A5:B5"/>
    <mergeCell ref="C5:G5"/>
    <mergeCell ref="A6:B6"/>
    <mergeCell ref="C6:G6"/>
  </mergeCells>
  <hyperlinks>
    <hyperlink ref="I8" r:id="rId1" xr:uid="{3F6BA22F-70F1-456A-863D-35B28B842AD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workbookViewId="0">
      <pane ySplit="5" topLeftCell="A16" activePane="bottomLeft" state="frozen"/>
      <selection pane="bottomLeft" sqref="A1:H31"/>
    </sheetView>
  </sheetViews>
  <sheetFormatPr baseColWidth="10" defaultColWidth="8.796875" defaultRowHeight="13.8"/>
  <cols>
    <col min="1" max="3" width="17" style="14" customWidth="1"/>
    <col min="4" max="8" width="19" style="14" customWidth="1"/>
    <col min="9" max="9" width="1.8984375" style="14" customWidth="1"/>
    <col min="10" max="10" width="51.09765625" style="14" customWidth="1"/>
    <col min="11" max="11" width="34.59765625" style="14" customWidth="1"/>
    <col min="12" max="16384" width="8.796875" style="14"/>
  </cols>
  <sheetData>
    <row r="1" spans="1:11" ht="27" customHeight="1">
      <c r="A1" s="32" t="s">
        <v>135</v>
      </c>
      <c r="B1" s="32"/>
      <c r="C1" s="32"/>
      <c r="D1" s="32"/>
      <c r="E1" s="32"/>
      <c r="F1" s="32"/>
      <c r="G1" s="32"/>
      <c r="H1" s="32"/>
    </row>
    <row r="2" spans="1:11" ht="27" customHeight="1" thickBot="1">
      <c r="A2" s="32"/>
      <c r="B2" s="32"/>
      <c r="C2" s="32"/>
      <c r="D2" s="32"/>
      <c r="E2" s="32"/>
      <c r="F2" s="32"/>
      <c r="G2" s="32"/>
      <c r="H2" s="32"/>
    </row>
    <row r="3" spans="1:11" ht="30" customHeight="1">
      <c r="A3" s="33" t="s">
        <v>136</v>
      </c>
      <c r="B3" s="33"/>
      <c r="C3" s="33"/>
      <c r="D3" s="33"/>
      <c r="E3" s="33"/>
      <c r="F3" s="33"/>
      <c r="G3" s="33"/>
      <c r="H3" s="33"/>
      <c r="J3" s="21" t="s">
        <v>261</v>
      </c>
      <c r="K3" s="22"/>
    </row>
    <row r="4" spans="1:11" ht="22.95" customHeight="1">
      <c r="A4" s="34"/>
      <c r="B4" s="34"/>
      <c r="C4" s="34"/>
      <c r="D4" s="34"/>
      <c r="E4" s="34"/>
      <c r="F4" s="34"/>
      <c r="G4" s="34"/>
      <c r="H4" s="34"/>
      <c r="J4" s="23"/>
      <c r="K4" s="24"/>
    </row>
    <row r="5" spans="1:11" ht="28.95" customHeight="1" thickBot="1">
      <c r="A5" s="35" t="s">
        <v>137</v>
      </c>
      <c r="B5" s="35"/>
      <c r="C5" s="35"/>
      <c r="D5" s="35"/>
      <c r="E5" s="35"/>
      <c r="F5" s="35"/>
      <c r="G5" s="35"/>
      <c r="H5" s="35"/>
      <c r="J5" s="25"/>
      <c r="K5" s="26"/>
    </row>
    <row r="6" spans="1:11" ht="37.950000000000003" customHeight="1" thickBot="1">
      <c r="A6" s="44" t="s">
        <v>138</v>
      </c>
      <c r="B6" s="44"/>
      <c r="C6" s="44"/>
      <c r="D6" s="45" t="s">
        <v>139</v>
      </c>
      <c r="E6" s="45"/>
      <c r="F6" s="45"/>
      <c r="G6" s="45"/>
      <c r="H6" s="45"/>
      <c r="J6" s="27" t="s">
        <v>262</v>
      </c>
      <c r="K6" s="28"/>
    </row>
    <row r="7" spans="1:11" ht="37.950000000000003" customHeight="1">
      <c r="A7" s="44" t="s">
        <v>140</v>
      </c>
      <c r="B7" s="44"/>
      <c r="C7" s="44"/>
      <c r="D7" s="45" t="s">
        <v>141</v>
      </c>
      <c r="E7" s="45"/>
      <c r="F7" s="45"/>
      <c r="G7" s="45"/>
      <c r="H7" s="45"/>
    </row>
    <row r="8" spans="1:11" ht="37.950000000000003" customHeight="1">
      <c r="A8" s="44" t="s">
        <v>142</v>
      </c>
      <c r="B8" s="44"/>
      <c r="C8" s="44"/>
      <c r="D8" s="45" t="s">
        <v>143</v>
      </c>
      <c r="E8" s="45"/>
      <c r="F8" s="45"/>
      <c r="G8" s="45"/>
      <c r="H8" s="45"/>
    </row>
    <row r="9" spans="1:11" ht="37.950000000000003" customHeight="1">
      <c r="A9" s="44" t="s">
        <v>40</v>
      </c>
      <c r="B9" s="44"/>
      <c r="C9" s="44"/>
      <c r="D9" s="45" t="s">
        <v>144</v>
      </c>
      <c r="E9" s="45"/>
      <c r="F9" s="45"/>
      <c r="G9" s="45"/>
      <c r="H9" s="45"/>
    </row>
    <row r="10" spans="1:11" ht="37.950000000000003" customHeight="1">
      <c r="A10" s="44" t="s">
        <v>42</v>
      </c>
      <c r="B10" s="44"/>
      <c r="C10" s="44"/>
      <c r="D10" s="45" t="s">
        <v>145</v>
      </c>
      <c r="E10" s="45"/>
      <c r="F10" s="45"/>
      <c r="G10" s="45"/>
      <c r="H10" s="45"/>
    </row>
    <row r="11" spans="1:11" ht="22.95" customHeight="1">
      <c r="A11" s="34"/>
      <c r="B11" s="34"/>
      <c r="C11" s="34"/>
      <c r="D11" s="34"/>
      <c r="E11" s="34"/>
      <c r="F11" s="34"/>
      <c r="G11" s="34"/>
      <c r="H11" s="34"/>
    </row>
    <row r="12" spans="1:11" ht="22.95" customHeight="1">
      <c r="A12" s="34"/>
      <c r="B12" s="34"/>
      <c r="C12" s="34"/>
      <c r="D12" s="34"/>
      <c r="E12" s="34"/>
      <c r="F12" s="34"/>
      <c r="G12" s="34"/>
      <c r="H12" s="34"/>
    </row>
    <row r="13" spans="1:11" ht="28.95" customHeight="1">
      <c r="A13" s="35" t="s">
        <v>146</v>
      </c>
      <c r="B13" s="35"/>
      <c r="C13" s="35"/>
      <c r="D13" s="35"/>
      <c r="E13" s="35"/>
      <c r="F13" s="35"/>
      <c r="G13" s="35"/>
      <c r="H13" s="35"/>
    </row>
    <row r="14" spans="1:11" ht="31.05" customHeight="1">
      <c r="A14" s="46" t="s">
        <v>147</v>
      </c>
      <c r="B14" s="46"/>
      <c r="C14" s="46"/>
      <c r="D14" s="45">
        <v>200</v>
      </c>
      <c r="E14" s="45"/>
      <c r="F14" s="47" t="s">
        <v>148</v>
      </c>
      <c r="G14" s="47"/>
      <c r="H14" s="47"/>
    </row>
    <row r="15" spans="1:11" ht="31.05" customHeight="1">
      <c r="A15" s="46" t="s">
        <v>149</v>
      </c>
      <c r="B15" s="46"/>
      <c r="C15" s="46"/>
      <c r="D15" s="45">
        <v>44</v>
      </c>
      <c r="E15" s="45"/>
      <c r="F15" s="47" t="s">
        <v>150</v>
      </c>
      <c r="G15" s="47"/>
      <c r="H15" s="47"/>
    </row>
    <row r="16" spans="1:11" ht="22.95" customHeight="1">
      <c r="A16" s="48" t="s">
        <v>151</v>
      </c>
      <c r="B16" s="48"/>
      <c r="C16" s="48"/>
      <c r="D16" s="49">
        <f>IF(NOT(AND(ISNUMBER(D14),ISNUMBER(D15))),"",IF(OR(D14&lt;=0,D15&lt;0,D15&gt;D14,MOD(D14,1)&lt;&gt;0,MOD(D15,1)&lt;&gt;0,D14&gt;100000000,D15&gt;100000000),"",D15/D14))</f>
        <v>0.22</v>
      </c>
      <c r="E16" s="46"/>
      <c r="F16" s="48" t="s">
        <v>152</v>
      </c>
      <c r="G16" s="48"/>
      <c r="H16" s="48"/>
    </row>
    <row r="17" spans="1:8" ht="28.95" customHeight="1">
      <c r="A17" s="35" t="s">
        <v>153</v>
      </c>
      <c r="B17" s="35"/>
      <c r="C17" s="35"/>
      <c r="D17" s="35"/>
      <c r="E17" s="35"/>
      <c r="F17" s="35"/>
      <c r="G17" s="35"/>
      <c r="H17" s="35"/>
    </row>
    <row r="18" spans="1:8" ht="31.05" customHeight="1">
      <c r="A18" s="46" t="s">
        <v>154</v>
      </c>
      <c r="B18" s="46"/>
      <c r="C18" s="46"/>
      <c r="D18" s="50">
        <v>0.12</v>
      </c>
      <c r="E18" s="45"/>
      <c r="F18" s="47" t="s">
        <v>155</v>
      </c>
      <c r="G18" s="47"/>
      <c r="H18" s="47"/>
    </row>
    <row r="19" spans="1:8" ht="31.05" customHeight="1">
      <c r="A19" s="46" t="s">
        <v>156</v>
      </c>
      <c r="B19" s="46"/>
      <c r="C19" s="46"/>
      <c r="D19" s="50">
        <v>0.9</v>
      </c>
      <c r="E19" s="45"/>
      <c r="F19" s="47" t="s">
        <v>157</v>
      </c>
      <c r="G19" s="47"/>
      <c r="H19" s="47"/>
    </row>
    <row r="20" spans="1:8" ht="31.05" customHeight="1">
      <c r="A20" s="46" t="s">
        <v>158</v>
      </c>
      <c r="B20" s="46"/>
      <c r="C20" s="46"/>
      <c r="D20" s="45">
        <v>3</v>
      </c>
      <c r="E20" s="45"/>
      <c r="F20" s="47" t="s">
        <v>159</v>
      </c>
      <c r="G20" s="47"/>
      <c r="H20" s="47"/>
    </row>
    <row r="21" spans="1:8" ht="31.05" customHeight="1">
      <c r="A21" s="46" t="s">
        <v>160</v>
      </c>
      <c r="B21" s="46"/>
      <c r="C21" s="46"/>
      <c r="D21" s="45">
        <v>200</v>
      </c>
      <c r="E21" s="45"/>
      <c r="F21" s="47" t="s">
        <v>161</v>
      </c>
      <c r="G21" s="47"/>
      <c r="H21" s="47"/>
    </row>
    <row r="22" spans="1:8" ht="31.05" customHeight="1">
      <c r="A22" s="46" t="s">
        <v>162</v>
      </c>
      <c r="B22" s="46"/>
      <c r="C22" s="46"/>
      <c r="D22" s="45">
        <v>30</v>
      </c>
      <c r="E22" s="45"/>
      <c r="F22" s="47" t="s">
        <v>161</v>
      </c>
      <c r="G22" s="47"/>
      <c r="H22" s="47"/>
    </row>
    <row r="23" spans="1:8" ht="22.95" customHeight="1">
      <c r="A23" s="34"/>
      <c r="B23" s="34"/>
      <c r="C23" s="34"/>
      <c r="D23" s="34"/>
      <c r="E23" s="34"/>
      <c r="F23" s="34"/>
      <c r="G23" s="34"/>
      <c r="H23" s="34"/>
    </row>
    <row r="24" spans="1:8" ht="28.95" customHeight="1">
      <c r="A24" s="35" t="s">
        <v>163</v>
      </c>
      <c r="B24" s="35"/>
      <c r="C24" s="35"/>
      <c r="D24" s="35"/>
      <c r="E24" s="35"/>
      <c r="F24" s="35"/>
      <c r="G24" s="35"/>
      <c r="H24" s="35"/>
    </row>
    <row r="25" spans="1:8" ht="22.95" customHeight="1">
      <c r="A25" s="51" t="s">
        <v>164</v>
      </c>
      <c r="B25" s="51"/>
      <c r="C25" s="51"/>
      <c r="D25" s="46" t="str">
        <f>IF(OR(NOT(ISTEXT(D6)),LEN(TRIM(D6))&lt;8,NOT(ISTEXT(D7)),LEN(TRIM(D7))&lt;5,NOT(ISTEXT(D8)),LEN(TRIM(D8))&lt;4,NOT(ISTEXT(D9)),LEN(TRIM(D9))&lt;8,NOT(ISTEXT(D10)),LEN(TRIM(D10))&lt;10,NOT(ISNUMBER(D16)),NOT(ISNUMBER(D18)),NOT(ISNUMBER(D19)),NOT(ISNUMBER(D20)),NOT(ISNUMBER(D21)),NOT(ISNUMBER(D22))),"REVISAR PROYECTO",IF(OR(D18&lt;0,D18&gt;1,D19&lt;0,D19&gt;1,D20&lt;1,D21&lt;1,D22&lt;1,MOD(D20,1)&lt;&gt;0,MOD(D21,1)&lt;&gt;0,MOD(D22,1)&lt;&gt;0,D20&gt;100000,D21&gt;10000000,D22&gt;10000000),"REVISAR PROYECTO","CONFIGURACIÓN LISTA"))</f>
        <v>CONFIGURACIÓN LISTA</v>
      </c>
      <c r="E25" s="46"/>
      <c r="F25" s="46"/>
      <c r="G25" s="46"/>
      <c r="H25" s="46"/>
    </row>
    <row r="26" spans="1:8" ht="22.95" customHeight="1">
      <c r="A26" s="34"/>
      <c r="B26" s="34"/>
      <c r="C26" s="34"/>
      <c r="D26" s="34"/>
      <c r="E26" s="34"/>
      <c r="F26" s="34"/>
      <c r="G26" s="34"/>
      <c r="H26" s="34"/>
    </row>
    <row r="27" spans="1:8" ht="30" customHeight="1">
      <c r="A27" s="43" t="s">
        <v>165</v>
      </c>
      <c r="B27" s="43"/>
      <c r="C27" s="43"/>
      <c r="D27" s="43"/>
      <c r="E27" s="43"/>
      <c r="F27" s="43"/>
      <c r="G27" s="43"/>
      <c r="H27" s="43"/>
    </row>
    <row r="28" spans="1:8" ht="30" customHeight="1">
      <c r="A28" s="43"/>
      <c r="B28" s="43"/>
      <c r="C28" s="43"/>
      <c r="D28" s="43"/>
      <c r="E28" s="43"/>
      <c r="F28" s="43"/>
      <c r="G28" s="43"/>
      <c r="H28" s="43"/>
    </row>
    <row r="29" spans="1:8" ht="22.95" customHeight="1">
      <c r="A29" s="34"/>
      <c r="B29" s="34"/>
      <c r="C29" s="34"/>
      <c r="D29" s="34"/>
      <c r="E29" s="34"/>
      <c r="F29" s="34"/>
      <c r="G29" s="34"/>
      <c r="H29" s="34"/>
    </row>
    <row r="30" spans="1:8">
      <c r="A30" s="52"/>
      <c r="B30" s="52"/>
      <c r="C30" s="52"/>
      <c r="D30" s="52"/>
      <c r="E30" s="52"/>
      <c r="F30" s="52"/>
      <c r="G30" s="52"/>
      <c r="H30" s="52"/>
    </row>
    <row r="31" spans="1:8">
      <c r="A31" s="52"/>
      <c r="B31" s="52"/>
      <c r="C31" s="52"/>
      <c r="D31" s="52"/>
      <c r="E31" s="52"/>
      <c r="F31" s="52"/>
      <c r="G31" s="52"/>
      <c r="H31" s="52"/>
    </row>
  </sheetData>
  <sheetProtection algorithmName="SHA-512" hashValue="wPrFJcJ1ARedFHKF6LF6ADOJMhf3/k9wujU+OoT6HlpDkVuNLfBavM9G8RWjcTGXnqHYI4vSPup6SSuMMqTSHw==" saltValue="wAVOd8A2VUV2+K85WyY6tA==" spinCount="100000" sheet="1" objects="1" scenarios="1" formatCells="0" formatColumns="0" formatRows="0" insertColumns="0" sort="0" autoFilter="0" pivotTables="0"/>
  <mergeCells count="45">
    <mergeCell ref="A24:H24"/>
    <mergeCell ref="A25:C25"/>
    <mergeCell ref="D25:H25"/>
    <mergeCell ref="A27:H28"/>
    <mergeCell ref="J3:K5"/>
    <mergeCell ref="J6:K6"/>
    <mergeCell ref="A22:C22"/>
    <mergeCell ref="D22:E22"/>
    <mergeCell ref="F22:H22"/>
    <mergeCell ref="A16:C16"/>
    <mergeCell ref="D16:E16"/>
    <mergeCell ref="F16:H16"/>
    <mergeCell ref="A20:C20"/>
    <mergeCell ref="D20:E20"/>
    <mergeCell ref="F20:H20"/>
    <mergeCell ref="A21:C21"/>
    <mergeCell ref="D21:E21"/>
    <mergeCell ref="F21:H21"/>
    <mergeCell ref="A18:C18"/>
    <mergeCell ref="D18:E18"/>
    <mergeCell ref="F18:H18"/>
    <mergeCell ref="A19:C19"/>
    <mergeCell ref="D19:E19"/>
    <mergeCell ref="F19:H19"/>
    <mergeCell ref="A10:C10"/>
    <mergeCell ref="D10:H10"/>
    <mergeCell ref="A13:H13"/>
    <mergeCell ref="A17:H17"/>
    <mergeCell ref="A14:C14"/>
    <mergeCell ref="D14:E14"/>
    <mergeCell ref="F14:H14"/>
    <mergeCell ref="A15:C15"/>
    <mergeCell ref="D15:E15"/>
    <mergeCell ref="F15:H15"/>
    <mergeCell ref="A7:C7"/>
    <mergeCell ref="D7:H7"/>
    <mergeCell ref="A8:C8"/>
    <mergeCell ref="D8:H8"/>
    <mergeCell ref="A9:C9"/>
    <mergeCell ref="D9:H9"/>
    <mergeCell ref="A1:H2"/>
    <mergeCell ref="A3:H3"/>
    <mergeCell ref="A5:H5"/>
    <mergeCell ref="A6:C6"/>
    <mergeCell ref="D6:H6"/>
  </mergeCells>
  <conditionalFormatting sqref="D25:H25">
    <cfRule type="expression" dxfId="17" priority="1">
      <formula>OR(LEFT(D25,7)="REVISAR",LEFT(D25,7)="AJUSTAR",D25="NO CUMPLE",D25="BLOQUEADO",D25="RESOLVER BARRERAS")</formula>
    </cfRule>
    <cfRule type="expression" dxfId="16" priority="2">
      <formula>OR(D25="FALTA INFORMACIÓN",D25="MUESTRA INSUFICIENTE",D25="SIN DATOS",D25="PENDIENTE",D25="EN CURSO",D25="IMPLEMENTACIÓN EN CURSO",D25="SEGUIMIENTO PENDIENTE")</formula>
    </cfRule>
    <cfRule type="expression" dxfId="15" priority="3">
      <formula>OR(D25="CUMPLE",D25="EVIDENCIADO",D25="SEGUIMIENTO FAVORABLE",D25="CONFIGURACIÓN LISTA")</formula>
    </cfRule>
  </conditionalFormatting>
  <dataValidations count="2">
    <dataValidation type="whole" sqref="D20:D22 D14:D15" xr:uid="{00000000-0002-0000-0200-000000000000}">
      <formula1>0</formula1>
      <formula2>100000000</formula2>
    </dataValidation>
    <dataValidation type="decimal" sqref="D18:D19" xr:uid="{00000000-0002-0000-0200-000005000000}">
      <formula1>0</formula1>
      <formula2>1</formula2>
    </dataValidation>
  </dataValidations>
  <hyperlinks>
    <hyperlink ref="J6" r:id="rId1" xr:uid="{A61A9552-522B-4671-A5DD-23153DE0AF55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workbookViewId="0">
      <pane ySplit="5" topLeftCell="A6" activePane="bottomLeft" state="frozen"/>
      <selection pane="bottomLeft" sqref="A1:H2"/>
    </sheetView>
  </sheetViews>
  <sheetFormatPr baseColWidth="10" defaultColWidth="8.796875" defaultRowHeight="13.8"/>
  <cols>
    <col min="1" max="1" width="25" customWidth="1"/>
    <col min="2" max="2" width="24" customWidth="1"/>
    <col min="3" max="3" width="49" customWidth="1"/>
    <col min="4" max="4" width="21" customWidth="1"/>
    <col min="5" max="5" width="22" customWidth="1"/>
    <col min="6" max="6" width="21" customWidth="1"/>
    <col min="7" max="7" width="44" customWidth="1"/>
    <col min="8" max="8" width="24" customWidth="1"/>
  </cols>
  <sheetData>
    <row r="1" spans="1:8" ht="27" customHeight="1">
      <c r="A1" s="9" t="s">
        <v>166</v>
      </c>
      <c r="B1" s="9"/>
      <c r="C1" s="9"/>
      <c r="D1" s="9"/>
      <c r="E1" s="9"/>
      <c r="F1" s="9"/>
      <c r="G1" s="9"/>
      <c r="H1" s="9"/>
    </row>
    <row r="2" spans="1:8" ht="27" customHeight="1">
      <c r="A2" s="9"/>
      <c r="B2" s="9"/>
      <c r="C2" s="9"/>
      <c r="D2" s="9"/>
      <c r="E2" s="9"/>
      <c r="F2" s="9"/>
      <c r="G2" s="9"/>
      <c r="H2" s="9"/>
    </row>
    <row r="3" spans="1:8" ht="30" customHeight="1">
      <c r="A3" s="10" t="s">
        <v>167</v>
      </c>
      <c r="B3" s="10"/>
      <c r="C3" s="10"/>
      <c r="D3" s="10"/>
      <c r="E3" s="10"/>
      <c r="F3" s="10"/>
      <c r="G3" s="10"/>
      <c r="H3" s="10"/>
    </row>
    <row r="4" spans="1:8" ht="22.95" customHeight="1">
      <c r="A4" s="1"/>
      <c r="B4" s="1"/>
      <c r="C4" s="1"/>
      <c r="D4" s="1"/>
      <c r="E4" s="1"/>
      <c r="F4" s="1"/>
      <c r="G4" s="1"/>
      <c r="H4" s="1"/>
    </row>
    <row r="5" spans="1:8" ht="22.95" customHeight="1">
      <c r="A5" s="1"/>
      <c r="B5" s="1"/>
      <c r="C5" s="1"/>
      <c r="D5" s="1"/>
      <c r="E5" s="1"/>
      <c r="F5" s="1"/>
      <c r="G5" s="1"/>
      <c r="H5" s="1"/>
    </row>
    <row r="6" spans="1:8" ht="22.95" customHeight="1">
      <c r="A6" s="1"/>
      <c r="B6" s="1"/>
      <c r="C6" s="1"/>
      <c r="D6" s="1"/>
      <c r="E6" s="1"/>
      <c r="F6" s="1"/>
      <c r="G6" s="1"/>
      <c r="H6" s="1"/>
    </row>
    <row r="7" spans="1:8" ht="31.05" customHeight="1">
      <c r="A7" s="3" t="s">
        <v>168</v>
      </c>
      <c r="B7" s="3" t="s">
        <v>169</v>
      </c>
      <c r="C7" s="3" t="s">
        <v>170</v>
      </c>
      <c r="D7" s="3" t="s">
        <v>171</v>
      </c>
      <c r="E7" s="3" t="s">
        <v>172</v>
      </c>
      <c r="F7" s="3" t="s">
        <v>173</v>
      </c>
      <c r="G7" s="3" t="s">
        <v>174</v>
      </c>
      <c r="H7" s="3" t="s">
        <v>175</v>
      </c>
    </row>
    <row r="8" spans="1:8" ht="61.95" customHeight="1">
      <c r="A8" s="5" t="s">
        <v>176</v>
      </c>
      <c r="B8" s="5" t="s">
        <v>177</v>
      </c>
      <c r="C8" s="4" t="s">
        <v>178</v>
      </c>
      <c r="D8" s="4" t="s">
        <v>143</v>
      </c>
      <c r="E8" s="6">
        <v>46237</v>
      </c>
      <c r="F8" s="7" t="s">
        <v>179</v>
      </c>
      <c r="G8" s="4" t="s">
        <v>180</v>
      </c>
      <c r="H8" s="2" t="str">
        <f t="shared" ref="H8:H15" si="0">IF(COUNTA(C8:G8)=0,"PENDIENTE",IF(OR(NOT(ISTEXT(C8)),LEN(TRIM(C8))&lt;6,NOT(ISTEXT(D8)),LEN(TRIM(D8))&lt;3,NOT(ISNUMBER(E8)),E8&lt;DATE(2020,1,1),E8&gt;DATE(2100,1,1),AND(F8&lt;&gt;"Pendiente",F8&lt;&gt;"En curso",F8&lt;&gt;"Completado",F8&lt;&gt;"Bloqueado")),"REVISAR",IF(OR(F8="Completado",F8="Bloqueado"),IF(OR(NOT(ISTEXT(G8)),LEN(TRIM(G8))&lt;8),"REVISAR EVIDENCIA",IF(F8="Completado","EVIDENCIADO","BLOQUEADO")),IF(AND(G8&lt;&gt;"",NOT(ISTEXT(G8))),"REVISAR",IF(F8="Pendiente","PENDIENTE","EN CURSO")))))</f>
        <v>EVIDENCIADO</v>
      </c>
    </row>
    <row r="9" spans="1:8" ht="61.95" customHeight="1">
      <c r="A9" s="8" t="s">
        <v>181</v>
      </c>
      <c r="B9" s="8" t="s">
        <v>182</v>
      </c>
      <c r="C9" s="4" t="s">
        <v>183</v>
      </c>
      <c r="D9" s="4" t="s">
        <v>184</v>
      </c>
      <c r="E9" s="6">
        <v>46240</v>
      </c>
      <c r="F9" s="7" t="s">
        <v>179</v>
      </c>
      <c r="G9" s="4" t="s">
        <v>185</v>
      </c>
      <c r="H9" s="2" t="str">
        <f t="shared" si="0"/>
        <v>EVIDENCIADO</v>
      </c>
    </row>
    <row r="10" spans="1:8" ht="61.95" customHeight="1">
      <c r="A10" s="5" t="s">
        <v>186</v>
      </c>
      <c r="B10" s="5" t="s">
        <v>187</v>
      </c>
      <c r="C10" s="4" t="s">
        <v>188</v>
      </c>
      <c r="D10" s="4" t="s">
        <v>46</v>
      </c>
      <c r="E10" s="6">
        <v>46246</v>
      </c>
      <c r="F10" s="7" t="s">
        <v>179</v>
      </c>
      <c r="G10" s="4" t="s">
        <v>189</v>
      </c>
      <c r="H10" s="2" t="str">
        <f t="shared" si="0"/>
        <v>EVIDENCIADO</v>
      </c>
    </row>
    <row r="11" spans="1:8" ht="61.95" customHeight="1">
      <c r="A11" s="8" t="s">
        <v>190</v>
      </c>
      <c r="B11" s="8" t="s">
        <v>191</v>
      </c>
      <c r="C11" s="4" t="s">
        <v>192</v>
      </c>
      <c r="D11" s="4" t="s">
        <v>193</v>
      </c>
      <c r="E11" s="6">
        <v>46254</v>
      </c>
      <c r="F11" s="7" t="s">
        <v>179</v>
      </c>
      <c r="G11" s="4" t="s">
        <v>194</v>
      </c>
      <c r="H11" s="2" t="str">
        <f t="shared" si="0"/>
        <v>EVIDENCIADO</v>
      </c>
    </row>
    <row r="12" spans="1:8" ht="61.95" customHeight="1">
      <c r="A12" s="5" t="s">
        <v>195</v>
      </c>
      <c r="B12" s="5" t="s">
        <v>196</v>
      </c>
      <c r="C12" s="4" t="s">
        <v>197</v>
      </c>
      <c r="D12" s="4" t="s">
        <v>198</v>
      </c>
      <c r="E12" s="6">
        <v>46263</v>
      </c>
      <c r="F12" s="7" t="s">
        <v>179</v>
      </c>
      <c r="G12" s="4" t="s">
        <v>199</v>
      </c>
      <c r="H12" s="2" t="str">
        <f t="shared" si="0"/>
        <v>EVIDENCIADO</v>
      </c>
    </row>
    <row r="13" spans="1:8" ht="61.95" customHeight="1">
      <c r="A13" s="8" t="s">
        <v>200</v>
      </c>
      <c r="B13" s="8" t="s">
        <v>201</v>
      </c>
      <c r="C13" s="4" t="s">
        <v>202</v>
      </c>
      <c r="D13" s="4" t="s">
        <v>203</v>
      </c>
      <c r="E13" s="6">
        <v>46275</v>
      </c>
      <c r="F13" s="7" t="s">
        <v>179</v>
      </c>
      <c r="G13" s="4" t="s">
        <v>204</v>
      </c>
      <c r="H13" s="2" t="str">
        <f t="shared" si="0"/>
        <v>EVIDENCIADO</v>
      </c>
    </row>
    <row r="14" spans="1:8" ht="61.95" customHeight="1">
      <c r="A14" s="5" t="s">
        <v>205</v>
      </c>
      <c r="B14" s="5" t="s">
        <v>206</v>
      </c>
      <c r="C14" s="4" t="s">
        <v>207</v>
      </c>
      <c r="D14" s="4" t="s">
        <v>208</v>
      </c>
      <c r="E14" s="6">
        <v>46296</v>
      </c>
      <c r="F14" s="7" t="s">
        <v>179</v>
      </c>
      <c r="G14" s="4" t="s">
        <v>209</v>
      </c>
      <c r="H14" s="2" t="str">
        <f t="shared" si="0"/>
        <v>EVIDENCIADO</v>
      </c>
    </row>
    <row r="15" spans="1:8" ht="61.95" customHeight="1">
      <c r="A15" s="8" t="s">
        <v>210</v>
      </c>
      <c r="B15" s="8" t="s">
        <v>211</v>
      </c>
      <c r="C15" s="4" t="s">
        <v>212</v>
      </c>
      <c r="D15" s="4" t="s">
        <v>213</v>
      </c>
      <c r="E15" s="6">
        <v>46357</v>
      </c>
      <c r="F15" s="7" t="s">
        <v>214</v>
      </c>
      <c r="G15" s="4"/>
      <c r="H15" s="2" t="str">
        <f t="shared" si="0"/>
        <v>EN CURSO</v>
      </c>
    </row>
    <row r="16" spans="1:8" ht="22.95" customHeight="1">
      <c r="A16" s="1"/>
      <c r="B16" s="1"/>
      <c r="C16" s="1"/>
      <c r="D16" s="1"/>
      <c r="E16" s="1"/>
      <c r="F16" s="1"/>
      <c r="G16" s="1"/>
      <c r="H16" s="1"/>
    </row>
    <row r="17" spans="1:8" ht="22.95" customHeight="1">
      <c r="A17" s="1"/>
      <c r="B17" s="1"/>
      <c r="C17" s="1"/>
      <c r="D17" s="1"/>
      <c r="E17" s="1"/>
      <c r="F17" s="1"/>
      <c r="G17" s="1"/>
      <c r="H17" s="1"/>
    </row>
    <row r="18" spans="1:8" ht="28.95" customHeight="1">
      <c r="A18" s="11" t="s">
        <v>215</v>
      </c>
      <c r="B18" s="11"/>
      <c r="C18" s="11"/>
      <c r="D18" s="11"/>
      <c r="E18" s="11"/>
      <c r="F18" s="11"/>
      <c r="G18" s="11"/>
      <c r="H18" s="11"/>
    </row>
    <row r="19" spans="1:8" ht="28.95" customHeight="1">
      <c r="A19" s="12" t="s">
        <v>216</v>
      </c>
      <c r="B19" s="12"/>
      <c r="C19" s="12"/>
      <c r="D19" s="12"/>
      <c r="E19" s="12"/>
      <c r="F19" s="12"/>
      <c r="G19" s="12"/>
      <c r="H19" s="12"/>
    </row>
    <row r="20" spans="1:8" ht="28.95" customHeight="1">
      <c r="A20" s="12"/>
      <c r="B20" s="12"/>
      <c r="C20" s="12"/>
      <c r="D20" s="12"/>
      <c r="E20" s="12"/>
      <c r="F20" s="12"/>
      <c r="G20" s="12"/>
      <c r="H20" s="12"/>
    </row>
    <row r="21" spans="1:8" ht="28.95" customHeight="1">
      <c r="A21" s="12"/>
      <c r="B21" s="12"/>
      <c r="C21" s="12"/>
      <c r="D21" s="12"/>
      <c r="E21" s="12"/>
      <c r="F21" s="12"/>
      <c r="G21" s="12"/>
      <c r="H21" s="12"/>
    </row>
    <row r="22" spans="1:8" ht="22.95" customHeight="1">
      <c r="A22" s="1"/>
      <c r="B22" s="1"/>
      <c r="C22" s="1"/>
      <c r="D22" s="1"/>
      <c r="E22" s="1"/>
      <c r="F22" s="1"/>
      <c r="G22" s="1"/>
      <c r="H22" s="1"/>
    </row>
    <row r="23" spans="1:8" ht="22.95" customHeight="1">
      <c r="A23" s="1"/>
      <c r="B23" s="1"/>
      <c r="C23" s="1"/>
      <c r="D23" s="1"/>
      <c r="E23" s="1"/>
      <c r="F23" s="1"/>
      <c r="G23" s="1"/>
      <c r="H23" s="1"/>
    </row>
  </sheetData>
  <mergeCells count="4">
    <mergeCell ref="A1:H2"/>
    <mergeCell ref="A3:H3"/>
    <mergeCell ref="A18:H18"/>
    <mergeCell ref="A19:H21"/>
  </mergeCells>
  <conditionalFormatting sqref="H8:H15">
    <cfRule type="expression" dxfId="14" priority="1">
      <formula>OR(LEFT(H8,7)="REVISAR",LEFT(H8,7)="AJUSTAR",H8="NO CUMPLE",H8="BLOQUEADO",H8="RESOLVER BARRERAS")</formula>
    </cfRule>
    <cfRule type="expression" dxfId="13" priority="2">
      <formula>OR(H8="FALTA INFORMACIÓN",H8="MUESTRA INSUFICIENTE",H8="SIN DATOS",H8="PENDIENTE",H8="EN CURSO",H8="IMPLEMENTACIÓN EN CURSO",H8="SEGUIMIENTO PENDIENTE")</formula>
    </cfRule>
    <cfRule type="expression" dxfId="12" priority="3">
      <formula>OR(H8="CUMPLE",H8="EVIDENCIADO",H8="SEGUIMIENTO FAVORABLE",H8="CONFIGURACIÓN LISTA")</formula>
    </cfRule>
  </conditionalFormatting>
  <dataValidations count="2">
    <dataValidation type="list" sqref="F8:F15" xr:uid="{00000000-0002-0000-0300-000000000000}">
      <formula1>"Pendiente,En curso,Completado,Bloqueado"</formula1>
    </dataValidation>
    <dataValidation type="date" sqref="E8:E15" xr:uid="{00000000-0002-0000-0300-000001000000}">
      <formula1>43831</formula1>
      <formula2>73050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workbookViewId="0">
      <pane ySplit="5" topLeftCell="A15" activePane="bottomLeft" state="frozen"/>
      <selection pane="bottomLeft" sqref="A1:H27"/>
    </sheetView>
  </sheetViews>
  <sheetFormatPr baseColWidth="10" defaultColWidth="8.796875" defaultRowHeight="13.8"/>
  <cols>
    <col min="1" max="1" width="28" style="14" customWidth="1"/>
    <col min="2" max="2" width="19" style="14" customWidth="1"/>
    <col min="3" max="3" width="21" style="14" customWidth="1"/>
    <col min="4" max="5" width="17" style="14" customWidth="1"/>
    <col min="6" max="6" width="16" style="14" customWidth="1"/>
    <col min="7" max="7" width="22" style="14" customWidth="1"/>
    <col min="8" max="8" width="38" style="14" customWidth="1"/>
    <col min="9" max="9" width="1.69921875" style="14" customWidth="1"/>
    <col min="10" max="10" width="38.69921875" style="14" customWidth="1"/>
    <col min="11" max="11" width="15.19921875" style="14" customWidth="1"/>
    <col min="12" max="16384" width="8.796875" style="14"/>
  </cols>
  <sheetData>
    <row r="1" spans="1:11" ht="27" customHeight="1">
      <c r="A1" s="32" t="s">
        <v>217</v>
      </c>
      <c r="B1" s="32"/>
      <c r="C1" s="32"/>
      <c r="D1" s="32"/>
      <c r="E1" s="32"/>
      <c r="F1" s="32"/>
      <c r="G1" s="32"/>
      <c r="H1" s="32"/>
    </row>
    <row r="2" spans="1:11" ht="27" customHeight="1" thickBot="1">
      <c r="A2" s="32"/>
      <c r="B2" s="32"/>
      <c r="C2" s="32"/>
      <c r="D2" s="32"/>
      <c r="E2" s="32"/>
      <c r="F2" s="32"/>
      <c r="G2" s="32"/>
      <c r="H2" s="32"/>
    </row>
    <row r="3" spans="1:11" ht="30" customHeight="1">
      <c r="A3" s="33" t="s">
        <v>218</v>
      </c>
      <c r="B3" s="33"/>
      <c r="C3" s="33"/>
      <c r="D3" s="33"/>
      <c r="E3" s="33"/>
      <c r="F3" s="33"/>
      <c r="G3" s="33"/>
      <c r="H3" s="33"/>
      <c r="J3" s="21" t="s">
        <v>261</v>
      </c>
      <c r="K3" s="22"/>
    </row>
    <row r="4" spans="1:11" ht="22.95" customHeight="1">
      <c r="A4" s="34"/>
      <c r="B4" s="34"/>
      <c r="C4" s="34"/>
      <c r="D4" s="34"/>
      <c r="E4" s="34"/>
      <c r="F4" s="34"/>
      <c r="G4" s="34"/>
      <c r="H4" s="34"/>
      <c r="J4" s="23"/>
      <c r="K4" s="24"/>
    </row>
    <row r="5" spans="1:11" ht="28.95" customHeight="1" thickBot="1">
      <c r="A5" s="35" t="s">
        <v>219</v>
      </c>
      <c r="B5" s="35"/>
      <c r="C5" s="35"/>
      <c r="D5" s="35"/>
      <c r="E5" s="35"/>
      <c r="F5" s="35"/>
      <c r="G5" s="35"/>
      <c r="H5" s="35"/>
      <c r="J5" s="25"/>
      <c r="K5" s="26"/>
    </row>
    <row r="6" spans="1:11" ht="22.95" customHeight="1" thickBot="1">
      <c r="A6" s="34"/>
      <c r="B6" s="34"/>
      <c r="C6" s="34"/>
      <c r="D6" s="34"/>
      <c r="E6" s="34"/>
      <c r="F6" s="34"/>
      <c r="G6" s="34"/>
      <c r="H6" s="34"/>
      <c r="J6" s="27" t="s">
        <v>262</v>
      </c>
      <c r="K6" s="28"/>
    </row>
    <row r="7" spans="1:11" ht="22.95" customHeight="1">
      <c r="A7" s="34"/>
      <c r="B7" s="34"/>
      <c r="C7" s="34"/>
      <c r="D7" s="34"/>
      <c r="E7" s="34"/>
      <c r="F7" s="34"/>
      <c r="G7" s="34"/>
      <c r="H7" s="34"/>
    </row>
    <row r="8" spans="1:11" ht="31.05" customHeight="1">
      <c r="A8" s="36" t="s">
        <v>220</v>
      </c>
      <c r="B8" s="36" t="s">
        <v>221</v>
      </c>
      <c r="C8" s="36" t="s">
        <v>222</v>
      </c>
      <c r="D8" s="36" t="s">
        <v>223</v>
      </c>
      <c r="E8" s="36" t="s">
        <v>224</v>
      </c>
      <c r="F8" s="36" t="s">
        <v>225</v>
      </c>
      <c r="G8" s="36" t="s">
        <v>175</v>
      </c>
      <c r="H8" s="36" t="s">
        <v>226</v>
      </c>
    </row>
    <row r="9" spans="1:11" ht="51" customHeight="1">
      <c r="A9" s="37" t="s">
        <v>227</v>
      </c>
      <c r="B9" s="37">
        <v>20</v>
      </c>
      <c r="C9" s="37">
        <v>200</v>
      </c>
      <c r="D9" s="38">
        <f>IF(OR(NOT(ISNUMBER(B9)),NOT(ISNUMBER(C9)),C9&lt;=0,B9&lt;0,B9&gt;C9,MOD(B9,1)&lt;&gt;0,MOD(C9,1)&lt;&gt;0,B9&gt;100000000,C9&gt;100000000),"",B9/C9)</f>
        <v>0.1</v>
      </c>
      <c r="E9" s="38">
        <f>Proyecto!D18</f>
        <v>0.12</v>
      </c>
      <c r="F9" s="39" t="s">
        <v>228</v>
      </c>
      <c r="G9" s="40" t="str">
        <f>IF(AND(LEN(B9&amp;"")=0,LEN(C9&amp;"")=0),"SIN DATOS",IF(OR(LEN(B9&amp;"")=0,LEN(C9&amp;"")=0),"FALTA INFORMACIÓN",IF(NOT(ISNUMBER(D9)),"REVISAR DATOS",IF(OR(NOT(ISNUMBER(E9)),E9&lt;0,E9&gt;1),"REVISAR META",IF(C9&lt;Proyecto!D21,"MUESTRA INSUFICIENTE",IF(D9&lt;=E9,"CUMPLE","NO CUMPLE"))))))</f>
        <v>CUMPLE</v>
      </c>
      <c r="H9" s="40" t="str">
        <f>IF(G9="CUMPLE","Tasa de pedidos tardíos dentro de la meta",IF(G9="NO CUMPLE","Revisar demoras y causas","No interpretar hasta corregir"))</f>
        <v>Tasa de pedidos tardíos dentro de la meta</v>
      </c>
    </row>
    <row r="10" spans="1:11" ht="51" customHeight="1">
      <c r="A10" s="37" t="s">
        <v>229</v>
      </c>
      <c r="B10" s="37">
        <v>27</v>
      </c>
      <c r="C10" s="37">
        <v>30</v>
      </c>
      <c r="D10" s="38">
        <f>IF(OR(NOT(ISNUMBER(B10)),NOT(ISNUMBER(C10)),C10&lt;=0,B10&lt;0,B10&gt;C10,MOD(B10,1)&lt;&gt;0,MOD(C10,1)&lt;&gt;0,B10&gt;100000000,C10&gt;100000000),"",B10/C10)</f>
        <v>0.9</v>
      </c>
      <c r="E10" s="38">
        <f>Proyecto!D19</f>
        <v>0.9</v>
      </c>
      <c r="F10" s="41" t="s">
        <v>230</v>
      </c>
      <c r="G10" s="40" t="str">
        <f>IF(AND(LEN(B10&amp;"")=0,LEN(C10&amp;"")=0),"SIN DATOS",IF(OR(LEN(B10&amp;"")=0,LEN(C10&amp;"")=0),"FALTA INFORMACIÓN",IF(NOT(ISNUMBER(D10)),"REVISAR DATOS",IF(OR(NOT(ISNUMBER(E10)),E10&lt;0,E10&gt;1),"REVISAR META",IF(C10&lt;Proyecto!D22,"MUESTRA INSUFICIENTE",IF(D10&gt;=E10,"CUMPLE","NO CUMPLE"))))))</f>
        <v>CUMPLE</v>
      </c>
      <c r="H10" s="40" t="str">
        <f>IF(G10="CUMPLE","Colaboradores evaluados cumplen meta de uso",IF(G10="NO CUMPLE","Acompañar personas con brechas","No interpretar hasta corregir"))</f>
        <v>Colaboradores evaluados cumplen meta de uso</v>
      </c>
    </row>
    <row r="11" spans="1:11" ht="51" customHeight="1">
      <c r="A11" s="37" t="s">
        <v>231</v>
      </c>
      <c r="B11" s="37">
        <v>3</v>
      </c>
      <c r="C11" s="37">
        <v>3</v>
      </c>
      <c r="D11" s="38">
        <f>IF(OR(NOT(ISNUMBER(B11)),NOT(ISNUMBER(C11)),C11&lt;=0,B11&lt;0,B11&gt;C11,MOD(B11,1)&lt;&gt;0,MOD(C11,1)&lt;&gt;0,B11&gt;100000000,C11&gt;100000000),"",B11/C11)</f>
        <v>1</v>
      </c>
      <c r="E11" s="38">
        <f>IF(OR(NOT(ISNUMBER(C11)),C11&lt;=0),"",Proyecto!D20/C11)</f>
        <v>1</v>
      </c>
      <c r="F11" s="39" t="s">
        <v>230</v>
      </c>
      <c r="G11" s="40" t="str">
        <f>IF(AND(LEN(B11&amp;"")=0,LEN(C11&amp;"")=0),"SIN DATOS",IF(OR(LEN(B11&amp;"")=0,LEN(C11&amp;"")=0),"FALTA INFORMACIÓN",IF(NOT(ISNUMBER(D11)),"REVISAR DATOS",IF(OR(NOT(ISNUMBER(E11)),E11&lt;0,E11&gt;1),"REVISAR META",IF(D11&gt;=E11,"CUMPLE","NO CUMPLE")))))</f>
        <v>CUMPLE</v>
      </c>
      <c r="H11" s="40" t="str">
        <f>IF(G11="CUMPLE","Despliegue de unidades objetivo alcanzado",IF(G11="NO CUMPLE","Faltan unidades o áreas del alcance","No interpretar hasta corregir"))</f>
        <v>Despliegue de unidades objetivo alcanzado</v>
      </c>
    </row>
    <row r="12" spans="1:11" ht="22.95" customHeight="1">
      <c r="A12" s="34"/>
      <c r="B12" s="34"/>
      <c r="C12" s="34"/>
      <c r="D12" s="34"/>
      <c r="E12" s="34"/>
      <c r="F12" s="34"/>
      <c r="G12" s="34"/>
      <c r="H12" s="34"/>
    </row>
    <row r="13" spans="1:11" ht="22.95" customHeight="1">
      <c r="A13" s="34"/>
      <c r="B13" s="34"/>
      <c r="C13" s="34"/>
      <c r="D13" s="34"/>
      <c r="E13" s="34"/>
      <c r="F13" s="34"/>
      <c r="G13" s="34"/>
      <c r="H13" s="34"/>
    </row>
    <row r="14" spans="1:11" ht="28.95" customHeight="1">
      <c r="A14" s="35" t="s">
        <v>232</v>
      </c>
      <c r="B14" s="35"/>
      <c r="C14" s="35"/>
      <c r="D14" s="35"/>
      <c r="E14" s="35"/>
      <c r="F14" s="35"/>
      <c r="G14" s="35"/>
      <c r="H14" s="35"/>
    </row>
    <row r="15" spans="1:11" ht="22.95" customHeight="1">
      <c r="A15" s="34"/>
      <c r="B15" s="34"/>
      <c r="C15" s="34"/>
      <c r="D15" s="34"/>
      <c r="E15" s="34"/>
      <c r="F15" s="34"/>
      <c r="G15" s="34"/>
      <c r="H15" s="34"/>
    </row>
    <row r="16" spans="1:11" ht="31.05" customHeight="1">
      <c r="A16" s="36" t="s">
        <v>233</v>
      </c>
      <c r="B16" s="36" t="s">
        <v>234</v>
      </c>
      <c r="C16" s="36" t="s">
        <v>235</v>
      </c>
      <c r="D16" s="36" t="s">
        <v>236</v>
      </c>
      <c r="E16" s="36" t="s">
        <v>237</v>
      </c>
      <c r="F16" s="36" t="s">
        <v>238</v>
      </c>
      <c r="G16" s="36" t="s">
        <v>239</v>
      </c>
      <c r="H16" s="36" t="s">
        <v>240</v>
      </c>
    </row>
    <row r="17" spans="1:8" ht="46.05" customHeight="1">
      <c r="A17" s="42" t="s">
        <v>241</v>
      </c>
      <c r="B17" s="37"/>
      <c r="C17" s="37"/>
      <c r="D17" s="37"/>
      <c r="E17" s="37"/>
      <c r="F17" s="38" t="str">
        <f>IF(OR(NOT(ISNUMBER(B17)),NOT(ISNUMBER(C17)),B17&lt;0,C17&lt;=0,B17&gt;C17,MOD(B17,1)&lt;&gt;0,MOD(C17,1)&lt;&gt;0,B17&gt;100000000,C17&gt;100000000),"",B17/C17)</f>
        <v/>
      </c>
      <c r="G17" s="38" t="str">
        <f>IF(OR(NOT(ISNUMBER(D17)),NOT(ISNUMBER(E17)),D17&lt;0,E17&lt;=0,D17&gt;E17,MOD(D17,1)&lt;&gt;0,MOD(E17,1)&lt;&gt;0,D17&gt;100000000,E17&gt;100000000),"",D17/E17)</f>
        <v/>
      </c>
      <c r="H17" s="40" t="str">
        <f>IF(COUNTA(B17:E17)=0,"PENDIENTE",IF(OR(LEN(B17&amp;"")=0,LEN(C17&amp;"")=0,LEN(D17&amp;"")=0,LEN(E17&amp;"")=0),"FALTA INFORMACIÓN",IF(OR(NOT(ISNUMBER(F17)),NOT(ISNUMBER(G17))),"REVISAR DATOS",IF(OR(C17&lt;Proyecto!D21,E17&lt;Proyecto!D22),"MUESTRA INSUFICIENTE",IF(OR(Proyecto!D25&lt;&gt;"CONFIGURACIÓN LISTA",F17&gt;1,G17&gt;1),"REVISAR PROYECTO",IF(AND(F17&lt;=Proyecto!D18,G17&gt;=Proyecto!D19),"CUMPLE","NO CUMPLE"))))))</f>
        <v>PENDIENTE</v>
      </c>
    </row>
    <row r="18" spans="1:8" ht="46.05" customHeight="1">
      <c r="A18" s="42" t="s">
        <v>242</v>
      </c>
      <c r="B18" s="37"/>
      <c r="C18" s="37"/>
      <c r="D18" s="37"/>
      <c r="E18" s="37"/>
      <c r="F18" s="38" t="str">
        <f>IF(OR(NOT(ISNUMBER(B18)),NOT(ISNUMBER(C18)),B18&lt;0,C18&lt;=0,B18&gt;C18,MOD(B18,1)&lt;&gt;0,MOD(C18,1)&lt;&gt;0,B18&gt;100000000,C18&gt;100000000),"",B18/C18)</f>
        <v/>
      </c>
      <c r="G18" s="38" t="str">
        <f>IF(OR(NOT(ISNUMBER(D18)),NOT(ISNUMBER(E18)),D18&lt;0,E18&lt;=0,D18&gt;E18,MOD(D18,1)&lt;&gt;0,MOD(E18,1)&lt;&gt;0,D18&gt;100000000,E18&gt;100000000),"",D18/E18)</f>
        <v/>
      </c>
      <c r="H18" s="40" t="str">
        <f>IF(COUNTA(B18:E18)=0,"PENDIENTE",IF(OR(LEN(B18&amp;"")=0,LEN(C18&amp;"")=0,LEN(D18&amp;"")=0,LEN(E18&amp;"")=0),"FALTA INFORMACIÓN",IF(OR(NOT(ISNUMBER(F18)),NOT(ISNUMBER(G18))),"REVISAR DATOS",IF(OR(C18&lt;Proyecto!D21,E18&lt;Proyecto!D22),"MUESTRA INSUFICIENTE",IF(OR(Proyecto!D25&lt;&gt;"CONFIGURACIÓN LISTA",F18&gt;1,G18&gt;1),"REVISAR PROYECTO",IF(AND(F18&lt;=Proyecto!D18,G18&gt;=Proyecto!D19),"CUMPLE","NO CUMPLE"))))))</f>
        <v>PENDIENTE</v>
      </c>
    </row>
    <row r="19" spans="1:8" ht="22.95" customHeight="1">
      <c r="A19" s="34"/>
      <c r="B19" s="34"/>
      <c r="C19" s="34"/>
      <c r="D19" s="34"/>
      <c r="E19" s="34"/>
      <c r="F19" s="34"/>
      <c r="G19" s="34"/>
      <c r="H19" s="34"/>
    </row>
    <row r="20" spans="1:8" ht="22.95" customHeight="1">
      <c r="A20" s="34"/>
      <c r="B20" s="34"/>
      <c r="C20" s="34"/>
      <c r="D20" s="34"/>
      <c r="E20" s="34"/>
      <c r="F20" s="34"/>
      <c r="G20" s="34"/>
      <c r="H20" s="34"/>
    </row>
    <row r="21" spans="1:8" ht="28.95" customHeight="1">
      <c r="A21" s="35" t="s">
        <v>243</v>
      </c>
      <c r="B21" s="35"/>
      <c r="C21" s="35"/>
      <c r="D21" s="35"/>
      <c r="E21" s="35"/>
      <c r="F21" s="35"/>
      <c r="G21" s="35"/>
      <c r="H21" s="35"/>
    </row>
    <row r="22" spans="1:8" ht="30" customHeight="1">
      <c r="A22" s="43" t="s">
        <v>244</v>
      </c>
      <c r="B22" s="43"/>
      <c r="C22" s="43"/>
      <c r="D22" s="43"/>
      <c r="E22" s="43"/>
      <c r="F22" s="43"/>
      <c r="G22" s="43"/>
      <c r="H22" s="43"/>
    </row>
    <row r="23" spans="1:8" ht="30" customHeight="1">
      <c r="A23" s="43"/>
      <c r="B23" s="43"/>
      <c r="C23" s="43"/>
      <c r="D23" s="43"/>
      <c r="E23" s="43"/>
      <c r="F23" s="43"/>
      <c r="G23" s="43"/>
      <c r="H23" s="43"/>
    </row>
    <row r="24" spans="1:8" ht="30" customHeight="1">
      <c r="A24" s="43"/>
      <c r="B24" s="43"/>
      <c r="C24" s="43"/>
      <c r="D24" s="43"/>
      <c r="E24" s="43"/>
      <c r="F24" s="43"/>
      <c r="G24" s="43"/>
      <c r="H24" s="43"/>
    </row>
    <row r="25" spans="1:8" ht="30" customHeight="1">
      <c r="A25" s="43"/>
      <c r="B25" s="43"/>
      <c r="C25" s="43"/>
      <c r="D25" s="43"/>
      <c r="E25" s="43"/>
      <c r="F25" s="43"/>
      <c r="G25" s="43"/>
      <c r="H25" s="43"/>
    </row>
    <row r="26" spans="1:8" ht="22.95" customHeight="1">
      <c r="A26" s="34"/>
      <c r="B26" s="34"/>
      <c r="C26" s="34"/>
      <c r="D26" s="34"/>
      <c r="E26" s="34"/>
      <c r="F26" s="34"/>
      <c r="G26" s="34"/>
      <c r="H26" s="34"/>
    </row>
    <row r="27" spans="1:8" ht="22.95" customHeight="1">
      <c r="A27" s="34"/>
      <c r="B27" s="34"/>
      <c r="C27" s="34"/>
      <c r="D27" s="34"/>
      <c r="E27" s="34"/>
      <c r="F27" s="34"/>
      <c r="G27" s="34"/>
      <c r="H27" s="34"/>
    </row>
  </sheetData>
  <sheetProtection algorithmName="SHA-512" hashValue="M2RffMLK5Bi6IMMEQH2091VA6YXskYzpUeF26rF21YWysvewGxEp27lVhTsIOxPmV6l/gSI7QETekXYN1PWyfA==" saltValue="Vhj5jeSYveI4mEb4cAOYGg==" spinCount="100000" sheet="1" objects="1" scenarios="1" formatCells="0" formatColumns="0" formatRows="0" insertColumns="0" sort="0" autoFilter="0" pivotTables="0"/>
  <mergeCells count="8">
    <mergeCell ref="A22:H25"/>
    <mergeCell ref="J3:K5"/>
    <mergeCell ref="J6:K6"/>
    <mergeCell ref="A1:H2"/>
    <mergeCell ref="A3:H3"/>
    <mergeCell ref="A5:H5"/>
    <mergeCell ref="A14:H14"/>
    <mergeCell ref="A21:H21"/>
  </mergeCells>
  <conditionalFormatting sqref="G9:G11">
    <cfRule type="expression" dxfId="11" priority="23">
      <formula>OR(LEFT(G9,7)="REVISAR",LEFT(G9,7)="AJUSTAR",G9="NO CUMPLE",G9="BLOQUEADO",G9="RESOLVER BARRERAS")</formula>
    </cfRule>
    <cfRule type="expression" dxfId="10" priority="24">
      <formula>OR(G9="FALTA INFORMACIÓN",G9="MUESTRA INSUFICIENTE",G9="SIN DATOS",G9="PENDIENTE",G9="EN CURSO",G9="IMPLEMENTACIÓN EN CURSO",G9="SEGUIMIENTO PENDIENTE")</formula>
    </cfRule>
    <cfRule type="expression" dxfId="9" priority="25">
      <formula>OR(G9="CUMPLE",G9="EVIDENCIADO",G9="SEGUIMIENTO FAVORABLE",G9="CONFIGURACIÓN LISTA")</formula>
    </cfRule>
  </conditionalFormatting>
  <conditionalFormatting sqref="H17:H18">
    <cfRule type="expression" dxfId="8" priority="26">
      <formula>OR(LEFT(H17,7)="REVISAR",LEFT(H17,7)="AJUSTAR",H17="NO CUMPLE",H17="BLOQUEADO",H17="RESOLVER BARRERAS")</formula>
    </cfRule>
    <cfRule type="expression" dxfId="7" priority="27">
      <formula>OR(H17="FALTA INFORMACIÓN",H17="MUESTRA INSUFICIENTE",H17="SIN DATOS",H17="PENDIENTE",H17="EN CURSO",H17="IMPLEMENTACIÓN EN CURSO",H17="SEGUIMIENTO PENDIENTE")</formula>
    </cfRule>
    <cfRule type="expression" dxfId="6" priority="28">
      <formula>OR(H17="CUMPLE",H17="EVIDENCIADO",H17="SEGUIMIENTO FAVORABLE",H17="CONFIGURACIÓN LISTA")</formula>
    </cfRule>
  </conditionalFormatting>
  <dataValidations count="1">
    <dataValidation type="whole" sqref="B17:E18 B9:C11" xr:uid="{00000000-0002-0000-0400-000000000000}">
      <formula1>0</formula1>
      <formula2>100000000</formula2>
    </dataValidation>
  </dataValidations>
  <hyperlinks>
    <hyperlink ref="J6" r:id="rId1" xr:uid="{08133165-E1C8-4625-BD6C-A768D130916A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"/>
  <sheetViews>
    <sheetView workbookViewId="0">
      <pane ySplit="5" topLeftCell="A18" activePane="bottomLeft" state="frozen"/>
      <selection pane="bottomLeft" activeCell="J22" sqref="J22"/>
    </sheetView>
  </sheetViews>
  <sheetFormatPr baseColWidth="10" defaultColWidth="8.796875" defaultRowHeight="13.8"/>
  <cols>
    <col min="1" max="1" width="21" style="14" customWidth="1"/>
    <col min="2" max="3" width="20" style="14" customWidth="1"/>
    <col min="4" max="4" width="19" style="14" customWidth="1"/>
    <col min="5" max="6" width="20" style="14" customWidth="1"/>
    <col min="7" max="7" width="22" style="14" customWidth="1"/>
    <col min="8" max="8" width="23" style="14" customWidth="1"/>
    <col min="9" max="9" width="2.796875" style="14" customWidth="1"/>
    <col min="10" max="10" width="45.09765625" style="14" customWidth="1"/>
    <col min="11" max="11" width="20.296875" style="14" customWidth="1"/>
    <col min="12" max="16384" width="8.796875" style="14"/>
  </cols>
  <sheetData>
    <row r="1" spans="1:11" ht="27" customHeight="1">
      <c r="A1" s="32" t="s">
        <v>245</v>
      </c>
      <c r="B1" s="32"/>
      <c r="C1" s="32"/>
      <c r="D1" s="32"/>
      <c r="E1" s="32"/>
      <c r="F1" s="32"/>
      <c r="G1" s="32"/>
      <c r="H1" s="32"/>
    </row>
    <row r="2" spans="1:11" ht="27" customHeight="1" thickBot="1">
      <c r="A2" s="32"/>
      <c r="B2" s="32"/>
      <c r="C2" s="32"/>
      <c r="D2" s="32"/>
      <c r="E2" s="32"/>
      <c r="F2" s="32"/>
      <c r="G2" s="32"/>
      <c r="H2" s="32"/>
    </row>
    <row r="3" spans="1:11" ht="30" customHeight="1">
      <c r="A3" s="33" t="s">
        <v>246</v>
      </c>
      <c r="B3" s="33"/>
      <c r="C3" s="33"/>
      <c r="D3" s="33"/>
      <c r="E3" s="33"/>
      <c r="F3" s="33"/>
      <c r="G3" s="33"/>
      <c r="H3" s="33"/>
      <c r="J3" s="21" t="s">
        <v>261</v>
      </c>
      <c r="K3" s="22"/>
    </row>
    <row r="4" spans="1:11" ht="22.95" customHeight="1">
      <c r="A4" s="34"/>
      <c r="B4" s="34"/>
      <c r="C4" s="34"/>
      <c r="D4" s="34"/>
      <c r="E4" s="34"/>
      <c r="F4" s="34"/>
      <c r="G4" s="34"/>
      <c r="H4" s="34"/>
      <c r="J4" s="23"/>
      <c r="K4" s="24"/>
    </row>
    <row r="5" spans="1:11" ht="28.95" customHeight="1" thickBot="1">
      <c r="A5" s="35" t="s">
        <v>247</v>
      </c>
      <c r="B5" s="35"/>
      <c r="C5" s="35"/>
      <c r="D5" s="35"/>
      <c r="E5" s="35"/>
      <c r="F5" s="35"/>
      <c r="G5" s="35"/>
      <c r="H5" s="35"/>
      <c r="J5" s="25"/>
      <c r="K5" s="26"/>
    </row>
    <row r="6" spans="1:11" ht="31.05" customHeight="1" thickBot="1">
      <c r="A6" s="53" t="s">
        <v>248</v>
      </c>
      <c r="B6" s="53"/>
      <c r="C6" s="53" t="s">
        <v>249</v>
      </c>
      <c r="D6" s="53"/>
      <c r="E6" s="53" t="s">
        <v>250</v>
      </c>
      <c r="F6" s="53"/>
      <c r="G6" s="53" t="s">
        <v>251</v>
      </c>
      <c r="H6" s="53"/>
      <c r="J6" s="27" t="s">
        <v>262</v>
      </c>
      <c r="K6" s="28"/>
    </row>
    <row r="7" spans="1:11" ht="25.05" customHeight="1">
      <c r="A7" s="54">
        <f>IF(Proyecto!D25="CONFIGURACIÓN LISTA",Proyecto!D16,"")</f>
        <v>0.22</v>
      </c>
      <c r="B7" s="55"/>
      <c r="C7" s="54">
        <f>IF(AND(Proyecto!D25="CONFIGURACIÓN LISTA",Seguimiento!G9&lt;&gt;"REVISAR DATOS",Seguimiento!G9&lt;&gt;"REVISAR META",OR(Seguimiento!G9="CUMPLE",Seguimiento!G9="NO CUMPLE")),Seguimiento!D9,"")</f>
        <v>0.1</v>
      </c>
      <c r="D7" s="55"/>
      <c r="E7" s="54">
        <f>IF(AND(Proyecto!D25="CONFIGURACIÓN LISTA",OR(Seguimiento!G10="CUMPLE",Seguimiento!G10="NO CUMPLE")),Seguimiento!D10,"")</f>
        <v>0.9</v>
      </c>
      <c r="F7" s="55"/>
      <c r="G7" s="54">
        <f>IF(AND(Proyecto!D25="CONFIGURACIÓN LISTA",OR(Seguimiento!G11="CUMPLE",Seguimiento!G11="NO CUMPLE")),Seguimiento!D11,"")</f>
        <v>1</v>
      </c>
      <c r="H7" s="55"/>
    </row>
    <row r="8" spans="1:11" ht="25.05" customHeight="1">
      <c r="A8" s="55"/>
      <c r="B8" s="55"/>
      <c r="C8" s="55"/>
      <c r="D8" s="55"/>
      <c r="E8" s="55"/>
      <c r="F8" s="55"/>
      <c r="G8" s="55"/>
      <c r="H8" s="55"/>
    </row>
    <row r="9" spans="1:11" ht="25.05" customHeight="1">
      <c r="A9" s="55"/>
      <c r="B9" s="55"/>
      <c r="C9" s="55"/>
      <c r="D9" s="55"/>
      <c r="E9" s="55"/>
      <c r="F9" s="55"/>
      <c r="G9" s="55"/>
      <c r="H9" s="55"/>
    </row>
    <row r="10" spans="1:11" ht="22.95" customHeight="1">
      <c r="A10" s="34"/>
      <c r="B10" s="34"/>
      <c r="C10" s="34"/>
      <c r="D10" s="34"/>
      <c r="E10" s="34"/>
      <c r="F10" s="34"/>
      <c r="G10" s="34"/>
      <c r="H10" s="34"/>
    </row>
    <row r="11" spans="1:11" ht="28.95" customHeight="1">
      <c r="A11" s="35" t="s">
        <v>252</v>
      </c>
      <c r="B11" s="35"/>
      <c r="C11" s="35"/>
      <c r="D11" s="35"/>
      <c r="E11" s="35"/>
      <c r="F11" s="35"/>
      <c r="G11" s="35"/>
      <c r="H11" s="35"/>
    </row>
    <row r="12" spans="1:11" ht="33" customHeight="1">
      <c r="A12" s="51" t="s">
        <v>253</v>
      </c>
      <c r="B12" s="51"/>
      <c r="C12" s="51"/>
      <c r="D12" s="51"/>
      <c r="E12" s="46" t="str">
        <f>COUNTIF('Plan 8 pasos'!H8:H15,"EVIDENCIADO")&amp;" de 8"</f>
        <v>7 de 8</v>
      </c>
      <c r="F12" s="46"/>
      <c r="G12" s="46"/>
      <c r="H12" s="46"/>
    </row>
    <row r="13" spans="1:11" ht="33" customHeight="1">
      <c r="A13" s="51" t="s">
        <v>254</v>
      </c>
      <c r="B13" s="51"/>
      <c r="C13" s="51"/>
      <c r="D13" s="51"/>
      <c r="E13" s="46">
        <f>(COUNTIF('Plan 8 pasos'!H8:H15,"REVISAR")+COUNTIF('Plan 8 pasos'!H8:H15,"REVISAR EVIDENCIA"))+COUNTIF('Plan 8 pasos'!H8:H15,"BLOQUEADO")</f>
        <v>0</v>
      </c>
      <c r="F13" s="46"/>
      <c r="G13" s="46"/>
      <c r="H13" s="46"/>
    </row>
    <row r="14" spans="1:11" ht="22.95" customHeight="1">
      <c r="A14" s="34"/>
      <c r="B14" s="34"/>
      <c r="C14" s="34"/>
      <c r="D14" s="34"/>
      <c r="E14" s="34"/>
      <c r="F14" s="34"/>
      <c r="G14" s="34"/>
      <c r="H14" s="34"/>
    </row>
    <row r="15" spans="1:11" ht="28.95" customHeight="1">
      <c r="A15" s="35" t="s">
        <v>255</v>
      </c>
      <c r="B15" s="35"/>
      <c r="C15" s="35"/>
      <c r="D15" s="35"/>
      <c r="E15" s="35"/>
      <c r="F15" s="35"/>
      <c r="G15" s="35"/>
      <c r="H15" s="35"/>
    </row>
    <row r="16" spans="1:11" ht="34.049999999999997" customHeight="1">
      <c r="A16" s="51" t="s">
        <v>256</v>
      </c>
      <c r="B16" s="51"/>
      <c r="C16" s="51"/>
      <c r="D16" s="51"/>
      <c r="E16" s="46" t="str">
        <f>Seguimiento!H17</f>
        <v>PENDIENTE</v>
      </c>
      <c r="F16" s="46"/>
      <c r="G16" s="46"/>
      <c r="H16" s="46"/>
    </row>
    <row r="17" spans="1:8" ht="34.049999999999997" customHeight="1">
      <c r="A17" s="51" t="s">
        <v>257</v>
      </c>
      <c r="B17" s="51"/>
      <c r="C17" s="51"/>
      <c r="D17" s="51"/>
      <c r="E17" s="46" t="str">
        <f>Seguimiento!H18</f>
        <v>PENDIENTE</v>
      </c>
      <c r="F17" s="46"/>
      <c r="G17" s="46"/>
      <c r="H17" s="46"/>
    </row>
    <row r="18" spans="1:8" ht="22.95" customHeight="1">
      <c r="A18" s="34"/>
      <c r="B18" s="34"/>
      <c r="C18" s="34"/>
      <c r="D18" s="34"/>
      <c r="E18" s="34"/>
      <c r="F18" s="34"/>
      <c r="G18" s="34"/>
      <c r="H18" s="34"/>
    </row>
    <row r="19" spans="1:8" ht="28.95" customHeight="1">
      <c r="A19" s="35" t="s">
        <v>258</v>
      </c>
      <c r="B19" s="35"/>
      <c r="C19" s="35"/>
      <c r="D19" s="35"/>
      <c r="E19" s="35"/>
      <c r="F19" s="35"/>
      <c r="G19" s="35"/>
      <c r="H19" s="35"/>
    </row>
    <row r="20" spans="1:8" ht="31.95" customHeight="1">
      <c r="A20" s="56" t="str">
        <f>IF(Proyecto!D25&lt;&gt;"CONFIGURACIÓN LISTA","REVISAR PROYECTO",IF((COUNTIF('Plan 8 pasos'!H8:H15,"REVISAR")+COUNTIF('Plan 8 pasos'!H8:H15,"REVISAR EVIDENCIA"))&gt;0,"REVISAR PLAN",IF(COUNTIF('Plan 8 pasos'!H8:H15,"BLOQUEADO")&gt;0,"RESOLVER BARRERAS",IF(COUNTIF(Seguimiento!G9:G11,"CUMPLE")+COUNTIF(Seguimiento!G9:G11,"NO CUMPLE")&lt;3,"REVISAR PILOTO",IF(COUNTIF(Seguimiento!G9:G11,"NO CUMPLE")&gt;0,"AJUSTAR Y REEVALUAR",IF(COUNTIF('Plan 8 pasos'!H8:H15,"EVIDENCIADO")&lt;8,"IMPLEMENTACIÓN EN CURSO",IF(OR(Seguimiento!H17="PENDIENTE",Seguimiento!H18="PENDIENTE"),"SEGUIMIENTO PENDIENTE",IF(OR(Seguimiento!H17&lt;&gt;"CUMPLE",Seguimiento!H18&lt;&gt;"CUMPLE"),"REVISAR SEGUIMIENTO","SEGUIMIENTO FAVORABLE"))))))))</f>
        <v>IMPLEMENTACIÓN EN CURSO</v>
      </c>
      <c r="B20" s="56"/>
      <c r="C20" s="56"/>
      <c r="D20" s="56"/>
      <c r="E20" s="56"/>
      <c r="F20" s="56"/>
      <c r="G20" s="56"/>
      <c r="H20" s="56"/>
    </row>
    <row r="21" spans="1:8" ht="31.95" customHeight="1">
      <c r="A21" s="56"/>
      <c r="B21" s="56"/>
      <c r="C21" s="56"/>
      <c r="D21" s="56"/>
      <c r="E21" s="56"/>
      <c r="F21" s="56"/>
      <c r="G21" s="56"/>
      <c r="H21" s="56"/>
    </row>
    <row r="22" spans="1:8" ht="22.95" customHeight="1">
      <c r="A22" s="34"/>
      <c r="B22" s="34"/>
      <c r="C22" s="34"/>
      <c r="D22" s="34"/>
      <c r="E22" s="34"/>
      <c r="F22" s="34"/>
      <c r="G22" s="34"/>
      <c r="H22" s="34"/>
    </row>
    <row r="23" spans="1:8" ht="30" customHeight="1">
      <c r="A23" s="57" t="s">
        <v>259</v>
      </c>
      <c r="B23" s="57"/>
      <c r="C23" s="57"/>
      <c r="D23" s="57"/>
      <c r="E23" s="57"/>
      <c r="F23" s="57"/>
      <c r="G23" s="57"/>
      <c r="H23" s="57"/>
    </row>
    <row r="24" spans="1:8" ht="30" customHeight="1">
      <c r="A24" s="58" t="str">
        <f>IF(A20="REVISAR PROYECTO","Corrige configuración inicial, metas y línea base antes de confiar en los resultados.",IF(A20="REVISAR PLAN","Revisa fecha, estado, responsable, acción y evidencia de los ocho pasos.",IF(A20="RESOLVER BARRERAS","Hay pasos bloqueados; registra y atiende sus obstáculos.",IF(A20="REVISAR PILOTO","Faltan indicadores del piloto o contienen errores. No interpretes las tarjetas vacías.",IF(A20="AJUSTAR Y REEVALUAR","Hay indicadores que no cumplen. Investiga causas antes de extender el cambio.",IF(A20="IMPLEMENTACIÓN EN CURSO","Los resultados iniciales cumplen, pero todavía falta documentar acciones y comprobar sostenimiento.",IF(A20="SEGUIMIENTO PENDIENTE","Los pasos están documentados, pero falta comprobar continuidad en las revisiones posteriores.",IF(A20="REVISAR SEGUIMIENTO","El seguimiento no es favorable o carece de datos suficientes. Ajusta y continúa observando.","Hay evidencia inicial favorable en dos revisiones. Sigue supervisando: no es garantía de consolidación permanente."))))))))</f>
        <v>Los resultados iniciales cumplen, pero todavía falta documentar acciones y comprobar sostenimiento.</v>
      </c>
      <c r="B24" s="58"/>
      <c r="C24" s="58"/>
      <c r="D24" s="58"/>
      <c r="E24" s="58"/>
      <c r="F24" s="58"/>
      <c r="G24" s="58"/>
      <c r="H24" s="58"/>
    </row>
    <row r="25" spans="1:8" ht="30" customHeight="1">
      <c r="A25" s="58"/>
      <c r="B25" s="58"/>
      <c r="C25" s="58"/>
      <c r="D25" s="58"/>
      <c r="E25" s="58"/>
      <c r="F25" s="58"/>
      <c r="G25" s="58"/>
      <c r="H25" s="58"/>
    </row>
    <row r="26" spans="1:8" ht="30" customHeight="1">
      <c r="A26" s="58"/>
      <c r="B26" s="58"/>
      <c r="C26" s="58"/>
      <c r="D26" s="58"/>
      <c r="E26" s="58"/>
      <c r="F26" s="58"/>
      <c r="G26" s="58"/>
      <c r="H26" s="58"/>
    </row>
    <row r="27" spans="1:8" ht="22.95" customHeight="1">
      <c r="A27" s="34"/>
      <c r="B27" s="34"/>
      <c r="C27" s="34"/>
      <c r="D27" s="34"/>
      <c r="E27" s="34"/>
      <c r="F27" s="34"/>
      <c r="G27" s="34"/>
      <c r="H27" s="34"/>
    </row>
    <row r="28" spans="1:8" ht="28.05" customHeight="1">
      <c r="A28" s="59" t="s">
        <v>260</v>
      </c>
      <c r="B28" s="59"/>
      <c r="C28" s="59"/>
      <c r="D28" s="59"/>
      <c r="E28" s="59"/>
      <c r="F28" s="59"/>
      <c r="G28" s="59"/>
      <c r="H28" s="59"/>
    </row>
    <row r="29" spans="1:8" ht="28.05" customHeight="1">
      <c r="A29" s="59"/>
      <c r="B29" s="59"/>
      <c r="C29" s="59"/>
      <c r="D29" s="59"/>
      <c r="E29" s="59"/>
      <c r="F29" s="59"/>
      <c r="G29" s="59"/>
      <c r="H29" s="59"/>
    </row>
    <row r="30" spans="1:8" ht="28.05" customHeight="1">
      <c r="A30" s="59"/>
      <c r="B30" s="59"/>
      <c r="C30" s="59"/>
      <c r="D30" s="59"/>
      <c r="E30" s="59"/>
      <c r="F30" s="59"/>
      <c r="G30" s="59"/>
      <c r="H30" s="59"/>
    </row>
    <row r="31" spans="1:8" ht="22.95" customHeight="1">
      <c r="A31" s="34"/>
      <c r="B31" s="34"/>
      <c r="C31" s="34"/>
      <c r="D31" s="34"/>
      <c r="E31" s="34"/>
      <c r="F31" s="34"/>
      <c r="G31" s="34"/>
      <c r="H31" s="34"/>
    </row>
  </sheetData>
  <sheetProtection algorithmName="SHA-512" hashValue="VdvVW0enDXeCiICuaajQKN7n7qXgAs8f+P0QODnGStyQH3b1xC/QUCwrI7QX0TS7ctPzNnpXn8/ntExYhIr8Sg==" saltValue="cgNRYtiFCtWARwCL65UCPA==" spinCount="100000" sheet="1" objects="1" scenarios="1" formatCells="0" formatColumns="0" formatRows="0" insertColumns="0" insertRows="0" insertHyperlinks="0" sort="0" autoFilter="0" pivotTables="0"/>
  <mergeCells count="28">
    <mergeCell ref="J3:K5"/>
    <mergeCell ref="J6:K6"/>
    <mergeCell ref="A19:H19"/>
    <mergeCell ref="A20:H21"/>
    <mergeCell ref="A23:H23"/>
    <mergeCell ref="A24:H26"/>
    <mergeCell ref="A28:H30"/>
    <mergeCell ref="A15:H15"/>
    <mergeCell ref="A16:D16"/>
    <mergeCell ref="E16:H16"/>
    <mergeCell ref="A17:D17"/>
    <mergeCell ref="E17:H17"/>
    <mergeCell ref="A11:H11"/>
    <mergeCell ref="A12:D12"/>
    <mergeCell ref="E12:H12"/>
    <mergeCell ref="A13:D13"/>
    <mergeCell ref="E13:H13"/>
    <mergeCell ref="A1:H2"/>
    <mergeCell ref="A3:H3"/>
    <mergeCell ref="A5:H5"/>
    <mergeCell ref="A6:B6"/>
    <mergeCell ref="A7:B9"/>
    <mergeCell ref="C6:D6"/>
    <mergeCell ref="C7:D9"/>
    <mergeCell ref="E6:F6"/>
    <mergeCell ref="E7:F9"/>
    <mergeCell ref="G6:H6"/>
    <mergeCell ref="G7:H9"/>
  </mergeCells>
  <conditionalFormatting sqref="A20:H21">
    <cfRule type="expression" dxfId="5" priority="26">
      <formula>OR(LEFT(A20,7)="REVISAR",LEFT(A20,7)="AJUSTAR",A20="NO CUMPLE",A20="BLOQUEADO",A20="RESOLVER BARRERAS")</formula>
    </cfRule>
    <cfRule type="expression" dxfId="4" priority="27">
      <formula>OR(A20="FALTA INFORMACIÓN",A20="MUESTRA INSUFICIENTE",A20="SIN DATOS",A20="PENDIENTE",A20="EN CURSO",A20="IMPLEMENTACIÓN EN CURSO",A20="SEGUIMIENTO PENDIENTE")</formula>
    </cfRule>
    <cfRule type="expression" dxfId="3" priority="28">
      <formula>OR(A20="CUMPLE",A20="EVIDENCIADO",A20="SEGUIMIENTO FAVORABLE",A20="CONFIGURACIÓN LISTA")</formula>
    </cfRule>
  </conditionalFormatting>
  <conditionalFormatting sqref="E16:H17">
    <cfRule type="expression" dxfId="2" priority="23">
      <formula>OR(LEFT(E16,7)="REVISAR",LEFT(E16,7)="AJUSTAR",E16="NO CUMPLE",E16="BLOQUEADO",E16="RESOLVER BARRERAS")</formula>
    </cfRule>
    <cfRule type="expression" dxfId="1" priority="24">
      <formula>OR(E16="FALTA INFORMACIÓN",E16="MUESTRA INSUFICIENTE",E16="SIN DATOS",E16="PENDIENTE",E16="EN CURSO",E16="IMPLEMENTACIÓN EN CURSO",E16="SEGUIMIENTO PENDIENTE")</formula>
    </cfRule>
    <cfRule type="expression" dxfId="0" priority="25">
      <formula>OR(E16="CUMPLE",E16="EVIDENCIADO",E16="SEGUIMIENTO FAVORABLE",E16="CONFIGURACIÓN LISTA")</formula>
    </cfRule>
  </conditionalFormatting>
  <hyperlinks>
    <hyperlink ref="J6" r:id="rId1" xr:uid="{5A5AE69A-9647-435A-A441-6D5A7A993FD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Glosario</vt:lpstr>
      <vt:lpstr>Proyecto</vt:lpstr>
      <vt:lpstr>Plan 8 pasos</vt:lpstr>
      <vt:lpstr>Seguimiento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2026-10-19T22:37:59Z</dcterms:modified>
</cp:coreProperties>
</file>