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324FD194-F227-45EA-A8A9-20DD13C36391}"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Productos" sheetId="3" r:id="rId3"/>
    <sheet name="Actividades" sheetId="4" r:id="rId4"/>
    <sheet name="Costeo ABC" sheetId="5" r:id="rId5"/>
    <sheet name="Comparac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M12" i="6" s="1"/>
  <c r="B11" i="6"/>
  <c r="B10" i="6"/>
  <c r="B12" i="5"/>
  <c r="P12" i="5" s="1"/>
  <c r="B11" i="5"/>
  <c r="B10" i="5"/>
  <c r="J9" i="5"/>
  <c r="I9" i="5"/>
  <c r="H9" i="5"/>
  <c r="G9" i="5"/>
  <c r="F9" i="5"/>
  <c r="L14" i="4"/>
  <c r="K14" i="4" s="1"/>
  <c r="J14" i="4"/>
  <c r="L13" i="4"/>
  <c r="K13" i="4"/>
  <c r="J13" i="4"/>
  <c r="E13" i="4"/>
  <c r="L12" i="4"/>
  <c r="K12" i="4" s="1"/>
  <c r="J12" i="4"/>
  <c r="E12" i="4"/>
  <c r="J11" i="4"/>
  <c r="L11" i="4" s="1"/>
  <c r="J10" i="4"/>
  <c r="L10" i="4" s="1"/>
  <c r="I9" i="4"/>
  <c r="H9" i="4"/>
  <c r="G9" i="4"/>
  <c r="J12" i="3"/>
  <c r="E12" i="5" s="1"/>
  <c r="F12" i="3"/>
  <c r="J11" i="3"/>
  <c r="H11" i="5" s="1"/>
  <c r="J10" i="3"/>
  <c r="F12" i="5" s="1"/>
  <c r="I12" i="3" l="1"/>
  <c r="G12" i="3"/>
  <c r="E10" i="4"/>
  <c r="E11" i="4"/>
  <c r="K11" i="4" s="1"/>
  <c r="J11" i="5"/>
  <c r="G12" i="5"/>
  <c r="F10" i="3"/>
  <c r="I11" i="5"/>
  <c r="N10" i="5"/>
  <c r="H12" i="5"/>
  <c r="B15" i="3"/>
  <c r="C10" i="5"/>
  <c r="I12" i="5"/>
  <c r="G10" i="3"/>
  <c r="E10" i="5" s="1"/>
  <c r="C15" i="3"/>
  <c r="E14" i="4"/>
  <c r="D10" i="5"/>
  <c r="J12" i="5"/>
  <c r="N11" i="5"/>
  <c r="K12" i="5"/>
  <c r="I10" i="3"/>
  <c r="E15" i="3"/>
  <c r="C11" i="5"/>
  <c r="D15" i="3"/>
  <c r="H10" i="5"/>
  <c r="E11" i="5"/>
  <c r="N12" i="5"/>
  <c r="O12" i="5" s="1"/>
  <c r="I11" i="3"/>
  <c r="I10" i="5"/>
  <c r="C12" i="5"/>
  <c r="J10" i="5"/>
  <c r="D12" i="5"/>
  <c r="L12" i="5" s="1"/>
  <c r="M12" i="5" s="1"/>
  <c r="F11" i="3"/>
  <c r="F15" i="3" s="1"/>
  <c r="G11" i="3"/>
  <c r="I15" i="3" l="1"/>
  <c r="E16" i="4"/>
  <c r="G10" i="5"/>
  <c r="G11" i="5"/>
  <c r="D11" i="5"/>
  <c r="K10" i="4"/>
  <c r="F11" i="5" l="1"/>
  <c r="K11" i="5" s="1"/>
  <c r="L11" i="5" s="1"/>
  <c r="M11" i="5" s="1"/>
  <c r="F10" i="5"/>
  <c r="K10" i="5" s="1"/>
  <c r="L10" i="5" s="1"/>
  <c r="M10" i="5" s="1"/>
  <c r="O11" i="5" l="1"/>
  <c r="P11" i="5"/>
  <c r="P10" i="5"/>
  <c r="B5" i="6" s="1"/>
  <c r="O10" i="5"/>
  <c r="D15" i="5" l="1"/>
  <c r="C15" i="5"/>
  <c r="H5" i="6"/>
  <c r="E5" i="6"/>
  <c r="K5" i="6" s="1"/>
  <c r="L15" i="5"/>
  <c r="K15" i="5"/>
  <c r="J15" i="5"/>
  <c r="I15" i="5"/>
  <c r="H15" i="5"/>
  <c r="G15" i="5"/>
  <c r="F15" i="5"/>
  <c r="C11" i="6"/>
  <c r="G11" i="6" s="1"/>
  <c r="J10" i="6"/>
  <c r="J12" i="6"/>
  <c r="D12" i="6"/>
  <c r="H11" i="6"/>
  <c r="H12" i="6"/>
  <c r="C12" i="6"/>
  <c r="G12" i="6" s="1"/>
  <c r="E10" i="6"/>
  <c r="E11" i="6"/>
  <c r="C10" i="6"/>
  <c r="C15" i="6" s="1"/>
  <c r="M10" i="6"/>
  <c r="E12" i="6"/>
  <c r="J11" i="6"/>
  <c r="H10" i="6"/>
  <c r="M11" i="6"/>
  <c r="D10" i="6"/>
  <c r="D11" i="6"/>
  <c r="G10" i="6" l="1"/>
  <c r="F12" i="6"/>
  <c r="K12" i="6" s="1"/>
  <c r="F10" i="6"/>
  <c r="I10" i="6"/>
  <c r="L10" i="6"/>
  <c r="K10" i="6"/>
  <c r="F11" i="6"/>
  <c r="I11" i="6"/>
  <c r="L11" i="6"/>
  <c r="K11" i="6"/>
  <c r="L12" i="6"/>
  <c r="I12" i="6" l="1"/>
</calcChain>
</file>

<file path=xl/sharedStrings.xml><?xml version="1.0" encoding="utf-8"?>
<sst xmlns="http://schemas.openxmlformats.org/spreadsheetml/2006/main" count="190" uniqueCount="177">
  <si>
    <t>COSTEO ABC  |  GUÍA DE USO</t>
  </si>
  <si>
    <t>InfoExperiencia · Versión gratuita · Nivel básico–intermedio · Sin macros</t>
  </si>
  <si>
    <t>ANTES DE COMENZAR</t>
  </si>
  <si>
    <t>Esta plantilla distribuye costos indirectos por actividades y compara el costo unitario ABC con un reparto tradicional por unidades. Incluye un ejemplo editable de dos productos y dos actividades.</t>
  </si>
  <si>
    <t>PASO A PASO  ·  SIGUE ESTE ORDEN</t>
  </si>
  <si>
    <t>01 · PRODUCTOS</t>
  </si>
  <si>
    <t>En Productos, sustituye los datos AZULES del ejemplo. Máximo 3 productos; unidades enteras de 1 a 1.000.000.000, y costos directos entre 0 y 1.000.000.000.000. Escribe 0 si no aplica. El precio es opcional.</t>
  </si>
  <si>
    <t>02 · ACTIVIDADES</t>
  </si>
  <si>
    <t>En Actividades, sustituye el ejemplo. Máximo 5 actividades: registra los costos, el nombre del inductor y el consumo de CADA producto activo (0 si no consume). Si un producto no se usa, BORRA sus consumos. Máximo por dato: 1 billón.</t>
  </si>
  <si>
    <t>03 · COSTEO ABC</t>
  </si>
  <si>
    <t>La hoja Costeo ABC calcula tasas y asignaciones por producto. Las celdas de cálculo NO se editan. Revisa las alertas de control a la derecha de cada fila.</t>
  </si>
  <si>
    <t>04 · COMPARACIÓN</t>
  </si>
  <si>
    <t>En Comparacion, interpreta solo si Estado = LISTO y Diferencia de costos = 0. Una diferencia ABC − tradicional cambia la asignación: no implica ahorro. Si aparece REVISAR/FALTA INFO, corrige las hojas azules.</t>
  </si>
  <si>
    <t>LEYENDA Y REGLAS</t>
  </si>
  <si>
    <t>AZUL CLARO · Captura</t>
  </si>
  <si>
    <t>GRIS CLARO · Fórmula</t>
  </si>
  <si>
    <t>VERDE · OK / LISTO</t>
  </si>
  <si>
    <t>ROJO · Revisar / completar</t>
  </si>
  <si>
    <t>No edites las fórmulas ni insertes filas: reemplaza solo las celdas azules.</t>
  </si>
  <si>
    <t>CONTROL DE DATOS · Usa el mismo período y alcance. Las unidades deben ser enteras positivas y los importes/consumos, no negativos. Límites de captura por celda: 1.000 millones de unidades y 1 billón de costos, precios o inductores. Pegar datos incorrectos también activa REVISAR/FALTA INFO.</t>
  </si>
  <si>
    <t>PRECIOS · Opcionales; sin precio hay costos pero no márgenes. La venta hipotética supone vender el 100 % de unidades producidas: no son ventas reales. El reparto tradicional utiliza unidades producidas, NO horas ni volumen vendido.</t>
  </si>
  <si>
    <t>Fuente didáctica: https://infoexperiencia.com/</t>
  </si>
  <si>
    <t>GLOSARIO  |  CONCEPTOS DEL MODELO</t>
  </si>
  <si>
    <t>Consulta rápida de las palabras presentes en las hojas y en las instrucciones.</t>
  </si>
  <si>
    <t>Término</t>
  </si>
  <si>
    <t>Qué significa</t>
  </si>
  <si>
    <t>Cómo se utiliza en la plantilla</t>
  </si>
  <si>
    <t>Costeo basado en actividades (ABC)</t>
  </si>
  <si>
    <t>Método que atribuye costos según las actividades consumidas.</t>
  </si>
  <si>
    <t>Calcula el costo indirecto por producto mediante tasas e inductores.</t>
  </si>
  <si>
    <t>Producto / objeto de costo</t>
  </si>
  <si>
    <t>Elemento cuyo costo se desea conocer.</t>
  </si>
  <si>
    <t>Cada fila de Productos corresponde a un producto o servicio.</t>
  </si>
  <si>
    <t>Período de análisis</t>
  </si>
  <si>
    <t>Intervalo de tiempo cuyos costos y operaciones se analizan.</t>
  </si>
  <si>
    <t>Todos los datos deben referirse al mismo mes u otro período.</t>
  </si>
  <si>
    <t>Unidades producidas</t>
  </si>
  <si>
    <t>Cantidad de unidades terminadas del producto en el período.</t>
  </si>
  <si>
    <t>Base del costo unitario y del reparto tradicional.</t>
  </si>
  <si>
    <t>Materiales directos</t>
  </si>
  <si>
    <t>Insumos atribuibles directamente a cada producto.</t>
  </si>
  <si>
    <t>Se registran en Productos como costo total del período.</t>
  </si>
  <si>
    <t>Mano de obra directa</t>
  </si>
  <si>
    <t>Trabajo atribuible directamente a producir el producto.</t>
  </si>
  <si>
    <t>Se suma a los materiales y otros costos directos.</t>
  </si>
  <si>
    <t>Otros costos directos</t>
  </si>
  <si>
    <t>Costos que pueden identificarse sin reparto con un producto.</t>
  </si>
  <si>
    <t>Introducir 0 cuando no existen.</t>
  </si>
  <si>
    <t>Costo directo total</t>
  </si>
  <si>
    <t>Suma de materiales, mano de obra y otros costos directos.</t>
  </si>
  <si>
    <t>Se calcula automáticamente en Productos.</t>
  </si>
  <si>
    <t>Costo directo unitario</t>
  </si>
  <si>
    <t>Costo directo total dividido por unidades producidas.</t>
  </si>
  <si>
    <t>Sirve para comparar con el costo final ABC.</t>
  </si>
  <si>
    <t>Costo indirecto</t>
  </si>
  <si>
    <t>Costo que no se identifica directamente con un producto.</t>
  </si>
  <si>
    <t>Se agrupa en Actividades.</t>
  </si>
  <si>
    <t>Actividad</t>
  </si>
  <si>
    <t>Tarea o proceso que consume recursos.</t>
  </si>
  <si>
    <t>Una fila por actividad, hasta cinco.</t>
  </si>
  <si>
    <t>Grupo de costos</t>
  </si>
  <si>
    <t>Conjunto de costos vinculados con una actividad.</t>
  </si>
  <si>
    <t>Suma de personal asociado y otros costos de la actividad.</t>
  </si>
  <si>
    <t>Inductor de costo</t>
  </si>
  <si>
    <t>Unidad que mide el consumo de una actividad.</t>
  </si>
  <si>
    <t>Preparaciones, pedidos, inspecciones, horas, etc.</t>
  </si>
  <si>
    <t>Consumo del inductor</t>
  </si>
  <si>
    <t>Unidades de la actividad usadas por cada producto.</t>
  </si>
  <si>
    <t>Capturar un número, incluido 0 si no consume.</t>
  </si>
  <si>
    <t>Total de inductores</t>
  </si>
  <si>
    <t>Suma del consumo de la actividad entre productos activos.</t>
  </si>
  <si>
    <t>Denominador de la tasa de actividad.</t>
  </si>
  <si>
    <t>Tasa de actividad</t>
  </si>
  <si>
    <t>Costo de actividad dividido entre unidades del inductor.</t>
  </si>
  <si>
    <t>Se multiplica por el consumo del producto.</t>
  </si>
  <si>
    <t>Costo indirecto asignado</t>
  </si>
  <si>
    <t>Suma de costos de actividades atribuida al producto.</t>
  </si>
  <si>
    <t>Se calcula por producto en Costeo ABC.</t>
  </si>
  <si>
    <t>Costo total ABC</t>
  </si>
  <si>
    <t>Costos directos más indirectos ABC asignados.</t>
  </si>
  <si>
    <t>Permite determinar el costo unitario ABC.</t>
  </si>
  <si>
    <t>Costo unitario ABC</t>
  </si>
  <si>
    <t>Costo total ABC dividido entre unidades del producto.</t>
  </si>
  <si>
    <t>Resultado principal del método ABC.</t>
  </si>
  <si>
    <t>Reparto tradicional</t>
  </si>
  <si>
    <t>Asignación de todos los indirectos con una sola base.</t>
  </si>
  <si>
    <t>En esta plantilla usa unidades producidas.</t>
  </si>
  <si>
    <t>Costo unitario tradicional</t>
  </si>
  <si>
    <t>Costo directo unitario más indirecto unitario tradicional.</t>
  </si>
  <si>
    <t>Se contrasta con el costo unitario ABC.</t>
  </si>
  <si>
    <t>Precio unitario</t>
  </si>
  <si>
    <t>Precio supuesto por unidad vendida.</t>
  </si>
  <si>
    <t>Opcional; permite calcular márgenes ilustrativos.</t>
  </si>
  <si>
    <t>Margen unitario</t>
  </si>
  <si>
    <t>Precio menos costo unitario considerado.</t>
  </si>
  <si>
    <t>No equivale necesariamente a utilidad neta.</t>
  </si>
  <si>
    <t>Diferencia ABC – tradicional</t>
  </si>
  <si>
    <t>Costo unitario ABC menos costo unitario tradicional.</t>
  </si>
  <si>
    <t>Positivo: ABC asigna más costo; negativo: menos.</t>
  </si>
  <si>
    <t>Conciliación / diferencia de costos</t>
  </si>
  <si>
    <t>Comparación entre indirectos registrados y asignados.</t>
  </si>
  <si>
    <t>Debe ser 0 para que el estado sea LISTO.</t>
  </si>
  <si>
    <t>OK / LISTO</t>
  </si>
  <si>
    <t>Entrada o modelo completo, sin alertas básicas.</t>
  </si>
  <si>
    <t>Confirma que el cálculo puede interpretarse.</t>
  </si>
  <si>
    <t>FALTA INFO / REVISAR</t>
  </si>
  <si>
    <t>Datos incompletos, inconsistentes o inválidos.</t>
  </si>
  <si>
    <t>Corregir antes de utilizar los resultados.</t>
  </si>
  <si>
    <t>Venta hipotética</t>
  </si>
  <si>
    <t>Precio opcional multiplicado por unidades producidas.</t>
  </si>
  <si>
    <t>Supone vender toda la producción; no representa ingresos reales.</t>
  </si>
  <si>
    <t>01  |  PRODUCTOS Y COSTOS DIRECTOS</t>
  </si>
  <si>
    <t>CAPTURA · Máximo 3 productos · Ejemplo coherente con la entrada ABC · Importes del período (u. m.)</t>
  </si>
  <si>
    <t>EDITA SOLO LAS CELDAS AZULES. Unidades enteras positivas (máx. 1.000 millones), importes entre 0 y 1 billón. Completa materiales, mano de obra y otros directos (usa 0 si no aplica). Precio opcional. No dejes filas a medias.</t>
  </si>
  <si>
    <t>Producto</t>
  </si>
  <si>
    <t>Unidades</t>
  </si>
  <si>
    <t>Materiales
(u. m.)</t>
  </si>
  <si>
    <t>Mano obra
(u. m.)</t>
  </si>
  <si>
    <t>Otros directos
(u. m.)</t>
  </si>
  <si>
    <t>Directos total
(u. m.)</t>
  </si>
  <si>
    <t>Directo / unid.
(u. m.)</t>
  </si>
  <si>
    <t>Precio opcional
(u. m.)</t>
  </si>
  <si>
    <t>Venta hipotética
(u. m.)</t>
  </si>
  <si>
    <t>Estado</t>
  </si>
  <si>
    <t>Producto A</t>
  </si>
  <si>
    <t>Producto B</t>
  </si>
  <si>
    <t>TOTAL</t>
  </si>
  <si>
    <t>DATOS INICIALES · A y B reproducen el ejemplo de la entrada. Sustituye los datos azules. La columna Venta hipotética asume vender TODAS las unidades producidas; no representa ingresos reales ni registra unidades vendidas.</t>
  </si>
  <si>
    <t>02  |  ACTIVIDADES E INDUCTORES</t>
  </si>
  <si>
    <t>CAPTURA · Hasta 5 grupos de actividad · Costo y consumo en el mismo período</t>
  </si>
  <si>
    <t>CAPTURA AZUL · Completa actividad, ambos costos, inductor y consumo de cada producto activo (0 si no consume). Si un producto NO se utiliza, borra las celdas de su columna. Máximo 1 billón por dato. No dupliques costos ni dejes filas incompletas.</t>
  </si>
  <si>
    <t>Personal
(u. m.)</t>
  </si>
  <si>
    <t>Otros costos
(u. m.)</t>
  </si>
  <si>
    <t>Costo grupo
(u. m.)</t>
  </si>
  <si>
    <t>Inductor / unidad</t>
  </si>
  <si>
    <t>Inductores
totales</t>
  </si>
  <si>
    <t>Tasa por
inductor</t>
  </si>
  <si>
    <t>Preparación de equipos</t>
  </si>
  <si>
    <t>Preparaciones</t>
  </si>
  <si>
    <t>Procesamiento de pedidos</t>
  </si>
  <si>
    <t>Pedidos</t>
  </si>
  <si>
    <t>TOTAL INDIRECTOS</t>
  </si>
  <si>
    <t>—</t>
  </si>
  <si>
    <t>IMPORTANTE · Los inductores miden el consumo. Para el ejemplo, A utiliza 1 preparación y 2 pedidos; B utiliza 5 preparaciones y 4 pedidos. Cada grupo suma 600 y genera una tasa de 100 por unidad de inductor. Si agregas un producto en la fila 12 de Productos, captura también su consumo (incluso 0) en la columna I.</t>
  </si>
  <si>
    <t>03  |  DISTRIBUCIÓN ABC</t>
  </si>
  <si>
    <t>AUTOMÁTICO · No edites los cálculos · Importes en unidades monetarias (u. m.)</t>
  </si>
  <si>
    <t>LECTURA AUTOMÁTICA · Cada actividad asigna su costo según la tasa por inductor y el consumo registrado. Si alguna actividad está incompleta, corrige la captura antes de interpretar los resultados.</t>
  </si>
  <si>
    <t>Directos total</t>
  </si>
  <si>
    <t>Directo / unid.</t>
  </si>
  <si>
    <t>Indirectos ABC</t>
  </si>
  <si>
    <t>Costo / unid. ABC</t>
  </si>
  <si>
    <t>Precio opc.</t>
  </si>
  <si>
    <t>Margen / unid.</t>
  </si>
  <si>
    <t>TOTALES</t>
  </si>
  <si>
    <t>LECTURA · La suma de los costos indirectos asignados debe ser igual al total registrado en Actividades. La columna Margen / unid. requiere un precio; es un margen ilustrativo después de los costos incluidos, no utilidad neta ni un criterio suficiente para eliminar productos.</t>
  </si>
  <si>
    <t>04  |  RESULTADOS Y COMPARACIÓN</t>
  </si>
  <si>
    <t>RESUMEN · Compara la asignación tradicional por unidades con el costeo ABC por actividad</t>
  </si>
  <si>
    <t>ESTADO DEL MODELO</t>
  </si>
  <si>
    <t>INDIRECTOS REGISTRADOS</t>
  </si>
  <si>
    <t>INDIRECTOS ASIGNADOS</t>
  </si>
  <si>
    <t>DIFERENCIA DE COSTOS</t>
  </si>
  <si>
    <t>COSTOS UNITARIOS  ·  El reparto tradicional utiliza una sola base: unidades producidas</t>
  </si>
  <si>
    <t>Directo
/u.</t>
  </si>
  <si>
    <t>Indirecto trad.
/u.</t>
  </si>
  <si>
    <t>Total trad.
/u.</t>
  </si>
  <si>
    <t>Indirecto ABC
/u.</t>
  </si>
  <si>
    <t>Total ABC
/u.</t>
  </si>
  <si>
    <t>Diferencia ABC
– trad.</t>
  </si>
  <si>
    <t>Precio
/u.</t>
  </si>
  <si>
    <t>Margen trad.
/u.</t>
  </si>
  <si>
    <t>Margen ABC
/u.</t>
  </si>
  <si>
    <t>TOTAL UNIDADES</t>
  </si>
  <si>
    <t>INTERPRETA LOS RESULTADOS</t>
  </si>
  <si>
    <t>Compara Total trad. /u. y Total ABC /u. La Diferencia ABC − trad. positiva significa que ABC asigna MÁS costo; negativa, MENOS costo. El reparto no modifica el total de costos indirectos. Si el estado no es LISTO, corrige las capturas antes de interpretar.</t>
  </si>
  <si>
    <t>ANTES DE DECIDIR · Un margen bajo calculado después de distribuir costos indirectos no significa que convenga eliminar un producto. Revisa ventas, demanda, capacidad y, sobre todo, qué costos desaparecerían realmente. Sin precio registrado, los márgenes aparecen en blanco: no es un error.</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</si>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</sst>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Red]\(#,##0\);\–"/>
    <numFmt numFmtId="166" formatCode="#,##0.00;[Red]\(#,##0.00\);0.00"/>
    <numFmt numFmtId="167" formatCode="#,##0;[Red]\(#,##0\);0"/>
  </numFmts>
  <fonts count="16">
    <font>
      <sz val="11"/>
      <name val="Carlito"/>
    </font>
    <font>
      <sz val="10"/>
      <color rgb="FF152A40"/>
      <name val="Aptos"/>
    </font>
    <font>
      <b/>
      <sz val="19"/>
      <color rgb="FFFFFFFF"/>
      <name val="Carlito"/>
    </font>
    <font>
      <sz val="10"/>
      <color rgb="FFD9E8F5"/>
      <name val="Carlito"/>
    </font>
    <font>
      <b/>
      <sz val="10"/>
      <color rgb="FFFFFFFF"/>
      <name val="Aptos"/>
    </font>
    <font>
      <b/>
      <sz val="10"/>
      <color rgb="FF102840"/>
      <name val="Aptos"/>
    </font>
    <font>
      <sz val="10"/>
      <color rgb="FF177D87"/>
      <name val="Aptos"/>
    </font>
    <font>
      <b/>
      <sz val="10"/>
      <color rgb="FF152A40"/>
      <name val="Aptos"/>
    </font>
    <font>
      <b/>
      <sz val="11"/>
      <name val="Carlito"/>
    </font>
    <font>
      <sz val="10"/>
      <color rgb="FF154E85"/>
      <name val="Aptos"/>
    </font>
    <font>
      <b/>
      <sz val="15"/>
      <color rgb="FF152A40"/>
      <name val="Aptos"/>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20">
    <fill>
      <patternFill patternType="none"/>
    </fill>
    <fill>
      <patternFill patternType="gray125"/>
    </fill>
    <fill>
      <patternFill patternType="solid">
        <fgColor rgb="FF102840"/>
      </patternFill>
    </fill>
    <fill>
      <patternFill patternType="solid">
        <fgColor rgb="FF1B3B5C"/>
      </patternFill>
    </fill>
    <fill>
      <patternFill patternType="solid">
        <fgColor rgb="FFE8EEF5"/>
      </patternFill>
    </fill>
    <fill>
      <patternFill patternType="solid">
        <fgColor rgb="FFF3F7FB"/>
      </patternFill>
    </fill>
    <fill>
      <patternFill patternType="solid">
        <fgColor rgb="FFE8F2FC"/>
      </patternFill>
    </fill>
    <fill>
      <patternFill patternType="solid">
        <fgColor rgb="FFE4F4ED"/>
      </patternFill>
    </fill>
    <fill>
      <patternFill patternType="solid">
        <fgColor rgb="FFFFF2D9"/>
      </patternFill>
    </fill>
    <fill>
      <patternFill patternType="solid">
        <fgColor rgb="FFE4F4ED"/>
        <bgColor indexed="64"/>
      </patternFill>
    </fill>
    <fill>
      <patternFill patternType="solid">
        <fgColor rgb="FF102840"/>
        <bgColor indexed="64"/>
      </patternFill>
    </fill>
    <fill>
      <patternFill patternType="solid">
        <fgColor indexed="65"/>
        <bgColor indexed="64"/>
      </patternFill>
    </fill>
    <fill>
      <patternFill patternType="solid">
        <fgColor rgb="FF1B3B5C"/>
        <bgColor indexed="64"/>
      </patternFill>
    </fill>
    <fill>
      <patternFill patternType="solid">
        <fgColor rgb="FFFFFFFF"/>
        <bgColor indexed="64"/>
      </patternFill>
    </fill>
    <fill>
      <patternFill patternType="solid">
        <fgColor rgb="FFF3F7FB"/>
        <bgColor indexed="64"/>
      </patternFill>
    </fill>
    <fill>
      <patternFill patternType="solid">
        <fgColor theme="3"/>
        <bgColor indexed="64"/>
      </patternFill>
    </fill>
    <fill>
      <patternFill patternType="solid">
        <fgColor rgb="FFE8EEF5"/>
        <bgColor indexed="64"/>
      </patternFill>
    </fill>
    <fill>
      <patternFill patternType="solid">
        <fgColor rgb="FFE8F2FC"/>
        <bgColor indexed="64"/>
      </patternFill>
    </fill>
    <fill>
      <patternFill patternType="solid">
        <fgColor rgb="FFFDE8E8"/>
        <bgColor indexed="64"/>
      </patternFill>
    </fill>
    <fill>
      <patternFill patternType="solid">
        <fgColor rgb="FFFFF2D9"/>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72">
    <xf numFmtId="0" fontId="0" fillId="0" borderId="0" xfId="0"/>
    <xf numFmtId="0" fontId="1" fillId="0" borderId="0" xfId="0" applyFont="1" applyAlignment="1">
      <alignment vertical="center"/>
    </xf>
    <xf numFmtId="0" fontId="1" fillId="5" borderId="0" xfId="0" applyFont="1" applyFill="1" applyAlignment="1">
      <alignment vertical="center"/>
    </xf>
    <xf numFmtId="0" fontId="4" fillId="3" borderId="0" xfId="0" applyFont="1" applyFill="1" applyAlignment="1">
      <alignment vertical="center" wrapText="1"/>
    </xf>
    <xf numFmtId="0" fontId="9" fillId="6" borderId="0" xfId="0" applyFont="1" applyFill="1" applyAlignment="1">
      <alignment vertical="center"/>
    </xf>
    <xf numFmtId="164" fontId="1" fillId="5" borderId="0" xfId="0" applyNumberFormat="1" applyFont="1" applyFill="1" applyAlignment="1">
      <alignment vertical="center"/>
    </xf>
    <xf numFmtId="164" fontId="1" fillId="0" borderId="0" xfId="0" applyNumberFormat="1" applyFont="1" applyAlignment="1">
      <alignment vertical="center"/>
    </xf>
    <xf numFmtId="166" fontId="9" fillId="6" borderId="0" xfId="0" applyNumberFormat="1" applyFont="1" applyFill="1" applyAlignment="1">
      <alignment vertical="center"/>
    </xf>
    <xf numFmtId="0" fontId="7" fillId="4" borderId="0" xfId="0" applyFont="1" applyFill="1" applyAlignment="1">
      <alignment vertical="center"/>
    </xf>
    <xf numFmtId="164" fontId="7" fillId="4" borderId="0" xfId="0" applyNumberFormat="1" applyFont="1" applyFill="1" applyAlignment="1">
      <alignment vertical="center"/>
    </xf>
    <xf numFmtId="165" fontId="1" fillId="5" borderId="0" xfId="0" applyNumberFormat="1" applyFont="1" applyFill="1" applyAlignment="1">
      <alignment vertical="center"/>
    </xf>
    <xf numFmtId="0" fontId="2" fillId="2" borderId="0" xfId="0" applyFont="1" applyFill="1" applyAlignment="1">
      <alignment vertical="center" wrapText="1"/>
    </xf>
    <xf numFmtId="0" fontId="0" fillId="2" borderId="0" xfId="0" applyFill="1" applyAlignment="1">
      <alignment vertical="center" wrapText="1"/>
    </xf>
    <xf numFmtId="0" fontId="3" fillId="2" borderId="0" xfId="0" applyFont="1" applyFill="1" applyAlignment="1">
      <alignment vertical="center" wrapText="1"/>
    </xf>
    <xf numFmtId="0" fontId="4" fillId="3" borderId="0" xfId="0" applyFont="1" applyFill="1" applyAlignment="1">
      <alignment vertical="center"/>
    </xf>
    <xf numFmtId="0" fontId="1" fillId="8" borderId="0" xfId="0" applyFont="1" applyFill="1" applyAlignment="1">
      <alignment vertical="center" wrapText="1"/>
    </xf>
    <xf numFmtId="0" fontId="1" fillId="4" borderId="0" xfId="0" applyFont="1" applyFill="1" applyAlignment="1">
      <alignment vertical="center" wrapText="1"/>
    </xf>
    <xf numFmtId="0" fontId="10" fillId="5" borderId="0" xfId="0" applyFont="1" applyFill="1" applyAlignment="1">
      <alignment vertical="center"/>
    </xf>
    <xf numFmtId="164" fontId="10" fillId="5" borderId="0" xfId="0" applyNumberFormat="1" applyFont="1" applyFill="1" applyAlignment="1">
      <alignment vertical="center"/>
    </xf>
    <xf numFmtId="0" fontId="7" fillId="4" borderId="0" xfId="0" applyFont="1" applyFill="1" applyAlignment="1">
      <alignment vertical="center"/>
    </xf>
    <xf numFmtId="0" fontId="1" fillId="7" borderId="0" xfId="0" applyFont="1" applyFill="1" applyAlignment="1">
      <alignment vertical="center" wrapText="1"/>
    </xf>
    <xf numFmtId="0" fontId="2" fillId="10" borderId="0" xfId="0" applyFont="1" applyFill="1" applyAlignment="1">
      <alignment vertical="center" wrapText="1"/>
    </xf>
    <xf numFmtId="0" fontId="0" fillId="10" borderId="0" xfId="0" applyFill="1" applyAlignment="1">
      <alignment vertical="center" wrapText="1"/>
    </xf>
    <xf numFmtId="0" fontId="0" fillId="11" borderId="0" xfId="0" applyFill="1"/>
    <xf numFmtId="0" fontId="3" fillId="10" borderId="0" xfId="0" applyFont="1" applyFill="1" applyAlignment="1">
      <alignment vertical="center" wrapText="1"/>
    </xf>
    <xf numFmtId="0" fontId="1" fillId="11" borderId="0" xfId="0" applyFont="1" applyFill="1" applyAlignment="1">
      <alignment vertical="center"/>
    </xf>
    <xf numFmtId="0" fontId="4" fillId="12" borderId="0" xfId="0" applyFont="1" applyFill="1" applyAlignment="1">
      <alignment vertical="center" wrapText="1"/>
    </xf>
    <xf numFmtId="0" fontId="7" fillId="13" borderId="0" xfId="0" applyFont="1" applyFill="1" applyAlignment="1">
      <alignment vertical="center" wrapText="1"/>
    </xf>
    <xf numFmtId="0" fontId="1" fillId="13" borderId="0" xfId="0" applyFont="1" applyFill="1" applyAlignment="1">
      <alignment vertical="center" wrapText="1"/>
    </xf>
    <xf numFmtId="0" fontId="7" fillId="14" borderId="0" xfId="0" applyFont="1" applyFill="1" applyAlignment="1">
      <alignment vertical="center" wrapText="1"/>
    </xf>
    <xf numFmtId="0" fontId="1" fillId="14" borderId="0" xfId="0" applyFont="1" applyFill="1" applyAlignment="1">
      <alignment vertical="center" wrapText="1"/>
    </xf>
    <xf numFmtId="0" fontId="8" fillId="14" borderId="0" xfId="0" applyFont="1" applyFill="1" applyAlignment="1">
      <alignment wrapText="1"/>
    </xf>
    <xf numFmtId="0" fontId="0" fillId="14" borderId="0" xfId="0" applyFill="1" applyAlignment="1">
      <alignment wrapText="1"/>
    </xf>
    <xf numFmtId="0" fontId="8" fillId="13" borderId="0" xfId="0" applyFont="1" applyFill="1" applyAlignment="1">
      <alignment wrapText="1"/>
    </xf>
    <xf numFmtId="0" fontId="0" fillId="13" borderId="0" xfId="0" applyFill="1" applyAlignment="1">
      <alignment wrapText="1"/>
    </xf>
    <xf numFmtId="0" fontId="8" fillId="11" borderId="0" xfId="0" applyFont="1" applyFill="1"/>
    <xf numFmtId="0" fontId="12" fillId="15" borderId="1" xfId="0" applyFont="1" applyFill="1" applyBorder="1" applyAlignment="1">
      <alignment horizontal="center" vertical="center" wrapText="1"/>
    </xf>
    <xf numFmtId="0" fontId="12" fillId="15" borderId="2" xfId="0" applyFont="1" applyFill="1" applyBorder="1" applyAlignment="1">
      <alignment horizontal="center" vertical="center" wrapText="1"/>
    </xf>
    <xf numFmtId="0" fontId="12" fillId="15" borderId="3" xfId="0" applyFont="1" applyFill="1" applyBorder="1" applyAlignment="1">
      <alignment horizontal="center" vertical="center" wrapText="1"/>
    </xf>
    <xf numFmtId="0" fontId="12" fillId="15" borderId="4" xfId="0" applyFont="1" applyFill="1" applyBorder="1" applyAlignment="1">
      <alignment horizontal="center" vertical="center" wrapText="1"/>
    </xf>
    <xf numFmtId="0" fontId="12" fillId="15" borderId="5" xfId="0" applyFont="1" applyFill="1" applyBorder="1" applyAlignment="1">
      <alignment horizontal="center" vertical="center" wrapText="1"/>
    </xf>
    <xf numFmtId="0" fontId="12" fillId="15" borderId="6" xfId="0" applyFont="1" applyFill="1" applyBorder="1" applyAlignment="1">
      <alignment horizontal="center" vertical="center" wrapText="1"/>
    </xf>
    <xf numFmtId="0" fontId="15" fillId="11" borderId="7" xfId="1" applyFont="1" applyFill="1" applyBorder="1" applyAlignment="1">
      <alignment horizontal="center" vertical="center"/>
    </xf>
    <xf numFmtId="0" fontId="15" fillId="11" borderId="8" xfId="1" applyFont="1" applyFill="1" applyBorder="1" applyAlignment="1">
      <alignment horizontal="center" vertical="center"/>
    </xf>
    <xf numFmtId="0" fontId="4" fillId="12" borderId="0" xfId="0" applyFont="1" applyFill="1" applyAlignment="1">
      <alignment vertical="center"/>
    </xf>
    <xf numFmtId="0" fontId="1" fillId="11" borderId="0" xfId="0" applyFont="1" applyFill="1" applyAlignment="1">
      <alignment vertical="center" wrapText="1"/>
    </xf>
    <xf numFmtId="0" fontId="5" fillId="16" borderId="0" xfId="0" applyFont="1" applyFill="1" applyAlignment="1">
      <alignment vertical="center" wrapText="1"/>
    </xf>
    <xf numFmtId="0" fontId="1" fillId="14" borderId="0" xfId="0" applyFont="1" applyFill="1" applyAlignment="1">
      <alignment vertical="center" wrapText="1"/>
    </xf>
    <xf numFmtId="0" fontId="1" fillId="17" borderId="0" xfId="0" applyFont="1" applyFill="1" applyAlignment="1">
      <alignment vertical="center"/>
    </xf>
    <xf numFmtId="0" fontId="1" fillId="14" borderId="0" xfId="0" applyFont="1" applyFill="1" applyAlignment="1">
      <alignment vertical="center"/>
    </xf>
    <xf numFmtId="0" fontId="1" fillId="9" borderId="0" xfId="0" applyFont="1" applyFill="1" applyAlignment="1">
      <alignment vertical="center"/>
    </xf>
    <xf numFmtId="0" fontId="1" fillId="18" borderId="0" xfId="0" applyFont="1" applyFill="1" applyAlignment="1">
      <alignment vertical="center"/>
    </xf>
    <xf numFmtId="0" fontId="1" fillId="19" borderId="0" xfId="0" applyFont="1" applyFill="1" applyAlignment="1">
      <alignment vertical="center" wrapText="1"/>
    </xf>
    <xf numFmtId="0" fontId="6" fillId="11" borderId="0" xfId="0" applyFont="1" applyFill="1" applyAlignment="1">
      <alignment vertical="center"/>
    </xf>
    <xf numFmtId="0" fontId="1" fillId="11" borderId="0" xfId="0" applyFont="1" applyFill="1" applyAlignment="1">
      <alignment vertical="center"/>
    </xf>
    <xf numFmtId="0" fontId="2" fillId="10" borderId="0" xfId="0" applyFont="1" applyFill="1" applyAlignment="1" applyProtection="1">
      <alignment vertical="center" wrapText="1"/>
      <protection locked="0"/>
    </xf>
    <xf numFmtId="0" fontId="0" fillId="10" borderId="0" xfId="0" applyFill="1" applyAlignment="1" applyProtection="1">
      <alignment vertical="center" wrapText="1"/>
      <protection locked="0"/>
    </xf>
    <xf numFmtId="0" fontId="3" fillId="10" borderId="0" xfId="0" applyFont="1" applyFill="1" applyAlignment="1" applyProtection="1">
      <alignment vertical="center" wrapText="1"/>
      <protection locked="0"/>
    </xf>
    <xf numFmtId="0" fontId="1" fillId="11" borderId="0" xfId="0" applyFont="1" applyFill="1" applyAlignment="1" applyProtection="1">
      <alignment vertical="center"/>
      <protection locked="0"/>
    </xf>
    <xf numFmtId="0" fontId="1" fillId="16" borderId="0" xfId="0" applyFont="1" applyFill="1" applyAlignment="1" applyProtection="1">
      <alignment vertical="center" wrapText="1"/>
      <protection locked="0"/>
    </xf>
    <xf numFmtId="0" fontId="4" fillId="12" borderId="0" xfId="0" applyFont="1" applyFill="1" applyAlignment="1" applyProtection="1">
      <alignment vertical="center" wrapText="1"/>
      <protection locked="0"/>
    </xf>
    <xf numFmtId="0" fontId="9" fillId="17" borderId="0" xfId="0" applyFont="1" applyFill="1" applyAlignment="1" applyProtection="1">
      <alignment vertical="center"/>
      <protection locked="0"/>
    </xf>
    <xf numFmtId="167" fontId="9" fillId="17" borderId="0" xfId="0" applyNumberFormat="1" applyFont="1" applyFill="1" applyAlignment="1" applyProtection="1">
      <alignment vertical="center"/>
      <protection locked="0"/>
    </xf>
    <xf numFmtId="166" fontId="9" fillId="17" borderId="0" xfId="0" applyNumberFormat="1" applyFont="1" applyFill="1" applyAlignment="1" applyProtection="1">
      <alignment vertical="center"/>
      <protection locked="0"/>
    </xf>
    <xf numFmtId="164" fontId="1" fillId="14" borderId="0" xfId="0" applyNumberFormat="1" applyFont="1" applyFill="1" applyAlignment="1" applyProtection="1">
      <alignment vertical="center"/>
      <protection locked="0"/>
    </xf>
    <xf numFmtId="0" fontId="1" fillId="14" borderId="0" xfId="0" applyFont="1" applyFill="1" applyAlignment="1" applyProtection="1">
      <alignment vertical="center"/>
      <protection locked="0"/>
    </xf>
    <xf numFmtId="165" fontId="1" fillId="11" borderId="0" xfId="0" applyNumberFormat="1" applyFont="1" applyFill="1" applyAlignment="1" applyProtection="1">
      <alignment vertical="center"/>
      <protection locked="0"/>
    </xf>
    <xf numFmtId="164" fontId="1" fillId="11" borderId="0" xfId="0" applyNumberFormat="1" applyFont="1" applyFill="1" applyAlignment="1" applyProtection="1">
      <alignment vertical="center"/>
      <protection locked="0"/>
    </xf>
    <xf numFmtId="0" fontId="7" fillId="16" borderId="0" xfId="0" applyFont="1" applyFill="1" applyAlignment="1" applyProtection="1">
      <alignment vertical="center"/>
      <protection locked="0"/>
    </xf>
    <xf numFmtId="165" fontId="7" fillId="16" borderId="0" xfId="0" applyNumberFormat="1" applyFont="1" applyFill="1" applyAlignment="1" applyProtection="1">
      <alignment vertical="center"/>
      <protection locked="0"/>
    </xf>
    <xf numFmtId="164" fontId="7" fillId="16" borderId="0" xfId="0" applyNumberFormat="1" applyFont="1" applyFill="1" applyAlignment="1" applyProtection="1">
      <alignment vertical="center"/>
      <protection locked="0"/>
    </xf>
    <xf numFmtId="0" fontId="1" fillId="19" borderId="0" xfId="0" applyFont="1" applyFill="1" applyAlignment="1" applyProtection="1">
      <alignment vertical="center" wrapText="1"/>
      <protection locked="0"/>
    </xf>
  </cellXfs>
  <cellStyles count="2">
    <cellStyle name="Hipervínculo" xfId="1" builtinId="8"/>
    <cellStyle name="Normal" xfId="0" builtinId="0"/>
  </cellStyles>
  <dxfs count="10">
    <dxf>
      <font>
        <b/>
        <color rgb="FF9C2431"/>
      </font>
      <fill>
        <patternFill>
          <bgColor rgb="FFFDE8E8"/>
        </patternFill>
      </fill>
    </dxf>
    <dxf>
      <font>
        <b/>
        <color rgb="FF136A49"/>
      </font>
      <fill>
        <patternFill>
          <bgColor rgb="FFE4F4ED"/>
        </patternFill>
      </fill>
    </dxf>
    <dxf>
      <font>
        <b/>
        <color rgb="FF922D31"/>
      </font>
      <fill>
        <patternFill>
          <bgColor rgb="FFFDE8E8"/>
        </patternFill>
      </fill>
    </dxf>
    <dxf>
      <font>
        <b/>
        <color rgb="FF106B4A"/>
      </font>
      <fill>
        <patternFill>
          <bgColor rgb="FFE4F4ED"/>
        </patternFill>
      </fill>
    </dxf>
    <dxf>
      <font>
        <b/>
        <color rgb="FF9C2431"/>
      </font>
      <fill>
        <patternFill>
          <bgColor rgb="FFFDE8E8"/>
        </patternFill>
      </fill>
    </dxf>
    <dxf>
      <font>
        <b/>
        <color rgb="FF136A49"/>
      </font>
      <fill>
        <patternFill>
          <bgColor rgb="FFE4F4ED"/>
        </patternFill>
      </fill>
    </dxf>
    <dxf>
      <font>
        <b/>
        <color rgb="FF9C2431"/>
      </font>
      <fill>
        <patternFill>
          <bgColor rgb="FFFDE8E8"/>
        </patternFill>
      </fill>
    </dxf>
    <dxf>
      <font>
        <b/>
        <color rgb="FF136A49"/>
      </font>
      <fill>
        <patternFill>
          <bgColor rgb="FFE4F4ED"/>
        </patternFill>
      </fill>
    </dxf>
    <dxf>
      <font>
        <b/>
        <color rgb="FF9C2431"/>
      </font>
      <fill>
        <patternFill>
          <bgColor rgb="FFFDE8E8"/>
        </patternFill>
      </fill>
    </dxf>
    <dxf>
      <font>
        <b/>
        <color rgb="FF136A49"/>
      </font>
      <fill>
        <patternFill>
          <bgColor rgb="FFE4F4E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1789087</xdr:colOff>
      <xdr:row>2</xdr:row>
      <xdr:rowOff>95250</xdr:rowOff>
    </xdr:to>
    <xdr:pic>
      <xdr:nvPicPr>
        <xdr:cNvPr id="2" name="Imagen 1">
          <a:extLst>
            <a:ext uri="{FF2B5EF4-FFF2-40B4-BE49-F238E27FC236}">
              <a16:creationId xmlns:a16="http://schemas.microsoft.com/office/drawing/2014/main" id="{E74AF007-1F87-4F17-B89C-6B25475F0DB7}"/>
            </a:ext>
          </a:extLst>
        </xdr:cNvPr>
        <xdr:cNvPicPr>
          <a:picLocks noChangeAspect="1"/>
        </xdr:cNvPicPr>
      </xdr:nvPicPr>
      <xdr:blipFill>
        <a:blip xmlns:r="http://schemas.openxmlformats.org/officeDocument/2006/relationships" r:embed="rId1"/>
        <a:stretch>
          <a:fillRect/>
        </a:stretch>
      </xdr:blipFill>
      <xdr:spPr>
        <a:xfrm>
          <a:off x="12820650" y="0"/>
          <a:ext cx="2074837"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1735747</xdr:colOff>
      <xdr:row>3</xdr:row>
      <xdr:rowOff>95250</xdr:rowOff>
    </xdr:to>
    <xdr:pic>
      <xdr:nvPicPr>
        <xdr:cNvPr id="2" name="Imagen 1">
          <a:extLst>
            <a:ext uri="{FF2B5EF4-FFF2-40B4-BE49-F238E27FC236}">
              <a16:creationId xmlns:a16="http://schemas.microsoft.com/office/drawing/2014/main" id="{E783586B-E056-43E6-A7F0-2DD6A9A30182}"/>
            </a:ext>
          </a:extLst>
        </xdr:cNvPr>
        <xdr:cNvPicPr>
          <a:picLocks noChangeAspect="1"/>
        </xdr:cNvPicPr>
      </xdr:nvPicPr>
      <xdr:blipFill>
        <a:blip xmlns:r="http://schemas.openxmlformats.org/officeDocument/2006/relationships" r:embed="rId1"/>
        <a:stretch>
          <a:fillRect/>
        </a:stretch>
      </xdr:blipFill>
      <xdr:spPr>
        <a:xfrm>
          <a:off x="10001250" y="0"/>
          <a:ext cx="2074837" cy="60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12</xdr:col>
      <xdr:colOff>1164247</xdr:colOff>
      <xdr:row>3</xdr:row>
      <xdr:rowOff>91440</xdr:rowOff>
    </xdr:to>
    <xdr:pic>
      <xdr:nvPicPr>
        <xdr:cNvPr id="2" name="Imagen 1">
          <a:extLst>
            <a:ext uri="{FF2B5EF4-FFF2-40B4-BE49-F238E27FC236}">
              <a16:creationId xmlns:a16="http://schemas.microsoft.com/office/drawing/2014/main" id="{7CAC0478-66F5-49E6-A86D-D6244C845040}"/>
            </a:ext>
          </a:extLst>
        </xdr:cNvPr>
        <xdr:cNvPicPr>
          <a:picLocks noChangeAspect="1"/>
        </xdr:cNvPicPr>
      </xdr:nvPicPr>
      <xdr:blipFill>
        <a:blip xmlns:r="http://schemas.openxmlformats.org/officeDocument/2006/relationships" r:embed="rId1"/>
        <a:stretch>
          <a:fillRect/>
        </a:stretch>
      </xdr:blipFill>
      <xdr:spPr>
        <a:xfrm>
          <a:off x="14020800" y="0"/>
          <a:ext cx="2074837" cy="60579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I9" sqref="I9"/>
    </sheetView>
  </sheetViews>
  <sheetFormatPr baseColWidth="10" defaultColWidth="8.796875" defaultRowHeight="13.8"/>
  <cols>
    <col min="1" max="1" width="19" style="23" customWidth="1"/>
    <col min="2" max="3" width="28" style="23" customWidth="1"/>
    <col min="4" max="4" width="26" style="23" customWidth="1"/>
    <col min="5" max="5" width="25" style="23" customWidth="1"/>
    <col min="6" max="6" width="19" style="23" customWidth="1"/>
    <col min="7" max="7" width="10.19921875" style="23" customWidth="1"/>
    <col min="8" max="8" width="3.796875" style="23" customWidth="1"/>
    <col min="9" max="9" width="40.8984375" style="23" customWidth="1"/>
    <col min="10" max="10" width="32.796875" style="23" customWidth="1"/>
    <col min="11" max="16384" width="8.796875" style="23"/>
  </cols>
  <sheetData>
    <row r="1" spans="1:10" ht="20.85" customHeight="1">
      <c r="A1" s="21" t="s">
        <v>0</v>
      </c>
      <c r="B1" s="22"/>
      <c r="C1" s="22"/>
      <c r="D1" s="22"/>
      <c r="E1" s="22"/>
      <c r="F1" s="22"/>
      <c r="G1" s="22"/>
    </row>
    <row r="2" spans="1:10" ht="20.85" customHeight="1">
      <c r="A2" s="22"/>
      <c r="B2" s="22"/>
      <c r="C2" s="22"/>
      <c r="D2" s="22"/>
      <c r="E2" s="22"/>
      <c r="F2" s="22"/>
      <c r="G2" s="22"/>
    </row>
    <row r="3" spans="1:10" ht="24" customHeight="1" thickBot="1">
      <c r="A3" s="24" t="s">
        <v>1</v>
      </c>
      <c r="B3" s="22"/>
      <c r="C3" s="22"/>
      <c r="D3" s="22"/>
      <c r="E3" s="22"/>
      <c r="F3" s="22"/>
      <c r="G3" s="22"/>
    </row>
    <row r="4" spans="1:10" ht="19.2" customHeight="1">
      <c r="A4" s="25"/>
      <c r="B4" s="25"/>
      <c r="C4" s="25"/>
      <c r="D4" s="25"/>
      <c r="E4" s="25"/>
      <c r="F4" s="25"/>
      <c r="G4" s="25"/>
      <c r="I4" s="36" t="s">
        <v>175</v>
      </c>
      <c r="J4" s="37"/>
    </row>
    <row r="5" spans="1:10" ht="23.25" customHeight="1">
      <c r="A5" s="44" t="s">
        <v>2</v>
      </c>
      <c r="B5" s="44"/>
      <c r="C5" s="44"/>
      <c r="D5" s="44"/>
      <c r="E5" s="44"/>
      <c r="F5" s="44"/>
      <c r="G5" s="44"/>
      <c r="I5" s="38"/>
      <c r="J5" s="39"/>
    </row>
    <row r="6" spans="1:10" ht="24" customHeight="1" thickBot="1">
      <c r="A6" s="45" t="s">
        <v>3</v>
      </c>
      <c r="B6" s="45"/>
      <c r="C6" s="45"/>
      <c r="D6" s="45"/>
      <c r="E6" s="45"/>
      <c r="F6" s="45"/>
      <c r="G6" s="45"/>
      <c r="I6" s="40"/>
      <c r="J6" s="41"/>
    </row>
    <row r="7" spans="1:10" ht="24" customHeight="1" thickBot="1">
      <c r="A7" s="45"/>
      <c r="B7" s="45"/>
      <c r="C7" s="45"/>
      <c r="D7" s="45"/>
      <c r="E7" s="45"/>
      <c r="F7" s="45"/>
      <c r="G7" s="45"/>
      <c r="I7" s="42" t="s">
        <v>176</v>
      </c>
      <c r="J7" s="43"/>
    </row>
    <row r="8" spans="1:10" ht="19.2" customHeight="1">
      <c r="A8" s="25"/>
      <c r="B8" s="25"/>
      <c r="C8" s="25"/>
      <c r="D8" s="25"/>
      <c r="E8" s="25"/>
      <c r="F8" s="25"/>
      <c r="G8" s="25"/>
    </row>
    <row r="9" spans="1:10" ht="23.25" customHeight="1">
      <c r="A9" s="44" t="s">
        <v>4</v>
      </c>
      <c r="B9" s="44"/>
      <c r="C9" s="44"/>
      <c r="D9" s="44"/>
      <c r="E9" s="44"/>
      <c r="F9" s="44"/>
      <c r="G9" s="44"/>
    </row>
    <row r="10" spans="1:10" ht="23.25" customHeight="1">
      <c r="A10" s="46" t="s">
        <v>5</v>
      </c>
      <c r="B10" s="46"/>
      <c r="C10" s="47" t="s">
        <v>6</v>
      </c>
      <c r="D10" s="47"/>
      <c r="E10" s="47"/>
      <c r="F10" s="47"/>
      <c r="G10" s="47"/>
    </row>
    <row r="11" spans="1:10" ht="23.25" customHeight="1">
      <c r="A11" s="46"/>
      <c r="B11" s="46"/>
      <c r="C11" s="47"/>
      <c r="D11" s="47"/>
      <c r="E11" s="47"/>
      <c r="F11" s="47"/>
      <c r="G11" s="47"/>
    </row>
    <row r="12" spans="1:10" ht="23.25" customHeight="1">
      <c r="A12" s="46" t="s">
        <v>7</v>
      </c>
      <c r="B12" s="46"/>
      <c r="C12" s="47" t="s">
        <v>8</v>
      </c>
      <c r="D12" s="47"/>
      <c r="E12" s="47"/>
      <c r="F12" s="47"/>
      <c r="G12" s="47"/>
    </row>
    <row r="13" spans="1:10" ht="23.25" customHeight="1">
      <c r="A13" s="46"/>
      <c r="B13" s="46"/>
      <c r="C13" s="47"/>
      <c r="D13" s="47"/>
      <c r="E13" s="47"/>
      <c r="F13" s="47"/>
      <c r="G13" s="47"/>
    </row>
    <row r="14" spans="1:10" ht="23.25" customHeight="1">
      <c r="A14" s="46" t="s">
        <v>9</v>
      </c>
      <c r="B14" s="46"/>
      <c r="C14" s="47" t="s">
        <v>10</v>
      </c>
      <c r="D14" s="47"/>
      <c r="E14" s="47"/>
      <c r="F14" s="47"/>
      <c r="G14" s="47"/>
    </row>
    <row r="15" spans="1:10" ht="23.25" customHeight="1">
      <c r="A15" s="46"/>
      <c r="B15" s="46"/>
      <c r="C15" s="47"/>
      <c r="D15" s="47"/>
      <c r="E15" s="47"/>
      <c r="F15" s="47"/>
      <c r="G15" s="47"/>
    </row>
    <row r="16" spans="1:10" ht="23.25" customHeight="1">
      <c r="A16" s="46" t="s">
        <v>11</v>
      </c>
      <c r="B16" s="46"/>
      <c r="C16" s="47" t="s">
        <v>12</v>
      </c>
      <c r="D16" s="47"/>
      <c r="E16" s="47"/>
      <c r="F16" s="47"/>
      <c r="G16" s="47"/>
    </row>
    <row r="17" spans="1:7" ht="23.25" customHeight="1">
      <c r="A17" s="46"/>
      <c r="B17" s="46"/>
      <c r="C17" s="47"/>
      <c r="D17" s="47"/>
      <c r="E17" s="47"/>
      <c r="F17" s="47"/>
      <c r="G17" s="47"/>
    </row>
    <row r="18" spans="1:7" ht="19.2" customHeight="1">
      <c r="A18" s="25"/>
      <c r="B18" s="25"/>
      <c r="C18" s="25"/>
      <c r="D18" s="25"/>
      <c r="E18" s="25"/>
      <c r="F18" s="25"/>
      <c r="G18" s="25"/>
    </row>
    <row r="19" spans="1:7" ht="23.25" customHeight="1">
      <c r="A19" s="44" t="s">
        <v>13</v>
      </c>
      <c r="B19" s="44"/>
      <c r="C19" s="44"/>
      <c r="D19" s="44"/>
      <c r="E19" s="44"/>
      <c r="F19" s="44"/>
      <c r="G19" s="44"/>
    </row>
    <row r="20" spans="1:7" ht="19.2" customHeight="1">
      <c r="A20" s="48" t="s">
        <v>14</v>
      </c>
      <c r="B20" s="48"/>
      <c r="C20" s="49" t="s">
        <v>15</v>
      </c>
      <c r="D20" s="49"/>
      <c r="E20" s="50" t="s">
        <v>16</v>
      </c>
      <c r="F20" s="50"/>
      <c r="G20" s="50"/>
    </row>
    <row r="21" spans="1:7" ht="19.2" customHeight="1">
      <c r="A21" s="51" t="s">
        <v>17</v>
      </c>
      <c r="B21" s="51"/>
      <c r="C21" s="45" t="s">
        <v>18</v>
      </c>
      <c r="D21" s="45"/>
      <c r="E21" s="45"/>
      <c r="F21" s="45"/>
      <c r="G21" s="45"/>
    </row>
    <row r="22" spans="1:7" ht="19.2" customHeight="1">
      <c r="A22" s="25"/>
      <c r="B22" s="25"/>
      <c r="C22" s="25"/>
      <c r="D22" s="25"/>
      <c r="E22" s="25"/>
      <c r="F22" s="25"/>
      <c r="G22" s="25"/>
    </row>
    <row r="23" spans="1:7" ht="28.05" customHeight="1">
      <c r="A23" s="52" t="s">
        <v>19</v>
      </c>
      <c r="B23" s="52"/>
      <c r="C23" s="52"/>
      <c r="D23" s="52"/>
      <c r="E23" s="52"/>
      <c r="F23" s="52"/>
      <c r="G23" s="52"/>
    </row>
    <row r="24" spans="1:7" ht="28.05" customHeight="1">
      <c r="A24" s="52"/>
      <c r="B24" s="52"/>
      <c r="C24" s="52"/>
      <c r="D24" s="52"/>
      <c r="E24" s="52"/>
      <c r="F24" s="52"/>
      <c r="G24" s="52"/>
    </row>
    <row r="25" spans="1:7" ht="19.2" customHeight="1">
      <c r="A25" s="25"/>
      <c r="B25" s="25"/>
      <c r="C25" s="25"/>
      <c r="D25" s="25"/>
      <c r="E25" s="25"/>
      <c r="F25" s="25"/>
      <c r="G25" s="25"/>
    </row>
    <row r="26" spans="1:7" ht="24" customHeight="1">
      <c r="A26" s="45" t="s">
        <v>20</v>
      </c>
      <c r="B26" s="45"/>
      <c r="C26" s="45"/>
      <c r="D26" s="45"/>
      <c r="E26" s="45"/>
      <c r="F26" s="45"/>
      <c r="G26" s="45"/>
    </row>
    <row r="27" spans="1:7" ht="24" customHeight="1">
      <c r="A27" s="45"/>
      <c r="B27" s="45"/>
      <c r="C27" s="45"/>
      <c r="D27" s="45"/>
      <c r="E27" s="45"/>
      <c r="F27" s="45"/>
      <c r="G27" s="45"/>
    </row>
    <row r="28" spans="1:7" ht="19.2" customHeight="1">
      <c r="A28" s="25"/>
      <c r="B28" s="25"/>
      <c r="C28" s="25"/>
      <c r="D28" s="25"/>
      <c r="E28" s="25"/>
      <c r="F28" s="25"/>
      <c r="G28" s="25"/>
    </row>
    <row r="29" spans="1:7" ht="19.2" customHeight="1">
      <c r="A29" s="53" t="s">
        <v>21</v>
      </c>
      <c r="B29" s="54"/>
      <c r="C29" s="54"/>
      <c r="D29" s="54"/>
      <c r="E29" s="54"/>
      <c r="F29" s="54"/>
      <c r="G29" s="54"/>
    </row>
    <row r="30" spans="1:7" ht="19.2" customHeight="1">
      <c r="A30" s="25"/>
      <c r="B30" s="25"/>
      <c r="C30" s="25"/>
      <c r="D30" s="25"/>
      <c r="E30" s="25"/>
      <c r="F30" s="25"/>
      <c r="G30" s="25"/>
    </row>
    <row r="31" spans="1:7" ht="19.2" customHeight="1">
      <c r="A31" s="25"/>
      <c r="B31" s="25"/>
      <c r="C31" s="25"/>
      <c r="D31" s="25"/>
      <c r="E31" s="25"/>
      <c r="F31" s="25"/>
      <c r="G31" s="25"/>
    </row>
    <row r="32" spans="1:7" ht="19.2" customHeight="1">
      <c r="A32" s="25"/>
      <c r="B32" s="25"/>
      <c r="C32" s="25"/>
      <c r="D32" s="25"/>
      <c r="E32" s="25"/>
      <c r="F32" s="25"/>
      <c r="G32" s="25"/>
    </row>
  </sheetData>
  <sheetProtection algorithmName="SHA-512" hashValue="ghZW3IcKxxvsEESg3mFDizAHDHenKndlO7Ykp4/IitODa8sytAQ1dFcyzGPGRfDJVYzyOEpvhz89KsiWB2U2XA==" saltValue="CDb/bqVcjOLgXpkAorivmQ==" spinCount="100000" sheet="1" objects="1" scenarios="1" formatCells="0" formatColumns="0" formatRows="0" insertColumns="0" insertRows="0" sort="0" autoFilter="0" pivotTables="0"/>
  <mergeCells count="24">
    <mergeCell ref="I4:J6"/>
    <mergeCell ref="I7:J7"/>
    <mergeCell ref="A21:B21"/>
    <mergeCell ref="C21:G21"/>
    <mergeCell ref="A23:G24"/>
    <mergeCell ref="A26:G27"/>
    <mergeCell ref="A29:G29"/>
    <mergeCell ref="A16:B17"/>
    <mergeCell ref="C16:G17"/>
    <mergeCell ref="A19:G19"/>
    <mergeCell ref="A20:B20"/>
    <mergeCell ref="C20:D20"/>
    <mergeCell ref="E20:G20"/>
    <mergeCell ref="A10:B11"/>
    <mergeCell ref="C10:G11"/>
    <mergeCell ref="A12:B13"/>
    <mergeCell ref="C12:G13"/>
    <mergeCell ref="A14:B15"/>
    <mergeCell ref="C14:G15"/>
    <mergeCell ref="A1:G2"/>
    <mergeCell ref="A3:G3"/>
    <mergeCell ref="A5:G5"/>
    <mergeCell ref="A6:G7"/>
    <mergeCell ref="A9:G9"/>
  </mergeCells>
  <hyperlinks>
    <hyperlink ref="I7" r:id="rId1" xr:uid="{29D354FE-9F35-4BF9-8E5C-70450BA9180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4"/>
  <sheetViews>
    <sheetView workbookViewId="0">
      <pane ySplit="6" topLeftCell="A7" activePane="bottomLeft" state="frozen"/>
      <selection pane="bottomLeft" activeCell="F11" sqref="F11"/>
    </sheetView>
  </sheetViews>
  <sheetFormatPr baseColWidth="10" defaultColWidth="8.796875" defaultRowHeight="13.8"/>
  <cols>
    <col min="1" max="1" width="3.19921875" style="23" customWidth="1"/>
    <col min="2" max="2" width="28" style="23" customWidth="1"/>
    <col min="3" max="3" width="44" style="23" customWidth="1"/>
    <col min="4" max="4" width="56" style="23" customWidth="1"/>
    <col min="5" max="5" width="4.3984375" style="23" customWidth="1"/>
    <col min="6" max="6" width="34.796875" style="23" customWidth="1"/>
    <col min="7" max="7" width="55.09765625" style="23" customWidth="1"/>
    <col min="8" max="16384" width="8.796875" style="23"/>
  </cols>
  <sheetData>
    <row r="1" spans="2:7">
      <c r="B1" s="21" t="s">
        <v>22</v>
      </c>
      <c r="C1" s="22"/>
      <c r="D1" s="22"/>
    </row>
    <row r="2" spans="2:7">
      <c r="B2" s="22"/>
      <c r="C2" s="22"/>
      <c r="D2" s="22"/>
    </row>
    <row r="3" spans="2:7">
      <c r="B3" s="24" t="s">
        <v>23</v>
      </c>
      <c r="C3" s="22"/>
      <c r="D3" s="22"/>
    </row>
    <row r="4" spans="2:7" ht="14.4" thickBot="1">
      <c r="B4" s="25"/>
      <c r="C4" s="25"/>
      <c r="D4" s="25"/>
    </row>
    <row r="5" spans="2:7">
      <c r="B5" s="25"/>
      <c r="C5" s="25"/>
      <c r="D5" s="25"/>
      <c r="F5" s="36" t="s">
        <v>175</v>
      </c>
      <c r="G5" s="37"/>
    </row>
    <row r="6" spans="2:7">
      <c r="B6" s="26" t="s">
        <v>24</v>
      </c>
      <c r="C6" s="26" t="s">
        <v>25</v>
      </c>
      <c r="D6" s="26" t="s">
        <v>26</v>
      </c>
      <c r="F6" s="38"/>
      <c r="G6" s="39"/>
    </row>
    <row r="7" spans="2:7" ht="28.2" thickBot="1">
      <c r="B7" s="27" t="s">
        <v>27</v>
      </c>
      <c r="C7" s="28" t="s">
        <v>28</v>
      </c>
      <c r="D7" s="28" t="s">
        <v>29</v>
      </c>
      <c r="F7" s="40"/>
      <c r="G7" s="41"/>
    </row>
    <row r="8" spans="2:7" ht="17.399999999999999" thickBot="1">
      <c r="B8" s="29" t="s">
        <v>30</v>
      </c>
      <c r="C8" s="30" t="s">
        <v>31</v>
      </c>
      <c r="D8" s="30" t="s">
        <v>32</v>
      </c>
      <c r="F8" s="42" t="s">
        <v>176</v>
      </c>
      <c r="G8" s="43"/>
    </row>
    <row r="9" spans="2:7" ht="27.6">
      <c r="B9" s="27" t="s">
        <v>33</v>
      </c>
      <c r="C9" s="28" t="s">
        <v>34</v>
      </c>
      <c r="D9" s="28" t="s">
        <v>35</v>
      </c>
    </row>
    <row r="10" spans="2:7" ht="27.6">
      <c r="B10" s="29" t="s">
        <v>36</v>
      </c>
      <c r="C10" s="30" t="s">
        <v>37</v>
      </c>
      <c r="D10" s="30" t="s">
        <v>38</v>
      </c>
    </row>
    <row r="11" spans="2:7">
      <c r="B11" s="27" t="s">
        <v>39</v>
      </c>
      <c r="C11" s="28" t="s">
        <v>40</v>
      </c>
      <c r="D11" s="28" t="s">
        <v>41</v>
      </c>
    </row>
    <row r="12" spans="2:7">
      <c r="B12" s="29" t="s">
        <v>42</v>
      </c>
      <c r="C12" s="30" t="s">
        <v>43</v>
      </c>
      <c r="D12" s="30" t="s">
        <v>44</v>
      </c>
    </row>
    <row r="13" spans="2:7" ht="27.6">
      <c r="B13" s="27" t="s">
        <v>45</v>
      </c>
      <c r="C13" s="28" t="s">
        <v>46</v>
      </c>
      <c r="D13" s="28" t="s">
        <v>47</v>
      </c>
    </row>
    <row r="14" spans="2:7" ht="27.6">
      <c r="B14" s="29" t="s">
        <v>48</v>
      </c>
      <c r="C14" s="30" t="s">
        <v>49</v>
      </c>
      <c r="D14" s="30" t="s">
        <v>50</v>
      </c>
    </row>
    <row r="15" spans="2:7">
      <c r="B15" s="27" t="s">
        <v>51</v>
      </c>
      <c r="C15" s="28" t="s">
        <v>52</v>
      </c>
      <c r="D15" s="28" t="s">
        <v>53</v>
      </c>
    </row>
    <row r="16" spans="2:7">
      <c r="B16" s="29" t="s">
        <v>54</v>
      </c>
      <c r="C16" s="30" t="s">
        <v>55</v>
      </c>
      <c r="D16" s="30" t="s">
        <v>56</v>
      </c>
    </row>
    <row r="17" spans="2:4">
      <c r="B17" s="27" t="s">
        <v>57</v>
      </c>
      <c r="C17" s="28" t="s">
        <v>58</v>
      </c>
      <c r="D17" s="28" t="s">
        <v>59</v>
      </c>
    </row>
    <row r="18" spans="2:4">
      <c r="B18" s="29" t="s">
        <v>60</v>
      </c>
      <c r="C18" s="30" t="s">
        <v>61</v>
      </c>
      <c r="D18" s="30" t="s">
        <v>62</v>
      </c>
    </row>
    <row r="19" spans="2:4">
      <c r="B19" s="27" t="s">
        <v>63</v>
      </c>
      <c r="C19" s="28" t="s">
        <v>64</v>
      </c>
      <c r="D19" s="28" t="s">
        <v>65</v>
      </c>
    </row>
    <row r="20" spans="2:4">
      <c r="B20" s="29" t="s">
        <v>66</v>
      </c>
      <c r="C20" s="30" t="s">
        <v>67</v>
      </c>
      <c r="D20" s="30" t="s">
        <v>68</v>
      </c>
    </row>
    <row r="21" spans="2:4" ht="27.6">
      <c r="B21" s="27" t="s">
        <v>69</v>
      </c>
      <c r="C21" s="28" t="s">
        <v>70</v>
      </c>
      <c r="D21" s="28" t="s">
        <v>71</v>
      </c>
    </row>
    <row r="22" spans="2:4">
      <c r="B22" s="29" t="s">
        <v>72</v>
      </c>
      <c r="C22" s="30" t="s">
        <v>73</v>
      </c>
      <c r="D22" s="30" t="s">
        <v>74</v>
      </c>
    </row>
    <row r="23" spans="2:4">
      <c r="B23" s="27" t="s">
        <v>75</v>
      </c>
      <c r="C23" s="28" t="s">
        <v>76</v>
      </c>
      <c r="D23" s="28" t="s">
        <v>77</v>
      </c>
    </row>
    <row r="24" spans="2:4">
      <c r="B24" s="29" t="s">
        <v>78</v>
      </c>
      <c r="C24" s="30" t="s">
        <v>79</v>
      </c>
      <c r="D24" s="30" t="s">
        <v>80</v>
      </c>
    </row>
    <row r="25" spans="2:4">
      <c r="B25" s="27" t="s">
        <v>81</v>
      </c>
      <c r="C25" s="28" t="s">
        <v>82</v>
      </c>
      <c r="D25" s="28" t="s">
        <v>83</v>
      </c>
    </row>
    <row r="26" spans="2:4">
      <c r="B26" s="29" t="s">
        <v>84</v>
      </c>
      <c r="C26" s="30" t="s">
        <v>85</v>
      </c>
      <c r="D26" s="30" t="s">
        <v>86</v>
      </c>
    </row>
    <row r="27" spans="2:4">
      <c r="B27" s="27" t="s">
        <v>87</v>
      </c>
      <c r="C27" s="28" t="s">
        <v>88</v>
      </c>
      <c r="D27" s="28" t="s">
        <v>89</v>
      </c>
    </row>
    <row r="28" spans="2:4">
      <c r="B28" s="29" t="s">
        <v>90</v>
      </c>
      <c r="C28" s="30" t="s">
        <v>91</v>
      </c>
      <c r="D28" s="30" t="s">
        <v>92</v>
      </c>
    </row>
    <row r="29" spans="2:4">
      <c r="B29" s="27" t="s">
        <v>93</v>
      </c>
      <c r="C29" s="28" t="s">
        <v>94</v>
      </c>
      <c r="D29" s="28" t="s">
        <v>95</v>
      </c>
    </row>
    <row r="30" spans="2:4">
      <c r="B30" s="29" t="s">
        <v>96</v>
      </c>
      <c r="C30" s="30" t="s">
        <v>97</v>
      </c>
      <c r="D30" s="30" t="s">
        <v>98</v>
      </c>
    </row>
    <row r="31" spans="2:4" ht="27.6">
      <c r="B31" s="27" t="s">
        <v>99</v>
      </c>
      <c r="C31" s="28" t="s">
        <v>100</v>
      </c>
      <c r="D31" s="28" t="s">
        <v>101</v>
      </c>
    </row>
    <row r="32" spans="2:4">
      <c r="B32" s="31" t="s">
        <v>102</v>
      </c>
      <c r="C32" s="32" t="s">
        <v>103</v>
      </c>
      <c r="D32" s="32" t="s">
        <v>104</v>
      </c>
    </row>
    <row r="33" spans="2:4">
      <c r="B33" s="33" t="s">
        <v>105</v>
      </c>
      <c r="C33" s="34" t="s">
        <v>106</v>
      </c>
      <c r="D33" s="34" t="s">
        <v>107</v>
      </c>
    </row>
    <row r="34" spans="2:4">
      <c r="B34" s="35" t="s">
        <v>108</v>
      </c>
      <c r="C34" s="23" t="s">
        <v>109</v>
      </c>
      <c r="D34" s="23" t="s">
        <v>110</v>
      </c>
    </row>
  </sheetData>
  <sheetProtection algorithmName="SHA-512" hashValue="Z4zbIM+xV/jg8VtWyDzNBLpiQ77qRahFuFnOMzgsk32qpPbFtNHgj+Qx/TM9FKeDvSxdApyvEsSKgOL7Y3CrZw==" saltValue="gjfvuxv/Vguj7AfgzLxMUQ==" spinCount="100000" sheet="1" objects="1" scenarios="1" formatCells="0" formatColumns="0" formatRows="0" insertColumns="0" sort="0" autoFilter="0" pivotTables="0"/>
  <mergeCells count="4">
    <mergeCell ref="B1:D2"/>
    <mergeCell ref="B3:D3"/>
    <mergeCell ref="F5:G7"/>
    <mergeCell ref="F8:G8"/>
  </mergeCells>
  <hyperlinks>
    <hyperlink ref="F8" r:id="rId1" xr:uid="{A939C0AE-B781-4D42-A111-C90AEFD15AFC}"/>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3"/>
  <sheetViews>
    <sheetView workbookViewId="0">
      <pane ySplit="9" topLeftCell="A10" activePane="bottomLeft" state="frozen"/>
      <selection pane="bottomLeft" activeCell="A36" sqref="A36"/>
    </sheetView>
  </sheetViews>
  <sheetFormatPr baseColWidth="10" defaultColWidth="8.796875" defaultRowHeight="13.8"/>
  <cols>
    <col min="1" max="1" width="24" style="23" customWidth="1"/>
    <col min="2" max="2" width="16" style="23" customWidth="1"/>
    <col min="3" max="3" width="18" style="23" customWidth="1"/>
    <col min="4" max="4" width="19" style="23" customWidth="1"/>
    <col min="5" max="5" width="17" style="23" customWidth="1"/>
    <col min="6" max="8" width="18" style="23" customWidth="1"/>
    <col min="9" max="9" width="20" style="23" customWidth="1"/>
    <col min="10" max="10" width="16" style="23" customWidth="1"/>
    <col min="11" max="11" width="3.19921875" style="23" customWidth="1"/>
    <col min="12" max="12" width="8.796875" style="23"/>
    <col min="13" max="13" width="36.19921875" style="23" customWidth="1"/>
    <col min="14" max="16384" width="8.796875" style="23"/>
  </cols>
  <sheetData>
    <row r="1" spans="1:13">
      <c r="A1" s="55" t="s">
        <v>111</v>
      </c>
      <c r="B1" s="56"/>
      <c r="C1" s="56"/>
      <c r="D1" s="56"/>
      <c r="E1" s="56"/>
      <c r="F1" s="56"/>
      <c r="G1" s="56"/>
      <c r="H1" s="56"/>
      <c r="I1" s="56"/>
      <c r="J1" s="56"/>
    </row>
    <row r="2" spans="1:13">
      <c r="A2" s="56"/>
      <c r="B2" s="56"/>
      <c r="C2" s="56"/>
      <c r="D2" s="56"/>
      <c r="E2" s="56"/>
      <c r="F2" s="56"/>
      <c r="G2" s="56"/>
      <c r="H2" s="56"/>
      <c r="I2" s="56"/>
      <c r="J2" s="56"/>
    </row>
    <row r="3" spans="1:13">
      <c r="A3" s="57" t="s">
        <v>112</v>
      </c>
      <c r="B3" s="56"/>
      <c r="C3" s="56"/>
      <c r="D3" s="56"/>
      <c r="E3" s="56"/>
      <c r="F3" s="56"/>
      <c r="G3" s="56"/>
      <c r="H3" s="56"/>
      <c r="I3" s="56"/>
      <c r="J3" s="56"/>
    </row>
    <row r="4" spans="1:13" ht="14.4" thickBot="1">
      <c r="A4" s="58"/>
      <c r="B4" s="58"/>
      <c r="C4" s="58"/>
      <c r="D4" s="58"/>
      <c r="E4" s="58"/>
      <c r="F4" s="58"/>
      <c r="G4" s="58"/>
      <c r="H4" s="58"/>
      <c r="I4" s="58"/>
      <c r="J4" s="58"/>
    </row>
    <row r="5" spans="1:13" ht="30.6" customHeight="1">
      <c r="A5" s="59" t="s">
        <v>113</v>
      </c>
      <c r="B5" s="59"/>
      <c r="C5" s="59"/>
      <c r="D5" s="59"/>
      <c r="E5" s="59"/>
      <c r="F5" s="59"/>
      <c r="G5" s="59"/>
      <c r="H5" s="59"/>
      <c r="I5" s="59"/>
      <c r="J5" s="59"/>
      <c r="L5" s="36" t="s">
        <v>175</v>
      </c>
      <c r="M5" s="37"/>
    </row>
    <row r="6" spans="1:13" ht="30.6" customHeight="1">
      <c r="A6" s="59"/>
      <c r="B6" s="59"/>
      <c r="C6" s="59"/>
      <c r="D6" s="59"/>
      <c r="E6" s="59"/>
      <c r="F6" s="59"/>
      <c r="G6" s="59"/>
      <c r="H6" s="59"/>
      <c r="I6" s="59"/>
      <c r="J6" s="59"/>
      <c r="L6" s="38"/>
      <c r="M6" s="39"/>
    </row>
    <row r="7" spans="1:13" ht="30.6" customHeight="1" thickBot="1">
      <c r="A7" s="58"/>
      <c r="B7" s="58"/>
      <c r="C7" s="58"/>
      <c r="D7" s="58"/>
      <c r="E7" s="58"/>
      <c r="F7" s="58"/>
      <c r="G7" s="58"/>
      <c r="H7" s="58"/>
      <c r="I7" s="58"/>
      <c r="J7" s="58"/>
      <c r="L7" s="40"/>
      <c r="M7" s="41"/>
    </row>
    <row r="8" spans="1:13" ht="17.399999999999999" thickBot="1">
      <c r="A8" s="58"/>
      <c r="B8" s="58"/>
      <c r="C8" s="58"/>
      <c r="D8" s="58"/>
      <c r="E8" s="58"/>
      <c r="F8" s="58"/>
      <c r="G8" s="58"/>
      <c r="H8" s="58"/>
      <c r="I8" s="58"/>
      <c r="J8" s="58"/>
      <c r="L8" s="42" t="s">
        <v>176</v>
      </c>
      <c r="M8" s="43"/>
    </row>
    <row r="9" spans="1:13" ht="27.6">
      <c r="A9" s="60" t="s">
        <v>114</v>
      </c>
      <c r="B9" s="60" t="s">
        <v>115</v>
      </c>
      <c r="C9" s="60" t="s">
        <v>116</v>
      </c>
      <c r="D9" s="60" t="s">
        <v>117</v>
      </c>
      <c r="E9" s="60" t="s">
        <v>118</v>
      </c>
      <c r="F9" s="60" t="s">
        <v>119</v>
      </c>
      <c r="G9" s="60" t="s">
        <v>120</v>
      </c>
      <c r="H9" s="60" t="s">
        <v>121</v>
      </c>
      <c r="I9" s="60" t="s">
        <v>122</v>
      </c>
      <c r="J9" s="60" t="s">
        <v>123</v>
      </c>
    </row>
    <row r="10" spans="1:13">
      <c r="A10" s="61" t="s">
        <v>124</v>
      </c>
      <c r="B10" s="62">
        <v>100</v>
      </c>
      <c r="C10" s="63">
        <v>1100</v>
      </c>
      <c r="D10" s="63">
        <v>500</v>
      </c>
      <c r="E10" s="63">
        <v>0</v>
      </c>
      <c r="F10" s="64">
        <f>IF(J10="OK",SUM(C10:E10),"")</f>
        <v>1600</v>
      </c>
      <c r="G10" s="64">
        <f>IF(J10="OK",F10/B10,"")</f>
        <v>16</v>
      </c>
      <c r="H10" s="63">
        <v>27</v>
      </c>
      <c r="I10" s="64">
        <f>IF(AND(J10="OK",ISNUMBER(H10)),H10*B10,"")</f>
        <v>2700</v>
      </c>
      <c r="J10" s="65" t="str">
        <f>IF(COUNTA(A10:E10,H10)=0,"",IF(OR(LEN(TRIM(A10))=0,NOT(ISNUMBER(B10)),NOT(ISNUMBER(C10)),NOT(ISNUMBER(D10)),NOT(ISNUMBER(E10))),"FALTA INFO",IF(OR(B10&lt;=0,MOD(B10,1)&lt;&gt;0,B10&gt;1000000000,C10&lt;0,C10&gt;1000000000000,D10&lt;0,D10&gt;1000000000000,E10&lt;0,E10&gt;1000000000000,AND(H10&lt;&gt;"",NOT(ISNUMBER(H10))),AND(ISNUMBER(H10),OR(H10&lt;0,H10&gt;1000000000000)),COUNTIF($A$10:$A$12,A10)&gt;1),"REVISAR","OK")))</f>
        <v>OK</v>
      </c>
    </row>
    <row r="11" spans="1:13">
      <c r="A11" s="61" t="s">
        <v>125</v>
      </c>
      <c r="B11" s="62">
        <v>100</v>
      </c>
      <c r="C11" s="63">
        <v>1350</v>
      </c>
      <c r="D11" s="63">
        <v>650</v>
      </c>
      <c r="E11" s="63">
        <v>0</v>
      </c>
      <c r="F11" s="64">
        <f>IF(J11="OK",SUM(C11:E11),"")</f>
        <v>2000</v>
      </c>
      <c r="G11" s="64">
        <f>IF(J11="OK",F11/B11,"")</f>
        <v>20</v>
      </c>
      <c r="H11" s="63">
        <v>35</v>
      </c>
      <c r="I11" s="64">
        <f>IF(AND(J11="OK",ISNUMBER(H11)),H11*B11,"")</f>
        <v>3500</v>
      </c>
      <c r="J11" s="65" t="str">
        <f>IF(COUNTA(A11:E11,H11)=0,"",IF(OR(LEN(TRIM(A11))=0,NOT(ISNUMBER(B11)),NOT(ISNUMBER(C11)),NOT(ISNUMBER(D11)),NOT(ISNUMBER(E11))),"FALTA INFO",IF(OR(B11&lt;=0,MOD(B11,1)&lt;&gt;0,B11&gt;1000000000,C11&lt;0,C11&gt;1000000000000,D11&lt;0,D11&gt;1000000000000,E11&lt;0,E11&gt;1000000000000,AND(H11&lt;&gt;"",NOT(ISNUMBER(H11))),AND(ISNUMBER(H11),OR(H11&lt;0,H11&gt;1000000000000)),COUNTIF($A$10:$A$12,A11)&gt;1),"REVISAR","OK")))</f>
        <v>OK</v>
      </c>
    </row>
    <row r="12" spans="1:13">
      <c r="A12" s="61"/>
      <c r="B12" s="62"/>
      <c r="C12" s="63"/>
      <c r="D12" s="63"/>
      <c r="E12" s="63"/>
      <c r="F12" s="64" t="str">
        <f>IF(J12="OK",SUM(C12:E12),"")</f>
        <v/>
      </c>
      <c r="G12" s="64" t="str">
        <f>IF(J12="OK",F12/B12,"")</f>
        <v/>
      </c>
      <c r="H12" s="63"/>
      <c r="I12" s="64" t="str">
        <f>IF(AND(J12="OK",ISNUMBER(H12)),H12*B12,"")</f>
        <v/>
      </c>
      <c r="J12" s="65" t="str">
        <f>IF(COUNTA(A12:E12,H12)=0,"",IF(OR(LEN(TRIM(A12))=0,NOT(ISNUMBER(B12)),NOT(ISNUMBER(C12)),NOT(ISNUMBER(D12)),NOT(ISNUMBER(E12))),"FALTA INFO",IF(OR(B12&lt;=0,MOD(B12,1)&lt;&gt;0,B12&gt;1000000000,C12&lt;0,C12&gt;1000000000000,D12&lt;0,D12&gt;1000000000000,E12&lt;0,E12&gt;1000000000000,AND(H12&lt;&gt;"",NOT(ISNUMBER(H12))),AND(ISNUMBER(H12),OR(H12&lt;0,H12&gt;1000000000000)),COUNTIF($A$10:$A$12,A12)&gt;1),"REVISAR","OK")))</f>
        <v/>
      </c>
    </row>
    <row r="13" spans="1:13">
      <c r="A13" s="58"/>
      <c r="B13" s="66"/>
      <c r="C13" s="67"/>
      <c r="D13" s="67"/>
      <c r="E13" s="67"/>
      <c r="F13" s="67"/>
      <c r="G13" s="67"/>
      <c r="H13" s="67"/>
      <c r="I13" s="67"/>
      <c r="J13" s="58"/>
    </row>
    <row r="14" spans="1:13">
      <c r="A14" s="58"/>
      <c r="B14" s="66"/>
      <c r="C14" s="67"/>
      <c r="D14" s="67"/>
      <c r="E14" s="67"/>
      <c r="F14" s="67"/>
      <c r="G14" s="67"/>
      <c r="H14" s="67"/>
      <c r="I14" s="67"/>
      <c r="J14" s="58"/>
    </row>
    <row r="15" spans="1:13">
      <c r="A15" s="68" t="s">
        <v>126</v>
      </c>
      <c r="B15" s="69">
        <f>IF(COUNTIF($J$10:$J$12,"REVISAR")+COUNTIF($J$10:$J$12,"FALTA INFO")&gt;0,"",SUM(B10:B12))</f>
        <v>200</v>
      </c>
      <c r="C15" s="70">
        <f>IF(COUNTIF($J$10:$J$12,"REVISAR")+COUNTIF($J$10:$J$12,"FALTA INFO")&gt;0,"",SUM(C10:C12))</f>
        <v>2450</v>
      </c>
      <c r="D15" s="70">
        <f>IF(COUNTIF($J$10:$J$12,"REVISAR")+COUNTIF($J$10:$J$12,"FALTA INFO")&gt;0,"",SUM(D10:D12))</f>
        <v>1150</v>
      </c>
      <c r="E15" s="70">
        <f>IF(COUNTIF($J$10:$J$12,"REVISAR")+COUNTIF($J$10:$J$12,"FALTA INFO")&gt;0,"",SUM(E10:E12))</f>
        <v>0</v>
      </c>
      <c r="F15" s="70">
        <f>IF(COUNTIF($J$10:$J$12,"REVISAR")+COUNTIF($J$10:$J$12,"FALTA INFO")&gt;0,"",SUM(F10:F12))</f>
        <v>3600</v>
      </c>
      <c r="G15" s="70"/>
      <c r="H15" s="70"/>
      <c r="I15" s="70">
        <f>IF(COUNTIF($J$10:$J$12,"REVISAR")+COUNTIF($J$10:$J$12,"FALTA INFO")&gt;0,"",SUM(I10:I12))</f>
        <v>6200</v>
      </c>
      <c r="J15" s="68"/>
    </row>
    <row r="16" spans="1:13">
      <c r="A16" s="58"/>
      <c r="B16" s="58"/>
      <c r="C16" s="58"/>
      <c r="D16" s="58"/>
      <c r="E16" s="58"/>
      <c r="F16" s="58"/>
      <c r="G16" s="58"/>
      <c r="H16" s="58"/>
      <c r="I16" s="58"/>
      <c r="J16" s="58"/>
    </row>
    <row r="17" spans="1:10">
      <c r="A17" s="58"/>
      <c r="B17" s="58"/>
      <c r="C17" s="58"/>
      <c r="D17" s="58"/>
      <c r="E17" s="58"/>
      <c r="F17" s="58"/>
      <c r="G17" s="58"/>
      <c r="H17" s="58"/>
      <c r="I17" s="58"/>
      <c r="J17" s="58"/>
    </row>
    <row r="18" spans="1:10">
      <c r="A18" s="71" t="s">
        <v>127</v>
      </c>
      <c r="B18" s="71"/>
      <c r="C18" s="71"/>
      <c r="D18" s="71"/>
      <c r="E18" s="71"/>
      <c r="F18" s="71"/>
      <c r="G18" s="71"/>
      <c r="H18" s="71"/>
      <c r="I18" s="71"/>
      <c r="J18" s="71"/>
    </row>
    <row r="19" spans="1:10">
      <c r="A19" s="71"/>
      <c r="B19" s="71"/>
      <c r="C19" s="71"/>
      <c r="D19" s="71"/>
      <c r="E19" s="71"/>
      <c r="F19" s="71"/>
      <c r="G19" s="71"/>
      <c r="H19" s="71"/>
      <c r="I19" s="71"/>
      <c r="J19" s="71"/>
    </row>
    <row r="20" spans="1:10">
      <c r="A20" s="25"/>
      <c r="B20" s="25"/>
      <c r="C20" s="25"/>
      <c r="D20" s="25"/>
      <c r="E20" s="25"/>
      <c r="F20" s="25"/>
      <c r="G20" s="25"/>
      <c r="H20" s="25"/>
      <c r="I20" s="25"/>
      <c r="J20" s="25"/>
    </row>
    <row r="21" spans="1:10">
      <c r="A21" s="25"/>
      <c r="B21" s="25"/>
      <c r="C21" s="25"/>
      <c r="D21" s="25"/>
      <c r="E21" s="25"/>
      <c r="F21" s="25"/>
      <c r="G21" s="25"/>
      <c r="H21" s="25"/>
      <c r="I21" s="25"/>
      <c r="J21" s="25"/>
    </row>
    <row r="22" spans="1:10">
      <c r="A22" s="25"/>
      <c r="B22" s="25"/>
      <c r="C22" s="25"/>
      <c r="D22" s="25"/>
      <c r="E22" s="25"/>
      <c r="F22" s="25"/>
      <c r="G22" s="25"/>
      <c r="H22" s="25"/>
      <c r="I22" s="25"/>
      <c r="J22" s="25"/>
    </row>
    <row r="23" spans="1:10">
      <c r="A23" s="25"/>
      <c r="B23" s="25"/>
      <c r="C23" s="25"/>
      <c r="D23" s="25"/>
      <c r="E23" s="25"/>
      <c r="F23" s="25"/>
      <c r="G23" s="25"/>
      <c r="H23" s="25"/>
      <c r="I23" s="25"/>
      <c r="J23" s="25"/>
    </row>
  </sheetData>
  <sheetProtection algorithmName="SHA-512" hashValue="cdeirMiPImAwUZ4u6ZibwRdn/1YJUXL9/vS48o8ckE4DHC7pWRrj5hSnL3o0VMxYy4Or3wQzaT7W5UbUPaFCcA==" saltValue="fioRH9WUma1KwnYS+KjjnA==" spinCount="100000" sheet="1" objects="1" scenarios="1" formatCells="0" formatColumns="0" formatRows="0" insertColumns="0" insertRows="0" sort="0" autoFilter="0" pivotTables="0"/>
  <mergeCells count="6">
    <mergeCell ref="A1:J2"/>
    <mergeCell ref="A3:J3"/>
    <mergeCell ref="A5:J6"/>
    <mergeCell ref="A18:J19"/>
    <mergeCell ref="L5:M7"/>
    <mergeCell ref="L8:M8"/>
  </mergeCells>
  <conditionalFormatting sqref="J10:J12">
    <cfRule type="expression" dxfId="9" priority="1">
      <formula>J10="OK"</formula>
    </cfRule>
    <cfRule type="expression" dxfId="8" priority="2">
      <formula>OR(J10="REVISAR",J10="FALTA INFO")</formula>
    </cfRule>
  </conditionalFormatting>
  <dataValidations count="3">
    <dataValidation type="decimal" allowBlank="1" showErrorMessage="1" errorTitle="Costo inválido" error="Ingresa un importe de 0 a 1.000.000.000.000." sqref="C10:E12" xr:uid="{00000000-0002-0000-0200-000000000000}">
      <formula1>0</formula1>
      <formula2>1000000000000</formula2>
    </dataValidation>
    <dataValidation type="decimal" allowBlank="1" showErrorMessage="1" errorTitle="Precio inválido" error="Ingresa un precio de 0 a 1.000.000.000.000 o deja vacío." sqref="H10:H12" xr:uid="{00000000-0002-0000-0200-000001000000}">
      <formula1>0</formula1>
      <formula2>1000000000000</formula2>
    </dataValidation>
    <dataValidation type="whole" allowBlank="1" showErrorMessage="1" errorTitle="Unidades inválidas" error="Ingresa unidades enteras entre 1 y 1.000.000.000." sqref="B10:B12" xr:uid="{00000000-0002-0000-0200-000002000000}">
      <formula1>1</formula1>
      <formula2>1000000000</formula2>
    </dataValidation>
  </dataValidations>
  <hyperlinks>
    <hyperlink ref="L8" r:id="rId1" xr:uid="{2DA5C31C-54F1-422B-BF21-878F7733EAA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26"/>
  <sheetViews>
    <sheetView workbookViewId="0">
      <pane ySplit="9" topLeftCell="A10" activePane="bottomLeft" state="frozen"/>
      <selection pane="bottomLeft"/>
    </sheetView>
  </sheetViews>
  <sheetFormatPr baseColWidth="10" defaultColWidth="8.796875" defaultRowHeight="13.8"/>
  <cols>
    <col min="1" max="1" width="3.19921875" customWidth="1"/>
    <col min="2" max="2" width="29" customWidth="1"/>
    <col min="3" max="5" width="18" customWidth="1"/>
    <col min="6" max="6" width="24" customWidth="1"/>
    <col min="7" max="9" width="18" customWidth="1"/>
    <col min="10" max="10" width="17" customWidth="1"/>
    <col min="11" max="11" width="19" customWidth="1"/>
    <col min="12" max="12" width="18" customWidth="1"/>
  </cols>
  <sheetData>
    <row r="1" spans="2:12" ht="25.95" customHeight="1">
      <c r="B1" s="11" t="s">
        <v>128</v>
      </c>
      <c r="C1" s="12"/>
      <c r="D1" s="12"/>
      <c r="E1" s="12"/>
      <c r="F1" s="12"/>
      <c r="G1" s="12"/>
      <c r="H1" s="12"/>
      <c r="I1" s="12"/>
      <c r="J1" s="12"/>
      <c r="K1" s="12"/>
      <c r="L1" s="12"/>
    </row>
    <row r="2" spans="2:12" ht="25.95" customHeight="1">
      <c r="B2" s="12"/>
      <c r="C2" s="12"/>
      <c r="D2" s="12"/>
      <c r="E2" s="12"/>
      <c r="F2" s="12"/>
      <c r="G2" s="12"/>
      <c r="H2" s="12"/>
      <c r="I2" s="12"/>
      <c r="J2" s="12"/>
      <c r="K2" s="12"/>
      <c r="L2" s="12"/>
    </row>
    <row r="3" spans="2:12" ht="30" customHeight="1">
      <c r="B3" s="13" t="s">
        <v>129</v>
      </c>
      <c r="C3" s="12"/>
      <c r="D3" s="12"/>
      <c r="E3" s="12"/>
      <c r="F3" s="12"/>
      <c r="G3" s="12"/>
      <c r="H3" s="12"/>
      <c r="I3" s="12"/>
      <c r="J3" s="12"/>
      <c r="K3" s="12"/>
      <c r="L3" s="12"/>
    </row>
    <row r="4" spans="2:12" ht="24" customHeight="1">
      <c r="B4" s="1"/>
      <c r="C4" s="1"/>
      <c r="D4" s="1"/>
      <c r="E4" s="1"/>
      <c r="F4" s="1"/>
      <c r="G4" s="1"/>
      <c r="H4" s="1"/>
      <c r="I4" s="1"/>
      <c r="J4" s="1"/>
      <c r="K4" s="1"/>
      <c r="L4" s="1"/>
    </row>
    <row r="5" spans="2:12" ht="24" customHeight="1">
      <c r="B5" s="16" t="s">
        <v>130</v>
      </c>
      <c r="C5" s="16"/>
      <c r="D5" s="16"/>
      <c r="E5" s="16"/>
      <c r="F5" s="16"/>
      <c r="G5" s="16"/>
      <c r="H5" s="16"/>
      <c r="I5" s="16"/>
      <c r="J5" s="16"/>
      <c r="K5" s="16"/>
      <c r="L5" s="16"/>
    </row>
    <row r="6" spans="2:12" ht="24" customHeight="1">
      <c r="B6" s="16"/>
      <c r="C6" s="16"/>
      <c r="D6" s="16"/>
      <c r="E6" s="16"/>
      <c r="F6" s="16"/>
      <c r="G6" s="16"/>
      <c r="H6" s="16"/>
      <c r="I6" s="16"/>
      <c r="J6" s="16"/>
      <c r="K6" s="16"/>
      <c r="L6" s="16"/>
    </row>
    <row r="7" spans="2:12" ht="24" customHeight="1">
      <c r="B7" s="1"/>
      <c r="C7" s="1"/>
      <c r="D7" s="1"/>
      <c r="E7" s="1"/>
      <c r="F7" s="1"/>
      <c r="G7" s="1"/>
      <c r="H7" s="1"/>
      <c r="I7" s="1"/>
      <c r="J7" s="1"/>
      <c r="K7" s="1"/>
      <c r="L7" s="1"/>
    </row>
    <row r="8" spans="2:12" ht="24" customHeight="1">
      <c r="B8" s="1"/>
      <c r="C8" s="1"/>
      <c r="D8" s="1"/>
      <c r="E8" s="1"/>
      <c r="F8" s="1"/>
      <c r="G8" s="1"/>
      <c r="H8" s="1"/>
      <c r="I8" s="1"/>
      <c r="J8" s="1"/>
      <c r="K8" s="1"/>
      <c r="L8" s="1"/>
    </row>
    <row r="9" spans="2:12" ht="45" customHeight="1">
      <c r="B9" s="3" t="s">
        <v>57</v>
      </c>
      <c r="C9" s="3" t="s">
        <v>131</v>
      </c>
      <c r="D9" s="3" t="s">
        <v>132</v>
      </c>
      <c r="E9" s="3" t="s">
        <v>133</v>
      </c>
      <c r="F9" s="3" t="s">
        <v>134</v>
      </c>
      <c r="G9" s="3" t="str">
        <f>IF(Productos!A10&lt;&gt;"",Productos!A10,"Producto 1")</f>
        <v>Producto A</v>
      </c>
      <c r="H9" s="3" t="str">
        <f>IF(Productos!A11&lt;&gt;"",Productos!A11,"Producto 2")</f>
        <v>Producto B</v>
      </c>
      <c r="I9" s="3" t="str">
        <f>IF(Productos!A12&lt;&gt;"",Productos!A12,"Producto 3")</f>
        <v>Producto 3</v>
      </c>
      <c r="J9" s="3" t="s">
        <v>135</v>
      </c>
      <c r="K9" s="3" t="s">
        <v>136</v>
      </c>
      <c r="L9" s="3" t="s">
        <v>123</v>
      </c>
    </row>
    <row r="10" spans="2:12" ht="34.049999999999997" customHeight="1">
      <c r="B10" s="4" t="s">
        <v>137</v>
      </c>
      <c r="C10" s="7">
        <v>500</v>
      </c>
      <c r="D10" s="7">
        <v>100</v>
      </c>
      <c r="E10" s="5">
        <f>IF(L10="OK",SUM(C10:D10),"")</f>
        <v>600</v>
      </c>
      <c r="F10" s="4" t="s">
        <v>138</v>
      </c>
      <c r="G10" s="7">
        <v>1</v>
      </c>
      <c r="H10" s="7">
        <v>5</v>
      </c>
      <c r="I10" s="7"/>
      <c r="J10" s="5">
        <f>IF(COUNTA(B10:D10,F10:I10)=0,"",IF(AND(COUNT(G10:I10)&gt;0,COUNTIF(G10:I10,"&gt;1000000000000")=0,COUNTIF(G10:I10,"&lt;0")=0),SUM(G10:I10),""))</f>
        <v>6</v>
      </c>
      <c r="K10" s="5">
        <f>IF(L10="OK",E10/J10,"")</f>
        <v>100</v>
      </c>
      <c r="L10" s="2" t="str">
        <f>IF(COUNTA(B10:D10,F10:I10)=0,"",IF(OR(LEN(TRIM(B10))=0,LEN(TRIM(F10))=0,NOT(ISNUMBER(C10)),NOT(ISNUMBER(D10)),AND(Productos!$A$10&lt;&gt;"",NOT(ISNUMBER(G10))),AND(Productos!$A$11&lt;&gt;"",NOT(ISNUMBER(H10))),AND(Productos!$A$12&lt;&gt;"",NOT(ISNUMBER(I10)))),"FALTA INFO",IF(OR(C10&lt;0,C10&gt;1000000000000,D10&lt;0,D10&gt;1000000000000,NOT(ISNUMBER(J10)),J10&lt;=0,COUNTIF($B$10:$B$14,B10)&gt;1,AND(Productos!$A$10="",G10&lt;&gt;""),AND(Productos!$A$11="",H10&lt;&gt;""),AND(Productos!$A$12="",I10&lt;&gt;""),COUNTIF(G10:I10,"&lt;0")&gt;0,COUNTIF(G10:I10,"&gt;1000000000000")&gt;0),"REVISAR","OK")))</f>
        <v>OK</v>
      </c>
    </row>
    <row r="11" spans="2:12" ht="34.049999999999997" customHeight="1">
      <c r="B11" s="4" t="s">
        <v>139</v>
      </c>
      <c r="C11" s="7">
        <v>480</v>
      </c>
      <c r="D11" s="7">
        <v>120</v>
      </c>
      <c r="E11" s="5">
        <f>IF(L11="OK",SUM(C11:D11),"")</f>
        <v>600</v>
      </c>
      <c r="F11" s="4" t="s">
        <v>140</v>
      </c>
      <c r="G11" s="7">
        <v>2</v>
      </c>
      <c r="H11" s="7">
        <v>4</v>
      </c>
      <c r="I11" s="7"/>
      <c r="J11" s="5">
        <f>IF(COUNTA(B11:D11,F11:I11)=0,"",IF(AND(COUNT(G11:I11)&gt;0,COUNTIF(G11:I11,"&gt;1000000000000")=0,COUNTIF(G11:I11,"&lt;0")=0),SUM(G11:I11),""))</f>
        <v>6</v>
      </c>
      <c r="K11" s="5">
        <f>IF(L11="OK",E11/J11,"")</f>
        <v>100</v>
      </c>
      <c r="L11" s="2" t="str">
        <f>IF(COUNTA(B11:D11,F11:I11)=0,"",IF(OR(LEN(TRIM(B11))=0,LEN(TRIM(F11))=0,NOT(ISNUMBER(C11)),NOT(ISNUMBER(D11)),AND(Productos!$A$10&lt;&gt;"",NOT(ISNUMBER(G11))),AND(Productos!$A$11&lt;&gt;"",NOT(ISNUMBER(H11))),AND(Productos!$A$12&lt;&gt;"",NOT(ISNUMBER(I11)))),"FALTA INFO",IF(OR(C11&lt;0,C11&gt;1000000000000,D11&lt;0,D11&gt;1000000000000,NOT(ISNUMBER(J11)),J11&lt;=0,COUNTIF($B$10:$B$14,B11)&gt;1,AND(Productos!$A$10="",G11&lt;&gt;""),AND(Productos!$A$11="",H11&lt;&gt;""),AND(Productos!$A$12="",I11&lt;&gt;""),COUNTIF(G11:I11,"&lt;0")&gt;0,COUNTIF(G11:I11,"&gt;1000000000000")&gt;0),"REVISAR","OK")))</f>
        <v>OK</v>
      </c>
    </row>
    <row r="12" spans="2:12" ht="34.049999999999997" customHeight="1">
      <c r="B12" s="4"/>
      <c r="C12" s="7"/>
      <c r="D12" s="7"/>
      <c r="E12" s="5" t="str">
        <f>IF(L12="OK",SUM(C12:D12),"")</f>
        <v/>
      </c>
      <c r="F12" s="4"/>
      <c r="G12" s="7"/>
      <c r="H12" s="7"/>
      <c r="I12" s="7"/>
      <c r="J12" s="5" t="str">
        <f>IF(COUNTA(B12:D12,F12:I12)=0,"",IF(AND(COUNT(G12:I12)&gt;0,COUNTIF(G12:I12,"&gt;1000000000000")=0,COUNTIF(G12:I12,"&lt;0")=0),SUM(G12:I12),""))</f>
        <v/>
      </c>
      <c r="K12" s="5" t="str">
        <f>IF(L12="OK",E12/J12,"")</f>
        <v/>
      </c>
      <c r="L12" s="2" t="str">
        <f>IF(COUNTA(B12:D12,F12:I12)=0,"",IF(OR(LEN(TRIM(B12))=0,LEN(TRIM(F12))=0,NOT(ISNUMBER(C12)),NOT(ISNUMBER(D12)),AND(Productos!$A$10&lt;&gt;"",NOT(ISNUMBER(G12))),AND(Productos!$A$11&lt;&gt;"",NOT(ISNUMBER(H12))),AND(Productos!$A$12&lt;&gt;"",NOT(ISNUMBER(I12)))),"FALTA INFO",IF(OR(C12&lt;0,C12&gt;1000000000000,D12&lt;0,D12&gt;1000000000000,NOT(ISNUMBER(J12)),J12&lt;=0,COUNTIF($B$10:$B$14,B12)&gt;1,AND(Productos!$A$10="",G12&lt;&gt;""),AND(Productos!$A$11="",H12&lt;&gt;""),AND(Productos!$A$12="",I12&lt;&gt;""),COUNTIF(G12:I12,"&lt;0")&gt;0,COUNTIF(G12:I12,"&gt;1000000000000")&gt;0),"REVISAR","OK")))</f>
        <v/>
      </c>
    </row>
    <row r="13" spans="2:12" ht="34.049999999999997" customHeight="1">
      <c r="B13" s="4"/>
      <c r="C13" s="7"/>
      <c r="D13" s="7"/>
      <c r="E13" s="5" t="str">
        <f>IF(L13="OK",SUM(C13:D13),"")</f>
        <v/>
      </c>
      <c r="F13" s="4"/>
      <c r="G13" s="7"/>
      <c r="H13" s="7"/>
      <c r="I13" s="7"/>
      <c r="J13" s="5" t="str">
        <f>IF(COUNTA(B13:D13,F13:I13)=0,"",IF(AND(COUNT(G13:I13)&gt;0,COUNTIF(G13:I13,"&gt;1000000000000")=0,COUNTIF(G13:I13,"&lt;0")=0),SUM(G13:I13),""))</f>
        <v/>
      </c>
      <c r="K13" s="5" t="str">
        <f>IF(L13="OK",E13/J13,"")</f>
        <v/>
      </c>
      <c r="L13" s="2" t="str">
        <f>IF(COUNTA(B13:D13,F13:I13)=0,"",IF(OR(LEN(TRIM(B13))=0,LEN(TRIM(F13))=0,NOT(ISNUMBER(C13)),NOT(ISNUMBER(D13)),AND(Productos!$A$10&lt;&gt;"",NOT(ISNUMBER(G13))),AND(Productos!$A$11&lt;&gt;"",NOT(ISNUMBER(H13))),AND(Productos!$A$12&lt;&gt;"",NOT(ISNUMBER(I13)))),"FALTA INFO",IF(OR(C13&lt;0,C13&gt;1000000000000,D13&lt;0,D13&gt;1000000000000,NOT(ISNUMBER(J13)),J13&lt;=0,COUNTIF($B$10:$B$14,B13)&gt;1,AND(Productos!$A$10="",G13&lt;&gt;""),AND(Productos!$A$11="",H13&lt;&gt;""),AND(Productos!$A$12="",I13&lt;&gt;""),COUNTIF(G13:I13,"&lt;0")&gt;0,COUNTIF(G13:I13,"&gt;1000000000000")&gt;0),"REVISAR","OK")))</f>
        <v/>
      </c>
    </row>
    <row r="14" spans="2:12" ht="34.049999999999997" customHeight="1">
      <c r="B14" s="4"/>
      <c r="C14" s="7"/>
      <c r="D14" s="7"/>
      <c r="E14" s="5" t="str">
        <f>IF(L14="OK",SUM(C14:D14),"")</f>
        <v/>
      </c>
      <c r="F14" s="4"/>
      <c r="G14" s="7"/>
      <c r="H14" s="7"/>
      <c r="I14" s="7"/>
      <c r="J14" s="5" t="str">
        <f>IF(COUNTA(B14:D14,F14:I14)=0,"",IF(AND(COUNT(G14:I14)&gt;0,COUNTIF(G14:I14,"&gt;1000000000000")=0,COUNTIF(G14:I14,"&lt;0")=0),SUM(G14:I14),""))</f>
        <v/>
      </c>
      <c r="K14" s="5" t="str">
        <f>IF(L14="OK",E14/J14,"")</f>
        <v/>
      </c>
      <c r="L14" s="2" t="str">
        <f>IF(COUNTA(B14:D14,F14:I14)=0,"",IF(OR(LEN(TRIM(B14))=0,LEN(TRIM(F14))=0,NOT(ISNUMBER(C14)),NOT(ISNUMBER(D14)),AND(Productos!$A$10&lt;&gt;"",NOT(ISNUMBER(G14))),AND(Productos!$A$11&lt;&gt;"",NOT(ISNUMBER(H14))),AND(Productos!$A$12&lt;&gt;"",NOT(ISNUMBER(I14)))),"FALTA INFO",IF(OR(C14&lt;0,C14&gt;1000000000000,D14&lt;0,D14&gt;1000000000000,NOT(ISNUMBER(J14)),J14&lt;=0,COUNTIF($B$10:$B$14,B14)&gt;1,AND(Productos!$A$10="",G14&lt;&gt;""),AND(Productos!$A$11="",H14&lt;&gt;""),AND(Productos!$A$12="",I14&lt;&gt;""),COUNTIF(G14:I14,"&lt;0")&gt;0,COUNTIF(G14:I14,"&gt;1000000000000")&gt;0),"REVISAR","OK")))</f>
        <v/>
      </c>
    </row>
    <row r="15" spans="2:12" ht="24" customHeight="1">
      <c r="B15" s="1"/>
      <c r="C15" s="6"/>
      <c r="D15" s="6"/>
      <c r="E15" s="6"/>
      <c r="F15" s="1"/>
      <c r="G15" s="6"/>
      <c r="H15" s="6"/>
      <c r="I15" s="6"/>
      <c r="J15" s="6"/>
      <c r="K15" s="6"/>
      <c r="L15" s="1"/>
    </row>
    <row r="16" spans="2:12" ht="24" customHeight="1">
      <c r="B16" s="8" t="s">
        <v>141</v>
      </c>
      <c r="C16" s="9"/>
      <c r="D16" s="9"/>
      <c r="E16" s="9">
        <f>IF(COUNTIF($L$10:$L$14,"REVISAR")+COUNTIF($L$10:$L$14,"FALTA INFO")&gt;0,"",SUM(E10:E14))</f>
        <v>1200</v>
      </c>
      <c r="F16" s="8"/>
      <c r="G16" s="9"/>
      <c r="H16" s="9"/>
      <c r="I16" s="9"/>
      <c r="J16" s="9" t="s">
        <v>142</v>
      </c>
      <c r="K16" s="9"/>
      <c r="L16" s="8"/>
    </row>
    <row r="17" spans="2:12" ht="24" customHeight="1">
      <c r="B17" s="1"/>
      <c r="C17" s="1"/>
      <c r="D17" s="1"/>
      <c r="E17" s="1"/>
      <c r="F17" s="1"/>
      <c r="G17" s="1"/>
      <c r="H17" s="1"/>
      <c r="I17" s="1"/>
      <c r="J17" s="1"/>
      <c r="K17" s="1"/>
      <c r="L17" s="1"/>
    </row>
    <row r="18" spans="2:12" ht="24" customHeight="1">
      <c r="B18" s="1"/>
      <c r="C18" s="1"/>
      <c r="D18" s="1"/>
      <c r="E18" s="1"/>
      <c r="F18" s="1"/>
      <c r="G18" s="1"/>
      <c r="H18" s="1"/>
      <c r="I18" s="1"/>
      <c r="J18" s="1"/>
      <c r="K18" s="1"/>
      <c r="L18" s="1"/>
    </row>
    <row r="19" spans="2:12" ht="28.05" customHeight="1">
      <c r="B19" s="15" t="s">
        <v>143</v>
      </c>
      <c r="C19" s="15"/>
      <c r="D19" s="15"/>
      <c r="E19" s="15"/>
      <c r="F19" s="15"/>
      <c r="G19" s="15"/>
      <c r="H19" s="15"/>
      <c r="I19" s="15"/>
      <c r="J19" s="15"/>
      <c r="K19" s="15"/>
      <c r="L19" s="15"/>
    </row>
    <row r="20" spans="2:12" ht="28.05" customHeight="1">
      <c r="B20" s="15"/>
      <c r="C20" s="15"/>
      <c r="D20" s="15"/>
      <c r="E20" s="15"/>
      <c r="F20" s="15"/>
      <c r="G20" s="15"/>
      <c r="H20" s="15"/>
      <c r="I20" s="15"/>
      <c r="J20" s="15"/>
      <c r="K20" s="15"/>
      <c r="L20" s="15"/>
    </row>
    <row r="21" spans="2:12" ht="28.05" customHeight="1">
      <c r="B21" s="15"/>
      <c r="C21" s="15"/>
      <c r="D21" s="15"/>
      <c r="E21" s="15"/>
      <c r="F21" s="15"/>
      <c r="G21" s="15"/>
      <c r="H21" s="15"/>
      <c r="I21" s="15"/>
      <c r="J21" s="15"/>
      <c r="K21" s="15"/>
      <c r="L21" s="15"/>
    </row>
    <row r="22" spans="2:12" ht="24" customHeight="1">
      <c r="B22" s="1"/>
      <c r="C22" s="1"/>
      <c r="D22" s="1"/>
      <c r="E22" s="1"/>
      <c r="F22" s="1"/>
      <c r="G22" s="1"/>
      <c r="H22" s="1"/>
      <c r="I22" s="1"/>
      <c r="J22" s="1"/>
      <c r="K22" s="1"/>
      <c r="L22" s="1"/>
    </row>
    <row r="23" spans="2:12" ht="24" customHeight="1">
      <c r="B23" s="1"/>
      <c r="C23" s="1"/>
      <c r="D23" s="1"/>
      <c r="E23" s="1"/>
      <c r="F23" s="1"/>
      <c r="G23" s="1"/>
      <c r="H23" s="1"/>
      <c r="I23" s="1"/>
      <c r="J23" s="1"/>
      <c r="K23" s="1"/>
      <c r="L23" s="1"/>
    </row>
    <row r="24" spans="2:12" ht="24" customHeight="1">
      <c r="B24" s="1"/>
      <c r="C24" s="1"/>
      <c r="D24" s="1"/>
      <c r="E24" s="1"/>
      <c r="F24" s="1"/>
      <c r="G24" s="1"/>
      <c r="H24" s="1"/>
      <c r="I24" s="1"/>
      <c r="J24" s="1"/>
      <c r="K24" s="1"/>
      <c r="L24" s="1"/>
    </row>
    <row r="25" spans="2:12" ht="24" customHeight="1">
      <c r="B25" s="1"/>
      <c r="C25" s="1"/>
      <c r="D25" s="1"/>
      <c r="E25" s="1"/>
      <c r="F25" s="1"/>
      <c r="G25" s="1"/>
      <c r="H25" s="1"/>
      <c r="I25" s="1"/>
      <c r="J25" s="1"/>
      <c r="K25" s="1"/>
      <c r="L25" s="1"/>
    </row>
    <row r="26" spans="2:12" ht="24" customHeight="1">
      <c r="B26" s="1"/>
      <c r="C26" s="1"/>
      <c r="D26" s="1"/>
      <c r="E26" s="1"/>
      <c r="F26" s="1"/>
      <c r="G26" s="1"/>
      <c r="H26" s="1"/>
      <c r="I26" s="1"/>
      <c r="J26" s="1"/>
      <c r="K26" s="1"/>
      <c r="L26" s="1"/>
    </row>
  </sheetData>
  <mergeCells count="4">
    <mergeCell ref="B1:L2"/>
    <mergeCell ref="B3:L3"/>
    <mergeCell ref="B5:L6"/>
    <mergeCell ref="B19:L21"/>
  </mergeCells>
  <conditionalFormatting sqref="L10:L14">
    <cfRule type="expression" dxfId="7" priority="1">
      <formula>L10="OK"</formula>
    </cfRule>
    <cfRule type="expression" dxfId="6" priority="2">
      <formula>OR(L10="REVISAR",L10="FALTA INFO")</formula>
    </cfRule>
  </conditionalFormatting>
  <dataValidations count="2">
    <dataValidation type="decimal" allowBlank="1" showErrorMessage="1" errorTitle="Costo inválido" error="Ingresa un importe de 0 a 1.000.000.000.000." sqref="C10:D14" xr:uid="{00000000-0002-0000-0300-000000000000}">
      <formula1>0</formula1>
      <formula2>1000000000000</formula2>
    </dataValidation>
    <dataValidation type="decimal" allowBlank="1" showErrorMessage="1" errorTitle="Consumo inválido" error="Ingresa un consumo de 0 a 1.000.000.000.000." sqref="G10:I14" xr:uid="{00000000-0002-0000-0300-000001000000}">
      <formula1>0</formula1>
      <formula2>1000000000000</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24"/>
  <sheetViews>
    <sheetView workbookViewId="0">
      <pane ySplit="9" topLeftCell="A10" activePane="bottomLeft" state="frozen"/>
      <selection pane="bottomLeft"/>
    </sheetView>
  </sheetViews>
  <sheetFormatPr baseColWidth="10" defaultColWidth="8.796875" defaultRowHeight="13.8"/>
  <cols>
    <col min="1" max="1" width="3.19921875" customWidth="1"/>
    <col min="2" max="2" width="22" customWidth="1"/>
    <col min="3" max="3" width="13" customWidth="1"/>
    <col min="4" max="5" width="17" customWidth="1"/>
    <col min="6" max="13" width="18" customWidth="1"/>
    <col min="14" max="14" width="17" customWidth="1"/>
    <col min="15" max="15" width="19" customWidth="1"/>
    <col min="16" max="16" width="18" customWidth="1"/>
  </cols>
  <sheetData>
    <row r="1" spans="2:16" ht="25.95" customHeight="1">
      <c r="B1" s="11" t="s">
        <v>144</v>
      </c>
      <c r="C1" s="12"/>
      <c r="D1" s="12"/>
      <c r="E1" s="12"/>
      <c r="F1" s="12"/>
      <c r="G1" s="12"/>
      <c r="H1" s="12"/>
      <c r="I1" s="12"/>
      <c r="J1" s="12"/>
      <c r="K1" s="12"/>
      <c r="L1" s="12"/>
      <c r="M1" s="12"/>
      <c r="N1" s="12"/>
      <c r="O1" s="12"/>
      <c r="P1" s="12"/>
    </row>
    <row r="2" spans="2:16" ht="25.95" customHeight="1">
      <c r="B2" s="12"/>
      <c r="C2" s="12"/>
      <c r="D2" s="12"/>
      <c r="E2" s="12"/>
      <c r="F2" s="12"/>
      <c r="G2" s="12"/>
      <c r="H2" s="12"/>
      <c r="I2" s="12"/>
      <c r="J2" s="12"/>
      <c r="K2" s="12"/>
      <c r="L2" s="12"/>
      <c r="M2" s="12"/>
      <c r="N2" s="12"/>
      <c r="O2" s="12"/>
      <c r="P2" s="12"/>
    </row>
    <row r="3" spans="2:16" ht="30" customHeight="1">
      <c r="B3" s="13" t="s">
        <v>145</v>
      </c>
      <c r="C3" s="12"/>
      <c r="D3" s="12"/>
      <c r="E3" s="12"/>
      <c r="F3" s="12"/>
      <c r="G3" s="12"/>
      <c r="H3" s="12"/>
      <c r="I3" s="12"/>
      <c r="J3" s="12"/>
      <c r="K3" s="12"/>
      <c r="L3" s="12"/>
      <c r="M3" s="12"/>
      <c r="N3" s="12"/>
      <c r="O3" s="12"/>
      <c r="P3" s="12"/>
    </row>
    <row r="4" spans="2:16" ht="24" customHeight="1">
      <c r="B4" s="1"/>
      <c r="C4" s="1"/>
      <c r="D4" s="1"/>
      <c r="E4" s="1"/>
      <c r="F4" s="1"/>
      <c r="G4" s="1"/>
      <c r="H4" s="1"/>
      <c r="I4" s="1"/>
      <c r="J4" s="1"/>
      <c r="K4" s="1"/>
      <c r="L4" s="1"/>
      <c r="M4" s="1"/>
      <c r="N4" s="1"/>
      <c r="O4" s="1"/>
      <c r="P4" s="1"/>
    </row>
    <row r="5" spans="2:16" ht="24" customHeight="1">
      <c r="B5" s="16" t="s">
        <v>146</v>
      </c>
      <c r="C5" s="16"/>
      <c r="D5" s="16"/>
      <c r="E5" s="16"/>
      <c r="F5" s="16"/>
      <c r="G5" s="16"/>
      <c r="H5" s="16"/>
      <c r="I5" s="16"/>
      <c r="J5" s="16"/>
      <c r="K5" s="16"/>
      <c r="L5" s="16"/>
      <c r="M5" s="16"/>
      <c r="N5" s="16"/>
      <c r="O5" s="16"/>
      <c r="P5" s="16"/>
    </row>
    <row r="6" spans="2:16" ht="24" customHeight="1">
      <c r="B6" s="16"/>
      <c r="C6" s="16"/>
      <c r="D6" s="16"/>
      <c r="E6" s="16"/>
      <c r="F6" s="16"/>
      <c r="G6" s="16"/>
      <c r="H6" s="16"/>
      <c r="I6" s="16"/>
      <c r="J6" s="16"/>
      <c r="K6" s="16"/>
      <c r="L6" s="16"/>
      <c r="M6" s="16"/>
      <c r="N6" s="16"/>
      <c r="O6" s="16"/>
      <c r="P6" s="16"/>
    </row>
    <row r="7" spans="2:16" ht="24" customHeight="1">
      <c r="B7" s="1"/>
      <c r="C7" s="1"/>
      <c r="D7" s="1"/>
      <c r="E7" s="1"/>
      <c r="F7" s="1"/>
      <c r="G7" s="1"/>
      <c r="H7" s="1"/>
      <c r="I7" s="1"/>
      <c r="J7" s="1"/>
      <c r="K7" s="1"/>
      <c r="L7" s="1"/>
      <c r="M7" s="1"/>
      <c r="N7" s="1"/>
      <c r="O7" s="1"/>
      <c r="P7" s="1"/>
    </row>
    <row r="8" spans="2:16" ht="24" customHeight="1">
      <c r="B8" s="1"/>
      <c r="C8" s="1"/>
      <c r="D8" s="1"/>
      <c r="E8" s="1"/>
      <c r="F8" s="1"/>
      <c r="G8" s="1"/>
      <c r="H8" s="1"/>
      <c r="I8" s="1"/>
      <c r="J8" s="1"/>
      <c r="K8" s="1"/>
      <c r="L8" s="1"/>
      <c r="M8" s="1"/>
      <c r="N8" s="1"/>
      <c r="O8" s="1"/>
      <c r="P8" s="1"/>
    </row>
    <row r="9" spans="2:16" ht="45" customHeight="1">
      <c r="B9" s="3" t="s">
        <v>114</v>
      </c>
      <c r="C9" s="3" t="s">
        <v>115</v>
      </c>
      <c r="D9" s="3" t="s">
        <v>147</v>
      </c>
      <c r="E9" s="3" t="s">
        <v>148</v>
      </c>
      <c r="F9" s="3" t="str">
        <f>IF(Actividades!B10&lt;&gt;"",Actividades!B10,"Actividad 1")</f>
        <v>Preparación de equipos</v>
      </c>
      <c r="G9" s="3" t="str">
        <f>IF(Actividades!B11&lt;&gt;"",Actividades!B11,"Actividad 2")</f>
        <v>Procesamiento de pedidos</v>
      </c>
      <c r="H9" s="3" t="str">
        <f>IF(Actividades!B12&lt;&gt;"",Actividades!B12,"Actividad 3")</f>
        <v>Actividad 3</v>
      </c>
      <c r="I9" s="3" t="str">
        <f>IF(Actividades!B13&lt;&gt;"",Actividades!B13,"Actividad 4")</f>
        <v>Actividad 4</v>
      </c>
      <c r="J9" s="3" t="str">
        <f>IF(Actividades!B14&lt;&gt;"",Actividades!B14,"Actividad 5")</f>
        <v>Actividad 5</v>
      </c>
      <c r="K9" s="3" t="s">
        <v>149</v>
      </c>
      <c r="L9" s="3" t="s">
        <v>78</v>
      </c>
      <c r="M9" s="3" t="s">
        <v>150</v>
      </c>
      <c r="N9" s="3" t="s">
        <v>151</v>
      </c>
      <c r="O9" s="3" t="s">
        <v>152</v>
      </c>
      <c r="P9" s="3" t="s">
        <v>123</v>
      </c>
    </row>
    <row r="10" spans="2:16" ht="34.049999999999997" customHeight="1">
      <c r="B10" s="2" t="str">
        <f>IF(Productos!A10="","",Productos!A10)</f>
        <v>Producto A</v>
      </c>
      <c r="C10" s="10">
        <f>IF(Productos!J10="OK",Productos!B10,"")</f>
        <v>100</v>
      </c>
      <c r="D10" s="5">
        <f>IF(Productos!J10="OK",Productos!F10,"")</f>
        <v>1600</v>
      </c>
      <c r="E10" s="5">
        <f>IF(Productos!J10="OK",Productos!G10,"")</f>
        <v>16</v>
      </c>
      <c r="F10" s="5">
        <f>IF(OR(Productos!J10&lt;&gt;"OK",COUNTIF(Productos!$J$10:$J$12,"REVISAR")+COUNTIF(Productos!$J$10:$J$12,"FALTA INFO")&gt;0),"",IF(Actividades!$L$10="OK",Actividades!$K$10*Actividades!G10,IF(COUNTA(Actividades!$B$10:$D$10,Actividades!$F$10:$I$10)=0,0,"")))</f>
        <v>100</v>
      </c>
      <c r="G10" s="5">
        <f>IF(OR(Productos!J10&lt;&gt;"OK",COUNTIF(Productos!$J$10:$J$12,"REVISAR")+COUNTIF(Productos!$J$10:$J$12,"FALTA INFO")&gt;0),"",IF(Actividades!$L$11="OK",Actividades!$K$11*Actividades!G11,IF(COUNTA(Actividades!$B$11:$D$11,Actividades!$F$11:$I$11)=0,0,"")))</f>
        <v>200</v>
      </c>
      <c r="H10" s="5">
        <f>IF(OR(Productos!J10&lt;&gt;"OK",COUNTIF(Productos!$J$10:$J$12,"REVISAR")+COUNTIF(Productos!$J$10:$J$12,"FALTA INFO")&gt;0),"",IF(Actividades!$L$12="OK",Actividades!$K$12*Actividades!G12,IF(COUNTA(Actividades!$B$12:$D$12,Actividades!$F$12:$I$12)=0,0,"")))</f>
        <v>0</v>
      </c>
      <c r="I10" s="5">
        <f>IF(OR(Productos!J10&lt;&gt;"OK",COUNTIF(Productos!$J$10:$J$12,"REVISAR")+COUNTIF(Productos!$J$10:$J$12,"FALTA INFO")&gt;0),"",IF(Actividades!$L$13="OK",Actividades!$K$13*Actividades!G13,IF(COUNTA(Actividades!$B$13:$D$13,Actividades!$F$13:$I$13)=0,0,"")))</f>
        <v>0</v>
      </c>
      <c r="J10" s="5">
        <f>IF(OR(Productos!J10&lt;&gt;"OK",COUNTIF(Productos!$J$10:$J$12,"REVISAR")+COUNTIF(Productos!$J$10:$J$12,"FALTA INFO")&gt;0),"",IF(Actividades!$L$14="OK",Actividades!$K$14*Actividades!G14,IF(COUNTA(Actividades!$B$14:$D$14,Actividades!$F$14:$I$14)=0,0,"")))</f>
        <v>0</v>
      </c>
      <c r="K10" s="5">
        <f>IF(B10="","",IF(COUNT(F10:J10)=5,SUM(F10:J10),""))</f>
        <v>300</v>
      </c>
      <c r="L10" s="5">
        <f>IF(AND(ISNUMBER(D10),ISNUMBER(K10)),D10+K10,"")</f>
        <v>1900</v>
      </c>
      <c r="M10" s="5">
        <f>IF(AND(ISNUMBER(L10),ISNUMBER(C10),C10&gt;0),L10/C10,"")</f>
        <v>19</v>
      </c>
      <c r="N10" s="5">
        <f>IF(AND(B10&lt;&gt;"",ISNUMBER(Productos!H10)),Productos!H10,"")</f>
        <v>27</v>
      </c>
      <c r="O10" s="5">
        <f>IF(AND(ISNUMBER(N10),ISNUMBER(M10)),N10-M10,"")</f>
        <v>8</v>
      </c>
      <c r="P10" s="2" t="str">
        <f>IF(B10="","",IF(Productos!J10&lt;&gt;"OK","REVISAR",IF(COUNTIF(Productos!$J$10:$J$12,"REVISAR")+COUNTIF(Productos!$J$10:$J$12,"FALTA INFO")&gt;0,"REVISAR",IF(COUNTIF(Actividades!$L$10:$L$14,"REVISAR")+COUNTIF(Actividades!$L$10:$L$14,"FALTA INFO")&gt;0,"REVISAR",IF(COUNTIF(Actividades!$L$10:$L$14,"OK")=0,"FALTA INFO",IF(AND(C10&gt;0,ISNUMBER(M10)),"OK","REVISAR"))))))</f>
        <v>OK</v>
      </c>
    </row>
    <row r="11" spans="2:16" ht="34.049999999999997" customHeight="1">
      <c r="B11" s="2" t="str">
        <f>IF(Productos!A11="","",Productos!A11)</f>
        <v>Producto B</v>
      </c>
      <c r="C11" s="10">
        <f>IF(Productos!J11="OK",Productos!B11,"")</f>
        <v>100</v>
      </c>
      <c r="D11" s="5">
        <f>IF(Productos!J11="OK",Productos!F11,"")</f>
        <v>2000</v>
      </c>
      <c r="E11" s="5">
        <f>IF(Productos!J11="OK",Productos!G11,"")</f>
        <v>20</v>
      </c>
      <c r="F11" s="5">
        <f>IF(OR(Productos!J11&lt;&gt;"OK",COUNTIF(Productos!$J$10:$J$12,"REVISAR")+COUNTIF(Productos!$J$10:$J$12,"FALTA INFO")&gt;0),"",IF(Actividades!$L$10="OK",Actividades!$K$10*Actividades!H10,IF(COUNTA(Actividades!$B$10:$D$10,Actividades!$F$10:$I$10)=0,0,"")))</f>
        <v>500</v>
      </c>
      <c r="G11" s="5">
        <f>IF(OR(Productos!J11&lt;&gt;"OK",COUNTIF(Productos!$J$10:$J$12,"REVISAR")+COUNTIF(Productos!$J$10:$J$12,"FALTA INFO")&gt;0),"",IF(Actividades!$L$11="OK",Actividades!$K$11*Actividades!H11,IF(COUNTA(Actividades!$B$11:$D$11,Actividades!$F$11:$I$11)=0,0,"")))</f>
        <v>400</v>
      </c>
      <c r="H11" s="5">
        <f>IF(OR(Productos!J11&lt;&gt;"OK",COUNTIF(Productos!$J$10:$J$12,"REVISAR")+COUNTIF(Productos!$J$10:$J$12,"FALTA INFO")&gt;0),"",IF(Actividades!$L$12="OK",Actividades!$K$12*Actividades!H12,IF(COUNTA(Actividades!$B$12:$D$12,Actividades!$F$12:$I$12)=0,0,"")))</f>
        <v>0</v>
      </c>
      <c r="I11" s="5">
        <f>IF(OR(Productos!J11&lt;&gt;"OK",COUNTIF(Productos!$J$10:$J$12,"REVISAR")+COUNTIF(Productos!$J$10:$J$12,"FALTA INFO")&gt;0),"",IF(Actividades!$L$13="OK",Actividades!$K$13*Actividades!H13,IF(COUNTA(Actividades!$B$13:$D$13,Actividades!$F$13:$I$13)=0,0,"")))</f>
        <v>0</v>
      </c>
      <c r="J11" s="5">
        <f>IF(OR(Productos!J11&lt;&gt;"OK",COUNTIF(Productos!$J$10:$J$12,"REVISAR")+COUNTIF(Productos!$J$10:$J$12,"FALTA INFO")&gt;0),"",IF(Actividades!$L$14="OK",Actividades!$K$14*Actividades!H14,IF(COUNTA(Actividades!$B$14:$D$14,Actividades!$F$14:$I$14)=0,0,"")))</f>
        <v>0</v>
      </c>
      <c r="K11" s="5">
        <f>IF(B11="","",IF(COUNT(F11:J11)=5,SUM(F11:J11),""))</f>
        <v>900</v>
      </c>
      <c r="L11" s="5">
        <f>IF(AND(ISNUMBER(D11),ISNUMBER(K11)),D11+K11,"")</f>
        <v>2900</v>
      </c>
      <c r="M11" s="5">
        <f>IF(AND(ISNUMBER(L11),ISNUMBER(C11),C11&gt;0),L11/C11,"")</f>
        <v>29</v>
      </c>
      <c r="N11" s="5">
        <f>IF(AND(B11&lt;&gt;"",ISNUMBER(Productos!H11)),Productos!H11,"")</f>
        <v>35</v>
      </c>
      <c r="O11" s="5">
        <f>IF(AND(ISNUMBER(N11),ISNUMBER(M11)),N11-M11,"")</f>
        <v>6</v>
      </c>
      <c r="P11" s="2" t="str">
        <f>IF(B11="","",IF(Productos!J11&lt;&gt;"OK","REVISAR",IF(COUNTIF(Productos!$J$10:$J$12,"REVISAR")+COUNTIF(Productos!$J$10:$J$12,"FALTA INFO")&gt;0,"REVISAR",IF(COUNTIF(Actividades!$L$10:$L$14,"REVISAR")+COUNTIF(Actividades!$L$10:$L$14,"FALTA INFO")&gt;0,"REVISAR",IF(COUNTIF(Actividades!$L$10:$L$14,"OK")=0,"FALTA INFO",IF(AND(C11&gt;0,ISNUMBER(M11)),"OK","REVISAR"))))))</f>
        <v>OK</v>
      </c>
    </row>
    <row r="12" spans="2:16" ht="34.049999999999997" customHeight="1">
      <c r="B12" s="2" t="str">
        <f>IF(Productos!A12="","",Productos!A12)</f>
        <v/>
      </c>
      <c r="C12" s="10" t="str">
        <f>IF(Productos!J12="OK",Productos!B12,"")</f>
        <v/>
      </c>
      <c r="D12" s="5" t="str">
        <f>IF(Productos!J12="OK",Productos!F12,"")</f>
        <v/>
      </c>
      <c r="E12" s="5" t="str">
        <f>IF(Productos!J12="OK",Productos!G12,"")</f>
        <v/>
      </c>
      <c r="F12" s="5" t="str">
        <f>IF(OR(Productos!J12&lt;&gt;"OK",COUNTIF(Productos!$J$10:$J$12,"REVISAR")+COUNTIF(Productos!$J$10:$J$12,"FALTA INFO")&gt;0),"",IF(Actividades!$L$10="OK",Actividades!$K$10*Actividades!I10,IF(COUNTA(Actividades!$B$10:$D$10,Actividades!$F$10:$I$10)=0,0,"")))</f>
        <v/>
      </c>
      <c r="G12" s="5" t="str">
        <f>IF(OR(Productos!J12&lt;&gt;"OK",COUNTIF(Productos!$J$10:$J$12,"REVISAR")+COUNTIF(Productos!$J$10:$J$12,"FALTA INFO")&gt;0),"",IF(Actividades!$L$11="OK",Actividades!$K$11*Actividades!I11,IF(COUNTA(Actividades!$B$11:$D$11,Actividades!$F$11:$I$11)=0,0,"")))</f>
        <v/>
      </c>
      <c r="H12" s="5" t="str">
        <f>IF(OR(Productos!J12&lt;&gt;"OK",COUNTIF(Productos!$J$10:$J$12,"REVISAR")+COUNTIF(Productos!$J$10:$J$12,"FALTA INFO")&gt;0),"",IF(Actividades!$L$12="OK",Actividades!$K$12*Actividades!I12,IF(COUNTA(Actividades!$B$12:$D$12,Actividades!$F$12:$I$12)=0,0,"")))</f>
        <v/>
      </c>
      <c r="I12" s="5" t="str">
        <f>IF(OR(Productos!J12&lt;&gt;"OK",COUNTIF(Productos!$J$10:$J$12,"REVISAR")+COUNTIF(Productos!$J$10:$J$12,"FALTA INFO")&gt;0),"",IF(Actividades!$L$13="OK",Actividades!$K$13*Actividades!I13,IF(COUNTA(Actividades!$B$13:$D$13,Actividades!$F$13:$I$13)=0,0,"")))</f>
        <v/>
      </c>
      <c r="J12" s="5" t="str">
        <f>IF(OR(Productos!J12&lt;&gt;"OK",COUNTIF(Productos!$J$10:$J$12,"REVISAR")+COUNTIF(Productos!$J$10:$J$12,"FALTA INFO")&gt;0),"",IF(Actividades!$L$14="OK",Actividades!$K$14*Actividades!I14,IF(COUNTA(Actividades!$B$14:$D$14,Actividades!$F$14:$I$14)=0,0,"")))</f>
        <v/>
      </c>
      <c r="K12" s="5" t="str">
        <f>IF(B12="","",IF(COUNT(F12:J12)=5,SUM(F12:J12),""))</f>
        <v/>
      </c>
      <c r="L12" s="5" t="str">
        <f>IF(AND(ISNUMBER(D12),ISNUMBER(K12)),D12+K12,"")</f>
        <v/>
      </c>
      <c r="M12" s="5" t="str">
        <f>IF(AND(ISNUMBER(L12),ISNUMBER(C12),C12&gt;0),L12/C12,"")</f>
        <v/>
      </c>
      <c r="N12" s="5" t="str">
        <f>IF(AND(B12&lt;&gt;"",ISNUMBER(Productos!H12)),Productos!H12,"")</f>
        <v/>
      </c>
      <c r="O12" s="5" t="str">
        <f>IF(AND(ISNUMBER(N12),ISNUMBER(M12)),N12-M12,"")</f>
        <v/>
      </c>
      <c r="P12" s="2" t="str">
        <f>IF(B12="","",IF(Productos!J12&lt;&gt;"OK","REVISAR",IF(COUNTIF(Productos!$J$10:$J$12,"REVISAR")+COUNTIF(Productos!$J$10:$J$12,"FALTA INFO")&gt;0,"REVISAR",IF(COUNTIF(Actividades!$L$10:$L$14,"REVISAR")+COUNTIF(Actividades!$L$10:$L$14,"FALTA INFO")&gt;0,"REVISAR",IF(COUNTIF(Actividades!$L$10:$L$14,"OK")=0,"FALTA INFO",IF(AND(C12&gt;0,ISNUMBER(M12)),"OK","REVISAR"))))))</f>
        <v/>
      </c>
    </row>
    <row r="13" spans="2:16" ht="24" customHeight="1">
      <c r="B13" s="1"/>
      <c r="C13" s="6"/>
      <c r="D13" s="6"/>
      <c r="E13" s="6"/>
      <c r="F13" s="6"/>
      <c r="G13" s="6"/>
      <c r="H13" s="6"/>
      <c r="I13" s="6"/>
      <c r="J13" s="6"/>
      <c r="K13" s="6"/>
      <c r="L13" s="6"/>
      <c r="M13" s="6"/>
      <c r="N13" s="6"/>
      <c r="O13" s="6"/>
      <c r="P13" s="1"/>
    </row>
    <row r="14" spans="2:16" ht="24" customHeight="1">
      <c r="B14" s="1"/>
      <c r="C14" s="6"/>
      <c r="D14" s="6"/>
      <c r="E14" s="6"/>
      <c r="F14" s="6"/>
      <c r="G14" s="6"/>
      <c r="H14" s="6"/>
      <c r="I14" s="6"/>
      <c r="J14" s="6"/>
      <c r="K14" s="6"/>
      <c r="L14" s="6"/>
      <c r="M14" s="6"/>
      <c r="N14" s="6"/>
      <c r="O14" s="6"/>
      <c r="P14" s="1"/>
    </row>
    <row r="15" spans="2:16" ht="24" customHeight="1">
      <c r="B15" s="8" t="s">
        <v>153</v>
      </c>
      <c r="C15" s="9">
        <f>IF(Comparacion!$B$5="LISTO",SUM(C10:C12),"")</f>
        <v>200</v>
      </c>
      <c r="D15" s="9">
        <f>IF(Comparacion!$B$5="LISTO",SUM(D10:D12),"")</f>
        <v>3600</v>
      </c>
      <c r="E15" s="9"/>
      <c r="F15" s="9">
        <f>IF(Comparacion!$B$5="LISTO",SUM(F10:F12),"")</f>
        <v>600</v>
      </c>
      <c r="G15" s="9">
        <f>IF(Comparacion!$B$5="LISTO",SUM(G10:G12),"")</f>
        <v>600</v>
      </c>
      <c r="H15" s="9">
        <f>IF(Comparacion!$B$5="LISTO",SUM(H10:H12),"")</f>
        <v>0</v>
      </c>
      <c r="I15" s="9">
        <f>IF(Comparacion!$B$5="LISTO",SUM(I10:I12),"")</f>
        <v>0</v>
      </c>
      <c r="J15" s="9">
        <f>IF(Comparacion!$B$5="LISTO",SUM(J10:J12),"")</f>
        <v>0</v>
      </c>
      <c r="K15" s="9">
        <f>IF(Comparacion!$B$5="LISTO",SUM(K10:K12),"")</f>
        <v>1200</v>
      </c>
      <c r="L15" s="9">
        <f>IF(Comparacion!$B$5="LISTO",SUM(L10:L12),"")</f>
        <v>4800</v>
      </c>
      <c r="M15" s="9"/>
      <c r="N15" s="9"/>
      <c r="O15" s="9"/>
      <c r="P15" s="8"/>
    </row>
    <row r="16" spans="2:16" ht="24" customHeight="1">
      <c r="B16" s="1"/>
      <c r="C16" s="1"/>
      <c r="D16" s="1"/>
      <c r="E16" s="1"/>
      <c r="F16" s="1"/>
      <c r="G16" s="1"/>
      <c r="H16" s="1"/>
      <c r="I16" s="1"/>
      <c r="J16" s="1"/>
      <c r="K16" s="1"/>
      <c r="L16" s="1"/>
      <c r="M16" s="1"/>
      <c r="N16" s="1"/>
      <c r="O16" s="1"/>
      <c r="P16" s="1"/>
    </row>
    <row r="17" spans="2:16" ht="24" customHeight="1">
      <c r="B17" s="1"/>
      <c r="C17" s="1"/>
      <c r="D17" s="1"/>
      <c r="E17" s="1"/>
      <c r="F17" s="1"/>
      <c r="G17" s="1"/>
      <c r="H17" s="1"/>
      <c r="I17" s="1"/>
      <c r="J17" s="1"/>
      <c r="K17" s="1"/>
      <c r="L17" s="1"/>
      <c r="M17" s="1"/>
      <c r="N17" s="1"/>
      <c r="O17" s="1"/>
      <c r="P17" s="1"/>
    </row>
    <row r="18" spans="2:16" ht="27" customHeight="1">
      <c r="B18" s="15" t="s">
        <v>154</v>
      </c>
      <c r="C18" s="15"/>
      <c r="D18" s="15"/>
      <c r="E18" s="15"/>
      <c r="F18" s="15"/>
      <c r="G18" s="15"/>
      <c r="H18" s="15"/>
      <c r="I18" s="15"/>
      <c r="J18" s="15"/>
      <c r="K18" s="15"/>
      <c r="L18" s="15"/>
      <c r="M18" s="15"/>
      <c r="N18" s="15"/>
      <c r="O18" s="15"/>
      <c r="P18" s="15"/>
    </row>
    <row r="19" spans="2:16" ht="27" customHeight="1">
      <c r="B19" s="15"/>
      <c r="C19" s="15"/>
      <c r="D19" s="15"/>
      <c r="E19" s="15"/>
      <c r="F19" s="15"/>
      <c r="G19" s="15"/>
      <c r="H19" s="15"/>
      <c r="I19" s="15"/>
      <c r="J19" s="15"/>
      <c r="K19" s="15"/>
      <c r="L19" s="15"/>
      <c r="M19" s="15"/>
      <c r="N19" s="15"/>
      <c r="O19" s="15"/>
      <c r="P19" s="15"/>
    </row>
    <row r="20" spans="2:16" ht="27" customHeight="1">
      <c r="B20" s="15"/>
      <c r="C20" s="15"/>
      <c r="D20" s="15"/>
      <c r="E20" s="15"/>
      <c r="F20" s="15"/>
      <c r="G20" s="15"/>
      <c r="H20" s="15"/>
      <c r="I20" s="15"/>
      <c r="J20" s="15"/>
      <c r="K20" s="15"/>
      <c r="L20" s="15"/>
      <c r="M20" s="15"/>
      <c r="N20" s="15"/>
      <c r="O20" s="15"/>
      <c r="P20" s="15"/>
    </row>
    <row r="21" spans="2:16" ht="24" customHeight="1">
      <c r="B21" s="1"/>
      <c r="C21" s="1"/>
      <c r="D21" s="1"/>
      <c r="E21" s="1"/>
      <c r="F21" s="1"/>
      <c r="G21" s="1"/>
      <c r="H21" s="1"/>
      <c r="I21" s="1"/>
      <c r="J21" s="1"/>
      <c r="K21" s="1"/>
      <c r="L21" s="1"/>
      <c r="M21" s="1"/>
      <c r="N21" s="1"/>
      <c r="O21" s="1"/>
      <c r="P21" s="1"/>
    </row>
    <row r="22" spans="2:16" ht="24" customHeight="1">
      <c r="B22" s="1"/>
      <c r="C22" s="1"/>
      <c r="D22" s="1"/>
      <c r="E22" s="1"/>
      <c r="F22" s="1"/>
      <c r="G22" s="1"/>
      <c r="H22" s="1"/>
      <c r="I22" s="1"/>
      <c r="J22" s="1"/>
      <c r="K22" s="1"/>
      <c r="L22" s="1"/>
      <c r="M22" s="1"/>
      <c r="N22" s="1"/>
      <c r="O22" s="1"/>
      <c r="P22" s="1"/>
    </row>
    <row r="23" spans="2:16" ht="24" customHeight="1">
      <c r="B23" s="1"/>
      <c r="C23" s="1"/>
      <c r="D23" s="1"/>
      <c r="E23" s="1"/>
      <c r="F23" s="1"/>
      <c r="G23" s="1"/>
      <c r="H23" s="1"/>
      <c r="I23" s="1"/>
      <c r="J23" s="1"/>
      <c r="K23" s="1"/>
      <c r="L23" s="1"/>
      <c r="M23" s="1"/>
      <c r="N23" s="1"/>
      <c r="O23" s="1"/>
      <c r="P23" s="1"/>
    </row>
    <row r="24" spans="2:16" ht="24" customHeight="1">
      <c r="B24" s="1"/>
      <c r="C24" s="1"/>
      <c r="D24" s="1"/>
      <c r="E24" s="1"/>
      <c r="F24" s="1"/>
      <c r="G24" s="1"/>
      <c r="H24" s="1"/>
      <c r="I24" s="1"/>
      <c r="J24" s="1"/>
      <c r="K24" s="1"/>
      <c r="L24" s="1"/>
      <c r="M24" s="1"/>
      <c r="N24" s="1"/>
      <c r="O24" s="1"/>
      <c r="P24" s="1"/>
    </row>
  </sheetData>
  <mergeCells count="4">
    <mergeCell ref="B1:P2"/>
    <mergeCell ref="B3:P3"/>
    <mergeCell ref="B5:P6"/>
    <mergeCell ref="B18:P20"/>
  </mergeCells>
  <conditionalFormatting sqref="P10:P12">
    <cfRule type="expression" dxfId="5" priority="1">
      <formula>P10="OK"</formula>
    </cfRule>
    <cfRule type="expression" dxfId="4" priority="2">
      <formula>OR(P10="REVISAR",P10="FALTA INFO")</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29"/>
  <sheetViews>
    <sheetView workbookViewId="0">
      <pane ySplit="9" topLeftCell="A10" activePane="bottomLeft" state="frozen"/>
      <selection pane="bottomLeft"/>
    </sheetView>
  </sheetViews>
  <sheetFormatPr baseColWidth="10" defaultColWidth="8.796875" defaultRowHeight="13.8"/>
  <cols>
    <col min="1" max="1" width="3.19921875" customWidth="1"/>
    <col min="2" max="2" width="23" customWidth="1"/>
    <col min="3" max="3" width="13" customWidth="1"/>
    <col min="4" max="4" width="17" customWidth="1"/>
    <col min="5" max="5" width="20" customWidth="1"/>
    <col min="6" max="6" width="19" customWidth="1"/>
    <col min="7" max="7" width="20" customWidth="1"/>
    <col min="8" max="9" width="19" customWidth="1"/>
    <col min="10" max="10" width="17" customWidth="1"/>
    <col min="11" max="12" width="19" customWidth="1"/>
    <col min="13" max="13" width="16" customWidth="1"/>
  </cols>
  <sheetData>
    <row r="1" spans="2:13" ht="25.95" customHeight="1">
      <c r="B1" s="11" t="s">
        <v>155</v>
      </c>
      <c r="C1" s="12"/>
      <c r="D1" s="12"/>
      <c r="E1" s="12"/>
      <c r="F1" s="12"/>
      <c r="G1" s="12"/>
      <c r="H1" s="12"/>
      <c r="I1" s="12"/>
      <c r="J1" s="12"/>
      <c r="K1" s="12"/>
      <c r="L1" s="12"/>
      <c r="M1" s="12"/>
    </row>
    <row r="2" spans="2:13" ht="25.95" customHeight="1">
      <c r="B2" s="12"/>
      <c r="C2" s="12"/>
      <c r="D2" s="12"/>
      <c r="E2" s="12"/>
      <c r="F2" s="12"/>
      <c r="G2" s="12"/>
      <c r="H2" s="12"/>
      <c r="I2" s="12"/>
      <c r="J2" s="12"/>
      <c r="K2" s="12"/>
      <c r="L2" s="12"/>
      <c r="M2" s="12"/>
    </row>
    <row r="3" spans="2:13" ht="30" customHeight="1">
      <c r="B3" s="13" t="s">
        <v>156</v>
      </c>
      <c r="C3" s="12"/>
      <c r="D3" s="12"/>
      <c r="E3" s="12"/>
      <c r="F3" s="12"/>
      <c r="G3" s="12"/>
      <c r="H3" s="12"/>
      <c r="I3" s="12"/>
      <c r="J3" s="12"/>
      <c r="K3" s="12"/>
      <c r="L3" s="12"/>
      <c r="M3" s="12"/>
    </row>
    <row r="4" spans="2:13" ht="24" customHeight="1">
      <c r="B4" s="14" t="s">
        <v>157</v>
      </c>
      <c r="C4" s="14"/>
      <c r="D4" s="1"/>
      <c r="E4" s="14" t="s">
        <v>158</v>
      </c>
      <c r="F4" s="14"/>
      <c r="G4" s="1"/>
      <c r="H4" s="14" t="s">
        <v>159</v>
      </c>
      <c r="I4" s="14"/>
      <c r="J4" s="1"/>
      <c r="K4" s="14" t="s">
        <v>160</v>
      </c>
      <c r="L4" s="14"/>
      <c r="M4" s="1"/>
    </row>
    <row r="5" spans="2:13" ht="25.95" customHeight="1">
      <c r="B5" s="17" t="str">
        <f>IF(COUNTIF(Productos!$J$10:$J$12,"REVISAR")+COUNTIF(Actividades!$L$10:$L$14,"REVISAR")+COUNTIF('Costeo ABC'!$P$10:$P$12,"REVISAR")&gt;0,"REVISAR",IF(COUNTIF(Productos!$J$10:$J$12,"FALTA INFO")+COUNTIF(Actividades!$L$10:$L$14,"FALTA INFO")+COUNTIF('Costeo ABC'!$P$10:$P$12,"FALTA INFO")&gt;0,"FALTA INFO",IF(COUNTIF(Productos!$J$10:$J$12,"OK")=0,"FALTA INFO",IF(COUNTIF(Actividades!$L$10:$L$14,"OK")=0,"FALTA INFO",IF(ABS(SUM(Actividades!$E$10:$E$14)-SUM('Costeo ABC'!$K$10:$K$12))&gt;0.01,"REVISAR","LISTO")))))</f>
        <v>LISTO</v>
      </c>
      <c r="C5" s="17"/>
      <c r="D5" s="1"/>
      <c r="E5" s="18">
        <f>IF(B5="LISTO",SUM(Actividades!E10:E14),"")</f>
        <v>1200</v>
      </c>
      <c r="F5" s="17"/>
      <c r="G5" s="1"/>
      <c r="H5" s="18">
        <f>IF(B5="LISTO",SUM('Costeo ABC'!K10:K12),"")</f>
        <v>1200</v>
      </c>
      <c r="I5" s="17"/>
      <c r="J5" s="1"/>
      <c r="K5" s="18">
        <f>IF(B5="LISTO",E5-H5,"")</f>
        <v>0</v>
      </c>
      <c r="L5" s="17"/>
      <c r="M5" s="1"/>
    </row>
    <row r="6" spans="2:13" ht="25.95" customHeight="1">
      <c r="B6" s="17"/>
      <c r="C6" s="17"/>
      <c r="D6" s="1"/>
      <c r="E6" s="17"/>
      <c r="F6" s="17"/>
      <c r="G6" s="1"/>
      <c r="H6" s="17"/>
      <c r="I6" s="17"/>
      <c r="J6" s="1"/>
      <c r="K6" s="17"/>
      <c r="L6" s="17"/>
      <c r="M6" s="1"/>
    </row>
    <row r="7" spans="2:13" ht="24" customHeight="1">
      <c r="B7" s="1"/>
      <c r="C7" s="1"/>
      <c r="D7" s="1"/>
      <c r="E7" s="1"/>
      <c r="F7" s="1"/>
      <c r="G7" s="1"/>
      <c r="H7" s="1"/>
      <c r="I7" s="1"/>
      <c r="J7" s="1"/>
      <c r="K7" s="1"/>
      <c r="L7" s="1"/>
      <c r="M7" s="1"/>
    </row>
    <row r="8" spans="2:13" ht="24" customHeight="1">
      <c r="B8" s="19" t="s">
        <v>161</v>
      </c>
      <c r="C8" s="19"/>
      <c r="D8" s="19"/>
      <c r="E8" s="19"/>
      <c r="F8" s="19"/>
      <c r="G8" s="19"/>
      <c r="H8" s="19"/>
      <c r="I8" s="19"/>
      <c r="J8" s="19"/>
      <c r="K8" s="19"/>
      <c r="L8" s="19"/>
      <c r="M8" s="19"/>
    </row>
    <row r="9" spans="2:13" ht="45" customHeight="1">
      <c r="B9" s="3" t="s">
        <v>114</v>
      </c>
      <c r="C9" s="3" t="s">
        <v>115</v>
      </c>
      <c r="D9" s="3" t="s">
        <v>162</v>
      </c>
      <c r="E9" s="3" t="s">
        <v>163</v>
      </c>
      <c r="F9" s="3" t="s">
        <v>164</v>
      </c>
      <c r="G9" s="3" t="s">
        <v>165</v>
      </c>
      <c r="H9" s="3" t="s">
        <v>166</v>
      </c>
      <c r="I9" s="3" t="s">
        <v>167</v>
      </c>
      <c r="J9" s="3" t="s">
        <v>168</v>
      </c>
      <c r="K9" s="3" t="s">
        <v>169</v>
      </c>
      <c r="L9" s="3" t="s">
        <v>170</v>
      </c>
      <c r="M9" s="3" t="s">
        <v>123</v>
      </c>
    </row>
    <row r="10" spans="2:13" ht="34.049999999999997" customHeight="1">
      <c r="B10" s="2" t="str">
        <f>IF(Productos!A10="","",Productos!A10)</f>
        <v>Producto A</v>
      </c>
      <c r="C10" s="10">
        <f>IF(AND(B10&lt;&gt;"",$B$5="LISTO"),Productos!B10,"")</f>
        <v>100</v>
      </c>
      <c r="D10" s="5">
        <f>IF(AND(B10&lt;&gt;"",$B$5="LISTO"),Productos!G10,"")</f>
        <v>16</v>
      </c>
      <c r="E10" s="5">
        <f>IF(AND(B10&lt;&gt;"",$B$5="LISTO",SUM(Productos!$B$10:$B$12)&gt;0),SUM(Actividades!$E$10:$E$14)/SUM(Productos!$B$10:$B$12),"")</f>
        <v>6</v>
      </c>
      <c r="F10" s="5">
        <f>IF(AND(ISNUMBER(D10),ISNUMBER(E10)),D10+E10,"")</f>
        <v>22</v>
      </c>
      <c r="G10" s="5">
        <f>IF(AND(B10&lt;&gt;"",$B$5="LISTO",C10&gt;0),'Costeo ABC'!K10/C10,"")</f>
        <v>3</v>
      </c>
      <c r="H10" s="5">
        <f>IF(AND(B10&lt;&gt;"",$B$5="LISTO"),'Costeo ABC'!M10,"")</f>
        <v>19</v>
      </c>
      <c r="I10" s="5">
        <f>IF(AND(ISNUMBER(H10),ISNUMBER(F10)),H10-F10,"")</f>
        <v>-3</v>
      </c>
      <c r="J10" s="5">
        <f>IF(AND(B10&lt;&gt;"",$B$5="LISTO",ISNUMBER(Productos!H10)),Productos!H10,"")</f>
        <v>27</v>
      </c>
      <c r="K10" s="5">
        <f>IF(AND(ISNUMBER(J10),ISNUMBER(F10)),J10-F10,"")</f>
        <v>5</v>
      </c>
      <c r="L10" s="5">
        <f>IF(AND(ISNUMBER(J10),ISNUMBER(H10)),J10-H10,"")</f>
        <v>8</v>
      </c>
      <c r="M10" s="2" t="str">
        <f>IF(B10="","",IF($B$5="LISTO","OK","REVISAR"))</f>
        <v>OK</v>
      </c>
    </row>
    <row r="11" spans="2:13" ht="34.049999999999997" customHeight="1">
      <c r="B11" s="2" t="str">
        <f>IF(Productos!A11="","",Productos!A11)</f>
        <v>Producto B</v>
      </c>
      <c r="C11" s="10">
        <f>IF(AND(B11&lt;&gt;"",$B$5="LISTO"),Productos!B11,"")</f>
        <v>100</v>
      </c>
      <c r="D11" s="5">
        <f>IF(AND(B11&lt;&gt;"",$B$5="LISTO"),Productos!G11,"")</f>
        <v>20</v>
      </c>
      <c r="E11" s="5">
        <f>IF(AND(B11&lt;&gt;"",$B$5="LISTO",SUM(Productos!$B$10:$B$12)&gt;0),SUM(Actividades!$E$10:$E$14)/SUM(Productos!$B$10:$B$12),"")</f>
        <v>6</v>
      </c>
      <c r="F11" s="5">
        <f>IF(AND(ISNUMBER(D11),ISNUMBER(E11)),D11+E11,"")</f>
        <v>26</v>
      </c>
      <c r="G11" s="5">
        <f>IF(AND(B11&lt;&gt;"",$B$5="LISTO",C11&gt;0),'Costeo ABC'!K11/C11,"")</f>
        <v>9</v>
      </c>
      <c r="H11" s="5">
        <f>IF(AND(B11&lt;&gt;"",$B$5="LISTO"),'Costeo ABC'!M11,"")</f>
        <v>29</v>
      </c>
      <c r="I11" s="5">
        <f>IF(AND(ISNUMBER(H11),ISNUMBER(F11)),H11-F11,"")</f>
        <v>3</v>
      </c>
      <c r="J11" s="5">
        <f>IF(AND(B11&lt;&gt;"",$B$5="LISTO",ISNUMBER(Productos!H11)),Productos!H11,"")</f>
        <v>35</v>
      </c>
      <c r="K11" s="5">
        <f>IF(AND(ISNUMBER(J11),ISNUMBER(F11)),J11-F11,"")</f>
        <v>9</v>
      </c>
      <c r="L11" s="5">
        <f>IF(AND(ISNUMBER(J11),ISNUMBER(H11)),J11-H11,"")</f>
        <v>6</v>
      </c>
      <c r="M11" s="2" t="str">
        <f>IF(B11="","",IF($B$5="LISTO","OK","REVISAR"))</f>
        <v>OK</v>
      </c>
    </row>
    <row r="12" spans="2:13" ht="34.049999999999997" customHeight="1">
      <c r="B12" s="2" t="str">
        <f>IF(Productos!A12="","",Productos!A12)</f>
        <v/>
      </c>
      <c r="C12" s="10" t="str">
        <f>IF(AND(B12&lt;&gt;"",$B$5="LISTO"),Productos!B12,"")</f>
        <v/>
      </c>
      <c r="D12" s="5" t="str">
        <f>IF(AND(B12&lt;&gt;"",$B$5="LISTO"),Productos!G12,"")</f>
        <v/>
      </c>
      <c r="E12" s="5" t="str">
        <f>IF(AND(B12&lt;&gt;"",$B$5="LISTO",SUM(Productos!$B$10:$B$12)&gt;0),SUM(Actividades!$E$10:$E$14)/SUM(Productos!$B$10:$B$12),"")</f>
        <v/>
      </c>
      <c r="F12" s="5" t="str">
        <f>IF(AND(ISNUMBER(D12),ISNUMBER(E12)),D12+E12,"")</f>
        <v/>
      </c>
      <c r="G12" s="5" t="str">
        <f>IF(AND(B12&lt;&gt;"",$B$5="LISTO",C12&gt;0),'Costeo ABC'!K12/C12,"")</f>
        <v/>
      </c>
      <c r="H12" s="5" t="str">
        <f>IF(AND(B12&lt;&gt;"",$B$5="LISTO"),'Costeo ABC'!M12,"")</f>
        <v/>
      </c>
      <c r="I12" s="5" t="str">
        <f>IF(AND(ISNUMBER(H12),ISNUMBER(F12)),H12-F12,"")</f>
        <v/>
      </c>
      <c r="J12" s="5" t="str">
        <f>IF(AND(B12&lt;&gt;"",$B$5="LISTO",ISNUMBER(Productos!H12)),Productos!H12,"")</f>
        <v/>
      </c>
      <c r="K12" s="5" t="str">
        <f>IF(AND(ISNUMBER(J12),ISNUMBER(F12)),J12-F12,"")</f>
        <v/>
      </c>
      <c r="L12" s="5" t="str">
        <f>IF(AND(ISNUMBER(J12),ISNUMBER(H12)),J12-H12,"")</f>
        <v/>
      </c>
      <c r="M12" s="2" t="str">
        <f>IF(B12="","",IF($B$5="LISTO","OK","REVISAR"))</f>
        <v/>
      </c>
    </row>
    <row r="13" spans="2:13" ht="24" customHeight="1">
      <c r="B13" s="1"/>
      <c r="C13" s="1"/>
      <c r="D13" s="6"/>
      <c r="E13" s="6"/>
      <c r="F13" s="6"/>
      <c r="G13" s="6"/>
      <c r="H13" s="6"/>
      <c r="I13" s="6"/>
      <c r="J13" s="6"/>
      <c r="K13" s="6"/>
      <c r="L13" s="6"/>
      <c r="M13" s="1"/>
    </row>
    <row r="14" spans="2:13" ht="24" customHeight="1">
      <c r="B14" s="1"/>
      <c r="C14" s="1"/>
      <c r="D14" s="6"/>
      <c r="E14" s="6"/>
      <c r="F14" s="6"/>
      <c r="G14" s="6"/>
      <c r="H14" s="6"/>
      <c r="I14" s="6"/>
      <c r="J14" s="6"/>
      <c r="K14" s="6"/>
      <c r="L14" s="6"/>
      <c r="M14" s="1"/>
    </row>
    <row r="15" spans="2:13" ht="24" customHeight="1">
      <c r="B15" s="8" t="s">
        <v>171</v>
      </c>
      <c r="C15" s="8">
        <f>IF(B5="LISTO",SUM(C10:C12),"")</f>
        <v>200</v>
      </c>
      <c r="D15" s="9"/>
      <c r="E15" s="9"/>
      <c r="F15" s="9"/>
      <c r="G15" s="9"/>
      <c r="H15" s="9"/>
      <c r="I15" s="9"/>
      <c r="J15" s="9"/>
      <c r="K15" s="9"/>
      <c r="L15" s="9"/>
      <c r="M15" s="8"/>
    </row>
    <row r="16" spans="2:13" ht="24" customHeight="1">
      <c r="B16" s="1"/>
      <c r="C16" s="1"/>
      <c r="D16" s="1"/>
      <c r="E16" s="1"/>
      <c r="F16" s="1"/>
      <c r="G16" s="1"/>
      <c r="H16" s="1"/>
      <c r="I16" s="1"/>
      <c r="J16" s="1"/>
      <c r="K16" s="1"/>
      <c r="L16" s="1"/>
      <c r="M16" s="1"/>
    </row>
    <row r="17" spans="2:13" ht="24" customHeight="1">
      <c r="B17" s="1"/>
      <c r="C17" s="1"/>
      <c r="D17" s="1"/>
      <c r="E17" s="1"/>
      <c r="F17" s="1"/>
      <c r="G17" s="1"/>
      <c r="H17" s="1"/>
      <c r="I17" s="1"/>
      <c r="J17" s="1"/>
      <c r="K17" s="1"/>
      <c r="L17" s="1"/>
      <c r="M17" s="1"/>
    </row>
    <row r="18" spans="2:13" ht="28.95" customHeight="1">
      <c r="B18" s="14" t="s">
        <v>172</v>
      </c>
      <c r="C18" s="14"/>
      <c r="D18" s="14"/>
      <c r="E18" s="14"/>
      <c r="F18" s="14"/>
      <c r="G18" s="14"/>
      <c r="H18" s="14"/>
      <c r="I18" s="14"/>
      <c r="J18" s="14"/>
      <c r="K18" s="14"/>
      <c r="L18" s="14"/>
      <c r="M18" s="14"/>
    </row>
    <row r="19" spans="2:13" ht="27" customHeight="1">
      <c r="B19" s="20" t="s">
        <v>173</v>
      </c>
      <c r="C19" s="20"/>
      <c r="D19" s="20"/>
      <c r="E19" s="20"/>
      <c r="F19" s="20"/>
      <c r="G19" s="20"/>
      <c r="H19" s="20"/>
      <c r="I19" s="20"/>
      <c r="J19" s="20"/>
      <c r="K19" s="20"/>
      <c r="L19" s="20"/>
      <c r="M19" s="20"/>
    </row>
    <row r="20" spans="2:13" ht="27" customHeight="1">
      <c r="B20" s="20"/>
      <c r="C20" s="20"/>
      <c r="D20" s="20"/>
      <c r="E20" s="20"/>
      <c r="F20" s="20"/>
      <c r="G20" s="20"/>
      <c r="H20" s="20"/>
      <c r="I20" s="20"/>
      <c r="J20" s="20"/>
      <c r="K20" s="20"/>
      <c r="L20" s="20"/>
      <c r="M20" s="20"/>
    </row>
    <row r="21" spans="2:13" ht="27" customHeight="1">
      <c r="B21" s="20"/>
      <c r="C21" s="20"/>
      <c r="D21" s="20"/>
      <c r="E21" s="20"/>
      <c r="F21" s="20"/>
      <c r="G21" s="20"/>
      <c r="H21" s="20"/>
      <c r="I21" s="20"/>
      <c r="J21" s="20"/>
      <c r="K21" s="20"/>
      <c r="L21" s="20"/>
      <c r="M21" s="20"/>
    </row>
    <row r="22" spans="2:13" ht="24" customHeight="1">
      <c r="B22" s="1"/>
      <c r="C22" s="1"/>
      <c r="D22" s="1"/>
      <c r="E22" s="1"/>
      <c r="F22" s="1"/>
      <c r="G22" s="1"/>
      <c r="H22" s="1"/>
      <c r="I22" s="1"/>
      <c r="J22" s="1"/>
      <c r="K22" s="1"/>
      <c r="L22" s="1"/>
      <c r="M22" s="1"/>
    </row>
    <row r="23" spans="2:13" ht="27" customHeight="1">
      <c r="B23" s="15" t="s">
        <v>174</v>
      </c>
      <c r="C23" s="15"/>
      <c r="D23" s="15"/>
      <c r="E23" s="15"/>
      <c r="F23" s="15"/>
      <c r="G23" s="15"/>
      <c r="H23" s="15"/>
      <c r="I23" s="15"/>
      <c r="J23" s="15"/>
      <c r="K23" s="15"/>
      <c r="L23" s="15"/>
      <c r="M23" s="15"/>
    </row>
    <row r="24" spans="2:13" ht="27" customHeight="1">
      <c r="B24" s="15"/>
      <c r="C24" s="15"/>
      <c r="D24" s="15"/>
      <c r="E24" s="15"/>
      <c r="F24" s="15"/>
      <c r="G24" s="15"/>
      <c r="H24" s="15"/>
      <c r="I24" s="15"/>
      <c r="J24" s="15"/>
      <c r="K24" s="15"/>
      <c r="L24" s="15"/>
      <c r="M24" s="15"/>
    </row>
    <row r="25" spans="2:13" ht="27" customHeight="1">
      <c r="B25" s="15"/>
      <c r="C25" s="15"/>
      <c r="D25" s="15"/>
      <c r="E25" s="15"/>
      <c r="F25" s="15"/>
      <c r="G25" s="15"/>
      <c r="H25" s="15"/>
      <c r="I25" s="15"/>
      <c r="J25" s="15"/>
      <c r="K25" s="15"/>
      <c r="L25" s="15"/>
      <c r="M25" s="15"/>
    </row>
    <row r="26" spans="2:13" ht="24" customHeight="1">
      <c r="B26" s="1"/>
      <c r="C26" s="1"/>
      <c r="D26" s="1"/>
      <c r="E26" s="1"/>
      <c r="F26" s="1"/>
      <c r="G26" s="1"/>
      <c r="H26" s="1"/>
      <c r="I26" s="1"/>
      <c r="J26" s="1"/>
      <c r="K26" s="1"/>
      <c r="L26" s="1"/>
      <c r="M26" s="1"/>
    </row>
    <row r="27" spans="2:13" ht="24" customHeight="1">
      <c r="B27" s="1"/>
      <c r="C27" s="1"/>
      <c r="D27" s="1"/>
      <c r="E27" s="1"/>
      <c r="F27" s="1"/>
      <c r="G27" s="1"/>
      <c r="H27" s="1"/>
      <c r="I27" s="1"/>
      <c r="J27" s="1"/>
      <c r="K27" s="1"/>
      <c r="L27" s="1"/>
      <c r="M27" s="1"/>
    </row>
    <row r="28" spans="2:13" ht="24" customHeight="1">
      <c r="B28" s="1"/>
      <c r="C28" s="1"/>
      <c r="D28" s="1"/>
      <c r="E28" s="1"/>
      <c r="F28" s="1"/>
      <c r="G28" s="1"/>
      <c r="H28" s="1"/>
      <c r="I28" s="1"/>
      <c r="J28" s="1"/>
      <c r="K28" s="1"/>
      <c r="L28" s="1"/>
      <c r="M28" s="1"/>
    </row>
    <row r="29" spans="2:13" ht="24" customHeight="1">
      <c r="B29" s="1"/>
      <c r="C29" s="1"/>
      <c r="D29" s="1"/>
      <c r="E29" s="1"/>
      <c r="F29" s="1"/>
      <c r="G29" s="1"/>
      <c r="H29" s="1"/>
      <c r="I29" s="1"/>
      <c r="J29" s="1"/>
      <c r="K29" s="1"/>
      <c r="L29" s="1"/>
      <c r="M29" s="1"/>
    </row>
  </sheetData>
  <mergeCells count="14">
    <mergeCell ref="B18:M18"/>
    <mergeCell ref="B19:M21"/>
    <mergeCell ref="B23:M25"/>
    <mergeCell ref="B5:C6"/>
    <mergeCell ref="E5:F6"/>
    <mergeCell ref="H5:I6"/>
    <mergeCell ref="K5:L6"/>
    <mergeCell ref="B8:M8"/>
    <mergeCell ref="B1:M2"/>
    <mergeCell ref="B3:M3"/>
    <mergeCell ref="B4:C4"/>
    <mergeCell ref="E4:F4"/>
    <mergeCell ref="H4:I4"/>
    <mergeCell ref="K4:L4"/>
  </mergeCells>
  <conditionalFormatting sqref="B5:C6">
    <cfRule type="expression" dxfId="3" priority="1">
      <formula>B5="LISTO"</formula>
    </cfRule>
    <cfRule type="expression" dxfId="2" priority="2">
      <formula>B5&lt;&gt;"LISTO"</formula>
    </cfRule>
  </conditionalFormatting>
  <conditionalFormatting sqref="M10:M12">
    <cfRule type="expression" dxfId="1" priority="3">
      <formula>M10="OK"</formula>
    </cfRule>
    <cfRule type="expression" dxfId="0" priority="4">
      <formula>OR(M10="REVISAR",M10="FALTA INFO")</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Glosario</vt:lpstr>
      <vt:lpstr>Productos</vt:lpstr>
      <vt:lpstr>Actividades</vt:lpstr>
      <vt:lpstr>Costeo ABC</vt:lpstr>
      <vt:lpstr>Comparacion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2026-10-08T15:45:30Z</dcterms:modified>
</cp:coreProperties>
</file>