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81E382A-31F4-4D3D-B8D6-1D522A06F6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Entorno" sheetId="3" r:id="rId3"/>
    <sheet name="Estructura" sheetId="4" r:id="rId4"/>
    <sheet name="Diagnóstico" sheetId="5" r:id="rId5"/>
    <sheet name="Plan de acció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B16" i="6"/>
  <c r="B15" i="6"/>
  <c r="C15" i="6" s="1"/>
  <c r="B14" i="6"/>
  <c r="C14" i="6" s="1"/>
  <c r="B13" i="6"/>
  <c r="B12" i="6"/>
  <c r="B11" i="6"/>
  <c r="B10" i="6"/>
  <c r="B9" i="6"/>
  <c r="B16" i="5"/>
  <c r="B15" i="5"/>
  <c r="B14" i="5"/>
  <c r="B13" i="5"/>
  <c r="B12" i="5"/>
  <c r="B11" i="5"/>
  <c r="B10" i="5"/>
  <c r="B9" i="5"/>
  <c r="B16" i="4"/>
  <c r="K16" i="4" s="1"/>
  <c r="H16" i="4" s="1"/>
  <c r="K15" i="4"/>
  <c r="H15" i="4"/>
  <c r="E15" i="5" s="1"/>
  <c r="F15" i="5" s="1"/>
  <c r="B15" i="4"/>
  <c r="K14" i="4"/>
  <c r="H14" i="4" s="1"/>
  <c r="B14" i="4"/>
  <c r="B13" i="4"/>
  <c r="K13" i="4" s="1"/>
  <c r="H13" i="4" s="1"/>
  <c r="K12" i="4"/>
  <c r="H12" i="4"/>
  <c r="E12" i="5" s="1"/>
  <c r="F12" i="5" s="1"/>
  <c r="B12" i="4"/>
  <c r="K11" i="4"/>
  <c r="H11" i="4" s="1"/>
  <c r="B11" i="4"/>
  <c r="B10" i="4"/>
  <c r="K10" i="4" s="1"/>
  <c r="H10" i="4" s="1"/>
  <c r="K9" i="4"/>
  <c r="H9" i="4"/>
  <c r="E9" i="5" s="1"/>
  <c r="F9" i="5" s="1"/>
  <c r="B9" i="4"/>
  <c r="J16" i="3"/>
  <c r="G16" i="5" s="1"/>
  <c r="J15" i="3"/>
  <c r="G15" i="5" s="1"/>
  <c r="J14" i="3"/>
  <c r="G14" i="3" s="1"/>
  <c r="J13" i="3"/>
  <c r="J12" i="3"/>
  <c r="J11" i="3"/>
  <c r="J10" i="3"/>
  <c r="G10" i="3" s="1"/>
  <c r="J9" i="3"/>
  <c r="I16" i="5" l="1"/>
  <c r="H16" i="5"/>
  <c r="E13" i="5"/>
  <c r="F13" i="5" s="1"/>
  <c r="I13" i="4"/>
  <c r="I14" i="4"/>
  <c r="E14" i="5"/>
  <c r="F14" i="5" s="1"/>
  <c r="C14" i="5"/>
  <c r="D14" i="5" s="1"/>
  <c r="H14" i="3"/>
  <c r="H15" i="5"/>
  <c r="I15" i="5"/>
  <c r="E10" i="5"/>
  <c r="F10" i="5" s="1"/>
  <c r="I10" i="4"/>
  <c r="I11" i="4"/>
  <c r="E11" i="5"/>
  <c r="F11" i="5" s="1"/>
  <c r="E16" i="5"/>
  <c r="F16" i="5" s="1"/>
  <c r="I16" i="4"/>
  <c r="H10" i="3"/>
  <c r="C10" i="5"/>
  <c r="D10" i="5" s="1"/>
  <c r="G11" i="3"/>
  <c r="G15" i="3"/>
  <c r="G14" i="5"/>
  <c r="G12" i="3"/>
  <c r="G16" i="3"/>
  <c r="G9" i="3"/>
  <c r="G13" i="3"/>
  <c r="G10" i="5"/>
  <c r="I9" i="4"/>
  <c r="I12" i="4"/>
  <c r="I15" i="4"/>
  <c r="H16" i="3" l="1"/>
  <c r="C16" i="5"/>
  <c r="D16" i="5" s="1"/>
  <c r="I14" i="5"/>
  <c r="H14" i="5"/>
  <c r="C15" i="5"/>
  <c r="D15" i="5" s="1"/>
  <c r="H15" i="3"/>
  <c r="C12" i="5"/>
  <c r="H12" i="3"/>
  <c r="I10" i="5"/>
  <c r="H10" i="5"/>
  <c r="C10" i="6"/>
  <c r="H13" i="3"/>
  <c r="C13" i="5"/>
  <c r="C9" i="5"/>
  <c r="H9" i="3"/>
  <c r="C11" i="5"/>
  <c r="H11" i="3"/>
  <c r="D13" i="5" l="1"/>
  <c r="G13" i="5"/>
  <c r="D12" i="5"/>
  <c r="G12" i="5"/>
  <c r="D11" i="5"/>
  <c r="G11" i="5"/>
  <c r="D9" i="5"/>
  <c r="G9" i="5"/>
  <c r="I11" i="5" l="1"/>
  <c r="H11" i="5"/>
  <c r="C11" i="6"/>
  <c r="H9" i="5"/>
  <c r="I5" i="5"/>
  <c r="F5" i="5"/>
  <c r="I9" i="5"/>
  <c r="C5" i="5" s="1"/>
  <c r="C9" i="6"/>
  <c r="H12" i="5"/>
  <c r="I12" i="5"/>
  <c r="C12" i="6"/>
  <c r="I13" i="5"/>
  <c r="H13" i="5"/>
  <c r="C13" i="6"/>
</calcChain>
</file>

<file path=xl/sharedStrings.xml><?xml version="1.0" encoding="utf-8"?>
<sst xmlns="http://schemas.openxmlformats.org/spreadsheetml/2006/main" count="231" uniqueCount="212">
  <si>
    <t>DIAGNÓSTICO MECANICISTA–ORGÁNICO</t>
  </si>
  <si>
    <t>Burns y Stalker | Plantilla gratuita InfoExperiencia · Uso orientativo para pymes</t>
  </si>
  <si>
    <t>01  PROPÓSITO Y PRINCIPIO DE USO</t>
  </si>
  <si>
    <t>Evalúa si los mecanismos de coordinación y decisión responden a los cambios del entorno. No determina una estructura «correcta» de forma automática: ofrece alertas orientativas para contrastarlas con riesgos, resultados y evidencia del negocio.</t>
  </si>
  <si>
    <t>02  FLUJO DE TRABAJO — SIGUE ESTE ORDEN</t>
  </si>
  <si>
    <t>1 · Lee el Glosario</t>
  </si>
  <si>
    <t>Consulta qué significa cada factor y cómo aplicar la escala.</t>
  </si>
  <si>
    <t>2 · Completa Entorno</t>
  </si>
  <si>
    <t>En las CELDAS AZULES registra las áreas y valora demanda, competencia, tecnología y proveedores (1 a 5).</t>
  </si>
  <si>
    <t>3 · Completa Estructura</t>
  </si>
  <si>
    <t>Los nombres de las áreas se vinculan automáticamente. Puntúa centralización, formalización, especialización, comunicación y autonomía.</t>
  </si>
  <si>
    <t>4 · Lee Diagnóstico</t>
  </si>
  <si>
    <t>Se calculan el nivel de incertidumbre, el perfil organizacional y alertas orientativas. Revisa la evidencia.</t>
  </si>
  <si>
    <t>5 · Completa Plan de acción</t>
  </si>
  <si>
    <t>Elige acciones razonables, responsables, prioridades, indicadores y plazos; haz seguimiento a su ejecución.</t>
  </si>
  <si>
    <t>03  BORRAR EL EJEMPLO Y UTILIZAR TUS DATOS</t>
  </si>
  <si>
    <t>El ejemplo «Comercial Andina» tiene cinco áreas y tres filas disponibles. Para usar tus datos: (a) cambia los nombres en Entorno!B9:B16 y las puntuaciones C9:F16; (b) reemplaza puntuaciones y evidencias en Estructura!C9:G16 y J9:J16; (c) reemplaza las evidencias de Entorno!I9:I16; (d) BORRA las acciones de muestra en Plan de acción!D9:K16 y escribe las tuyas. No dejes acciones antiguas de áreas eliminadas. No edites celdas de resultados, fórmulas o nombres vinculados. No insertes filas: máximo 8 áreas.</t>
  </si>
  <si>
    <t>04  CÓMO INTERPRETAR LAS CALIFICACIONES</t>
  </si>
  <si>
    <t>Ingresa SOLO números enteros del 1 al 5 en las listas azules. Entorno: 1 = cambios poco frecuentes/predecibles; 5 = cambios frecuentes/difíciles de anticipar. Estructura: 1 = baja presencia del atributo; 5 = alta presencia. Completa los cuatro factores de Entorno y los cinco de Estructura. Si ves Faltan datos, Falta área, Área duplicada, Revisar área, Revisar escala, Pendiente o Revisar captura, corrige el origen antes de interpretar resultados. Pegar valores puede omitir controles de Excel, pero las fórmulas bloquean cálculos inválidos.</t>
  </si>
  <si>
    <t>05  CRITERIOS Y LIMITACIONES</t>
  </si>
  <si>
    <t>Entorno = promedio de cuatro calificaciones. Perfil orgánico = promedio de (6 − centralización), (6 − formalización), comunicación transversal y autonomía; especialización solo se interpreta cualitativamente. Promedios redondeados a 1 decimal: ≤2,4 bajo; 2,5–3,5 intermedio; ≥3,6 alto. Entorno alto + perfil bajo → Revisar flexibilidad; entorno bajo + perfil alto → Revisar control; otros casos → Revisión contextual. «Áreas analizadas» cuenta únicamente registros válidos completos en ambas hojas. NO es una escala científica validada por Burns y Stalker.</t>
  </si>
  <si>
    <t>Referencia conceptual: Burns y Stalker, The Management of Innovation (1961). Recursos abiertos: https://academic.oup.com/book/4968 y https://openstax.org/books/principles-management/pages/4-3-organizational-designs-and-structures</t>
  </si>
  <si>
    <t>INFOEXPERIENCIA · Plantilla básica–intermedia · Sin macros, complementos ni vínculos externos · Las decisiones deben validarse con información real de tu empresa.</t>
  </si>
  <si>
    <t>GLOSARIO DE TRABAJO</t>
  </si>
  <si>
    <t>Definiciones prácticas para interpretar y diligenciar el diagnóstico.</t>
  </si>
  <si>
    <t>TÉRMINO</t>
  </si>
  <si>
    <t>QUÉ SIGNIFICA</t>
  </si>
  <si>
    <t>CÓMO SE USA EN LA PLANTILLA</t>
  </si>
  <si>
    <t>Área o unidad</t>
  </si>
  <si>
    <t>Conjunto de actividades con responsables y objetivos comunes.</t>
  </si>
  <si>
    <t>Registra un área por fila; utiliza la misma fila en todas las hojas.</t>
  </si>
  <si>
    <t>Entorno</t>
  </si>
  <si>
    <t>Condiciones externas que afectan la actividad de la empresa.</t>
  </si>
  <si>
    <t>Evalúalo por área, no necesariamente para toda la organización.</t>
  </si>
  <si>
    <t>Incertidumbre</t>
  </si>
  <si>
    <t>Dificultad para prever cambios relevantes.</t>
  </si>
  <si>
    <t>Se aproxima con cuatro factores en escala de 1 a 5.</t>
  </si>
  <si>
    <t>Demanda / clientes</t>
  </si>
  <si>
    <t>Frecuencia e imprevisibilidad de cambios en las necesidades o pedidos.</t>
  </si>
  <si>
    <t>1 = casi estable; 5 = cambia constantemente.</t>
  </si>
  <si>
    <t>Competencia</t>
  </si>
  <si>
    <t>Variación de precios, ofertas, rivales o presión competitiva.</t>
  </si>
  <si>
    <t>Valora el grado de cambio, no si la competencia es buena o mala.</t>
  </si>
  <si>
    <t>Tecnología</t>
  </si>
  <si>
    <t>Frecuencia e imprevisibilidad de cambios en herramientas o sistemas.</t>
  </si>
  <si>
    <t>Valora lo difícil que es anticipar y gestionar cambios.</t>
  </si>
  <si>
    <t>Proveedores</t>
  </si>
  <si>
    <t>Variación de disponibilidad, precios, tiempos y condiciones de abastecimiento.</t>
  </si>
  <si>
    <t>1 = cambios predecibles; 5 = cambios frecuentes o sorpresivos.</t>
  </si>
  <si>
    <t>Centralización</t>
  </si>
  <si>
    <t>Concentración de decisiones en jefaturas o dirección.</t>
  </si>
  <si>
    <t>1 = decisiones distribuidas; 5 = decisiones concentradas.</t>
  </si>
  <si>
    <t>Formalización</t>
  </si>
  <si>
    <t>Grado de reglas, procedimientos e instrucciones establecidos.</t>
  </si>
  <si>
    <t>1 = pocas reglas; 5 = procedimientos muy definidos.</t>
  </si>
  <si>
    <t>Especialización</t>
  </si>
  <si>
    <t>Grado en que las personas tienen tareas y responsabilidades delimitadas.</t>
  </si>
  <si>
    <t>1 = roles amplios; 5 = tareas muy especializadas.</t>
  </si>
  <si>
    <t>Comunicación transversal</t>
  </si>
  <si>
    <t>Circulación directa de información entre áreas y niveles.</t>
  </si>
  <si>
    <t>1 = casi toda vía jefaturas; 5 = amplia coordinación entre equipos.</t>
  </si>
  <si>
    <t>Autonomía</t>
  </si>
  <si>
    <t>Facultad para resolver situaciones sin autorización superior constante.</t>
  </si>
  <si>
    <t>1 = casi ninguna; 5 = elevada, con límites claros.</t>
  </si>
  <si>
    <t>Estructura mecanicista</t>
  </si>
  <si>
    <t>Configuración de mayor centralización, formalización y jerarquía.</t>
  </si>
  <si>
    <t>Una orientación, no una calificación de calidad.</t>
  </si>
  <si>
    <t>Estructura orgánica</t>
  </si>
  <si>
    <t>Configuración de mayor adaptación, coordinación y distribución de decisiones.</t>
  </si>
  <si>
    <t>Una orientación, no sinónimo de ausencia de control.</t>
  </si>
  <si>
    <t>Perfil orgánico</t>
  </si>
  <si>
    <t>Índice didáctico de 1 a 5 que aproxima la flexibilidad de la estructura.</t>
  </si>
  <si>
    <t>Promedio de cuatro señales: centralización y formalización invertidas, comunicación y autonomía.</t>
  </si>
  <si>
    <t>Promedio de entorno</t>
  </si>
  <si>
    <t>Promedio simple de cuatro factores de incertidumbre.</t>
  </si>
  <si>
    <t>Sirve para orientar el análisis, no para diagnosticar automáticamente.</t>
  </si>
  <si>
    <t>Alerta de revisión</t>
  </si>
  <si>
    <t>Señal de posible desajuste entre entorno y configuración.</t>
  </si>
  <si>
    <t>Indica dónde investigar y no confirma por sí sola un problema.</t>
  </si>
  <si>
    <t>Revisión contextual</t>
  </si>
  <si>
    <t>Resultado sin las dos alertas específicas definidas por el método.</t>
  </si>
  <si>
    <t>No significa conformidad: contrastar con riesgos y desempeño.</t>
  </si>
  <si>
    <t>Indicador</t>
  </si>
  <si>
    <t>Dato para evaluar si una acción está funcionando.</t>
  </si>
  <si>
    <t>Ejemplos: tiempo de aprobación, errores, devoluciones.</t>
  </si>
  <si>
    <t>Meta</t>
  </si>
  <si>
    <t>Resultado que la empresa busca lograr con una acción.</t>
  </si>
  <si>
    <t>Debe ser verificable y realista; no es generada automáticamente.</t>
  </si>
  <si>
    <t>Prioridad</t>
  </si>
  <si>
    <t>Importancia relativa de una acción: alta, media o baja.</t>
  </si>
  <si>
    <t>Selección del usuario según riesgo e impacto.</t>
  </si>
  <si>
    <t>Plazo (días)</t>
  </si>
  <si>
    <t>Días estimados para ejecutar o revisar la acción.</t>
  </si>
  <si>
    <t>Ingresa un número entero entre 1 y 365.</t>
  </si>
  <si>
    <t>Estado</t>
  </si>
  <si>
    <t>Situación de avance: no iniciado, en curso, completado o bloqueado.</t>
  </si>
  <si>
    <t>Sirve para hacer seguimiento a las acciones.</t>
  </si>
  <si>
    <t>Captura / aviso</t>
  </si>
  <si>
    <t>Control del estado de los datos registrados por cada área.</t>
  </si>
  <si>
    <t>Completo = válido. Faltan datos = faltan puntuaciones.</t>
  </si>
  <si>
    <t>Revisar área / Falta área</t>
  </si>
  <si>
    <t>Nombre de unidad vacío, con espacios adicionales o no válido.</t>
  </si>
  <si>
    <t>Corrige el nombre en Entorno; no puede calcularse sin identificar el área.</t>
  </si>
  <si>
    <t>Área duplicada</t>
  </si>
  <si>
    <t>El mismo nombre aparece más de una vez en las ocho filas.</t>
  </si>
  <si>
    <t>Da un nombre diferente a cada unidad para no duplicar resultados.</t>
  </si>
  <si>
    <t>Revisar escala</t>
  </si>
  <si>
    <t>Hay texto o calificaciones no enteras, menores de 1 o mayores de 5.</t>
  </si>
  <si>
    <t>Reemplaza por números enteros de 1 a 5.</t>
  </si>
  <si>
    <t>Pendiente / Revisar captura</t>
  </si>
  <si>
    <t>Registro incompleto o con datos inválidos en alguna de las hojas.</t>
  </si>
  <si>
    <t>No interpretes un diagnóstico hasta que ambos estados sean correctos.</t>
  </si>
  <si>
    <t>01  ENTORNO E INCERTIDUMBRE</t>
  </si>
  <si>
    <t>EDITA LAS CELDAS AZULES · 1 = cambio estable/predecible; 5 = cambio frecuente/impredecible</t>
  </si>
  <si>
    <t>Paso 1 · Escribe el nombre del área y califica de 1 a 5 el grado de cambio en cada factor. Añade evidencia breve (ejemplo: pedidos variables, quiebres de stock, campañas frecuentes).</t>
  </si>
  <si>
    <t>#</t>
  </si>
  <si>
    <t>ÁREA / UNIDAD</t>
  </si>
  <si>
    <t>DEMANDA</t>
  </si>
  <si>
    <t>COMPETENCIA</t>
  </si>
  <si>
    <t>TECNOLOGÍA</t>
  </si>
  <si>
    <t>PROVEEDORES</t>
  </si>
  <si>
    <t>PROMEDIO</t>
  </si>
  <si>
    <t>ENTORNO</t>
  </si>
  <si>
    <t>EVIDENCIA / NOTAS</t>
  </si>
  <si>
    <t>CAPTURA</t>
  </si>
  <si>
    <t>Administración y finanzas</t>
  </si>
  <si>
    <t>Cierre, pagos y conciliación con reglas repetibles</t>
  </si>
  <si>
    <t>Almacén y despachos</t>
  </si>
  <si>
    <t>Variación de proveedores, pedidos y transportadores</t>
  </si>
  <si>
    <t>Marketing y ecommerce</t>
  </si>
  <si>
    <t>Campañas y demanda digital cambian cada semana</t>
  </si>
  <si>
    <t>Atención al cliente</t>
  </si>
  <si>
    <t>Reclamos variables, cambios de pedidos y canales</t>
  </si>
  <si>
    <t>Devoluciones ecommerce</t>
  </si>
  <si>
    <t>Solicitudes recurrentes con políticas aún poco claras</t>
  </si>
  <si>
    <t>LECTURA: 1,0 a 2,4 = entorno relativamente estable · 2,5 a 3,5 = intermedio · 3,6 a 5,0 = cambiante. Son umbrales didácticos: confirma con hechos y riesgos.</t>
  </si>
  <si>
    <t>Los nombres de áreas de B9:B16 deben ser únicos. Las puntuaciones deben ser enteros de 1 a 5; cualquier «Revisar…» o «Faltan datos» obliga a corregir la fila. No insertes filas: 8 áreas máximo.</t>
  </si>
  <si>
    <t>02  ESTRUCTURA ACTUAL</t>
  </si>
  <si>
    <t>EDITA LAS CELDAS AZULES · 1 = presencia baja; 5 = presencia alta del atributo</t>
  </si>
  <si>
    <t>Paso 2 · Puntúa los cinco atributos según cómo trabaja el área en la práctica. El perfil orgánico se calcula con centralización y formalización invertidas, más comunicación transversal y autonomía; especialización se observa por separado.</t>
  </si>
  <si>
    <t>ÁREA (VINCULADA)</t>
  </si>
  <si>
    <t>CENTRALIZACIÓN</t>
  </si>
  <si>
    <t>FORMALIZACIÓN</t>
  </si>
  <si>
    <t>ESPECIALIZACIÓN</t>
  </si>
  <si>
    <t>COMUNICACIÓN TRANSVERSAL</t>
  </si>
  <si>
    <t>AUTONOMÍA</t>
  </si>
  <si>
    <t>PERFIL 1–5</t>
  </si>
  <si>
    <t>ORIENTACIÓN</t>
  </si>
  <si>
    <t>EVIDENCIA / SITUACIÓN</t>
  </si>
  <si>
    <t>Pagos y conciliación: autorizaciones definidas</t>
  </si>
  <si>
    <t>Recepción y despacho con procedimientos estándar</t>
  </si>
  <si>
    <t>Las campañas y cambios de catálogo esperan autorización</t>
  </si>
  <si>
    <t>El equipo resuelve casos simples y coordina áreas</t>
  </si>
  <si>
    <t>Devoluciones resueltas con criterios poco formalizados</t>
  </si>
  <si>
    <t>PERFIL 1–5: 1 a 2,4 = relativamente mecanicista · 2,5 a 3,5 = mixto · 3,6 a 5 = relativamente orgánico. No es una escala validada por los autores.</t>
  </si>
  <si>
    <t>El perfil orgánico usa centralización, formalización, comunicación y autonomía; especialización es cualitativa. Corrige avisos en CAPTURA antes de usar el diagnóstico; no edites fórmulas.</t>
  </si>
  <si>
    <t>03  DIAGNÓSTICO Y DECISIONES</t>
  </si>
  <si>
    <t>RESUMEN AUTOMÁTICO · Compara señales del entorno y la estructura. Revisa cada alerta con evidencia.</t>
  </si>
  <si>
    <t>ÁREAS ANALIZADAS</t>
  </si>
  <si>
    <t>REVISAR FLEXIBILIDAD</t>
  </si>
  <si>
    <t>REVISAR CONTROL</t>
  </si>
  <si>
    <t>«ÁREAS ANALIZADAS» cuenta solo filas completas y válidas en AMBAS capturas. «Pendiente»/«Revisar captura» no son un diagnóstico. Alertas ≠ resultado definitivo.</t>
  </si>
  <si>
    <t>ENTORNO 1–5</t>
  </si>
  <si>
    <t>RESULTADO</t>
  </si>
  <si>
    <t>LECTURA ORIENTATIVA / SIGUIENTE PREGUNTA</t>
  </si>
  <si>
    <t>Regla transparente: incertidumbre ≥ 3,6 con perfil orgánico ≤ 2,4 → revisar flexibilidad; incertidumbre ≤ 2,4 con perfil orgánico ≥ 3,6 → revisar control. En los demás casos → revisión contextual.</t>
  </si>
  <si>
    <t>El índice es construido para fines educativos y NO mide desempeño ni prescribe una configuración. Antes de cambiar la estructura, contrasta las alertas con indicadores, normativa y causas reales.</t>
  </si>
  <si>
    <t>04  PLAN DE ACCIÓN Y SEGUIMIENTO</t>
  </si>
  <si>
    <t>EDITA LAS CELDAS AZULES · Las áreas y alertas se vinculan; tú defines cambios, responsables y metas.</t>
  </si>
  <si>
    <t>Paso 4 · Propón acciones específicas para las áreas relevantes. Prioriza por impacto y riesgo, no solo por el color de la alerta. Usa un indicador y una meta verificables, plazo en días y estado de avance. El plan incluye acciones de mejora aunque la alerta sea «revisión contextual».</t>
  </si>
  <si>
    <t>ALERTA (VINCULADA)</t>
  </si>
  <si>
    <t>ACCIÓN PRIORIZADA</t>
  </si>
  <si>
    <t>RESPONSABLE</t>
  </si>
  <si>
    <t>PRIORIDAD</t>
  </si>
  <si>
    <t>INDICADOR DE SEGUIMIENTO</t>
  </si>
  <si>
    <t>META ESPERADA</t>
  </si>
  <si>
    <t>PLAZO (DÍAS)</t>
  </si>
  <si>
    <t>ESTADO</t>
  </si>
  <si>
    <t>EVIDENCIA / OBSERVACIÓN</t>
  </si>
  <si>
    <t>Mantener límites de aprobación y revisar tiempos de conciliación.</t>
  </si>
  <si>
    <t>Administración</t>
  </si>
  <si>
    <t>Baja</t>
  </si>
  <si>
    <t>Cierres a tiempo</t>
  </si>
  <si>
    <t>100% mensual</t>
  </si>
  <si>
    <t>En curso</t>
  </si>
  <si>
    <t>Control existente; verificar demoras excepcionales.</t>
  </si>
  <si>
    <t>Documentar protocolo de excepciones por faltantes y cambios de proveedor.</t>
  </si>
  <si>
    <t>Jefe de operaciones</t>
  </si>
  <si>
    <t>Media</t>
  </si>
  <si>
    <t>Pedidos con incidencias</t>
  </si>
  <si>
    <t>≤ 3% mensual</t>
  </si>
  <si>
    <t>No iniciado</t>
  </si>
  <si>
    <t>Sin cambiar control de recepción y despacho.</t>
  </si>
  <si>
    <t>Delegar ajustes de catálogo/campaña dentro de límites acordados.</t>
  </si>
  <si>
    <t>Líder ecommerce</t>
  </si>
  <si>
    <t>Alta</t>
  </si>
  <si>
    <t>Horas para aprobar ajustes</t>
  </si>
  <si>
    <t>≤ 8 horas</t>
  </si>
  <si>
    <t>Aprobar límites con gerencia; medir tiempos.</t>
  </si>
  <si>
    <t>Crear coordinación directa entre servicio y almacén para reclamos simples.</t>
  </si>
  <si>
    <t>Coordinador servicio</t>
  </si>
  <si>
    <t>Horas para resolver reclamo</t>
  </si>
  <si>
    <t>≤ 24 horas</t>
  </si>
  <si>
    <t>Conservar escalamiento para casos de alto impacto.</t>
  </si>
  <si>
    <t>Estandarizar criterios y topes de autorización de devoluciones.</t>
  </si>
  <si>
    <t>Responsable postventa</t>
  </si>
  <si>
    <t>Devoluciones fuera de política</t>
  </si>
  <si>
    <t>≤ 2 al mes</t>
  </si>
  <si>
    <t>Definir controles antes de ampliar autonomía.</t>
  </si>
  <si>
    <t>Las acciones del ejemplo son ilustrativas. Bórralas al reemplazar áreas. Una fila sin área o con «Pendiente»/«Revisar captura» no está lista para decidir; corrige primero el diagnóstico.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</si>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</sst>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días&quot;"/>
  </numFmts>
  <fonts count="18">
    <font>
      <sz val="11"/>
      <name val="Carlito"/>
    </font>
    <font>
      <b/>
      <sz val="20"/>
      <color rgb="FFFFFFFF"/>
      <name val="Aptos Display"/>
      <family val="2"/>
    </font>
    <font>
      <sz val="11"/>
      <color rgb="FFFFFFFF"/>
      <name val="Aptos"/>
      <family val="2"/>
    </font>
    <font>
      <sz val="10"/>
      <color rgb="FF1A2940"/>
      <name val="Aptos"/>
      <family val="2"/>
    </font>
    <font>
      <b/>
      <sz val="11"/>
      <color rgb="FFFFFFFF"/>
      <name val="Aptos"/>
      <family val="2"/>
    </font>
    <font>
      <b/>
      <sz val="10"/>
      <color rgb="FF173A61"/>
      <name val="Aptos"/>
      <family val="2"/>
    </font>
    <font>
      <sz val="10"/>
      <color rgb="FF536780"/>
      <name val="Aptos"/>
      <family val="2"/>
    </font>
    <font>
      <b/>
      <sz val="10"/>
      <color rgb="FFFFFFFF"/>
      <name val="Aptos"/>
      <family val="2"/>
    </font>
    <font>
      <b/>
      <sz val="10"/>
      <color rgb="FF1A2940"/>
      <name val="Aptos"/>
      <family val="2"/>
    </font>
    <font>
      <i/>
      <sz val="10"/>
      <color rgb="FF536780"/>
      <name val="Aptos"/>
      <family val="2"/>
    </font>
    <font>
      <b/>
      <sz val="17"/>
      <color rgb="FF10233E"/>
      <name val="Aptos"/>
      <family val="2"/>
    </font>
    <font>
      <sz val="10"/>
      <color rgb="FF102743"/>
      <name val="Aptos"/>
      <family val="2"/>
    </font>
    <font>
      <b/>
      <sz val="10"/>
      <color rgb="FF102743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1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173A61"/>
      </patternFill>
    </fill>
    <fill>
      <patternFill patternType="solid">
        <fgColor rgb="FFEAF3FC"/>
      </patternFill>
    </fill>
    <fill>
      <patternFill patternType="solid">
        <fgColor rgb="FFF5F8FD"/>
      </patternFill>
    </fill>
    <fill>
      <patternFill patternType="solid">
        <fgColor rgb="FFFFF1CF"/>
      </patternFill>
    </fill>
    <fill>
      <patternFill patternType="solid">
        <fgColor rgb="FFFFFFFF"/>
      </patternFill>
    </fill>
    <fill>
      <patternFill patternType="solid">
        <fgColor rgb="FFDDEEFF"/>
      </patternFill>
    </fill>
    <fill>
      <patternFill patternType="solid">
        <fgColor rgb="FFE8EDF2"/>
      </patternFill>
    </fill>
    <fill>
      <patternFill patternType="solid">
        <fgColor rgb="FF10233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A61"/>
        <bgColor indexed="64"/>
      </patternFill>
    </fill>
    <fill>
      <patternFill patternType="solid">
        <fgColor rgb="FFEAF3FC"/>
        <bgColor indexed="64"/>
      </patternFill>
    </fill>
    <fill>
      <patternFill patternType="solid">
        <fgColor rgb="FFF5F8FD"/>
        <bgColor indexed="64"/>
      </patternFill>
    </fill>
    <fill>
      <patternFill patternType="solid">
        <fgColor rgb="FFFFF1C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4FA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E8ED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5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 wrapText="1"/>
    </xf>
    <xf numFmtId="164" fontId="3" fillId="9" borderId="0" xfId="0" applyNumberFormat="1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165" fontId="3" fillId="8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1" fillId="10" borderId="0" xfId="0" applyFont="1" applyFill="1" applyAlignment="1">
      <alignment vertical="center"/>
    </xf>
    <xf numFmtId="0" fontId="0" fillId="11" borderId="0" xfId="0" applyFill="1"/>
    <xf numFmtId="0" fontId="2" fillId="12" borderId="0" xfId="0" applyFont="1" applyFill="1" applyAlignment="1">
      <alignment vertical="center"/>
    </xf>
    <xf numFmtId="0" fontId="3" fillId="11" borderId="0" xfId="0" applyFont="1" applyFill="1"/>
    <xf numFmtId="0" fontId="4" fillId="12" borderId="0" xfId="0" applyFont="1" applyFill="1" applyAlignment="1">
      <alignment vertical="center"/>
    </xf>
    <xf numFmtId="0" fontId="3" fillId="13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3" fillId="14" borderId="0" xfId="0" applyFont="1" applyFill="1" applyAlignment="1">
      <alignment vertical="center" wrapText="1"/>
    </xf>
    <xf numFmtId="0" fontId="3" fillId="15" borderId="0" xfId="0" applyFont="1" applyFill="1" applyAlignment="1">
      <alignment vertical="center" wrapText="1"/>
    </xf>
    <xf numFmtId="0" fontId="6" fillId="13" borderId="0" xfId="0" applyFont="1" applyFill="1" applyAlignment="1">
      <alignment wrapText="1"/>
    </xf>
    <xf numFmtId="0" fontId="7" fillId="10" borderId="0" xfId="0" applyFont="1" applyFill="1" applyAlignment="1">
      <alignment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14" fillId="16" borderId="4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7" fillId="11" borderId="7" xfId="1" applyFont="1" applyFill="1" applyBorder="1" applyAlignment="1">
      <alignment horizontal="center" vertical="center"/>
    </xf>
    <xf numFmtId="0" fontId="17" fillId="11" borderId="8" xfId="1" applyFont="1" applyFill="1" applyBorder="1" applyAlignment="1">
      <alignment horizontal="center" vertical="center"/>
    </xf>
    <xf numFmtId="0" fontId="7" fillId="12" borderId="0" xfId="0" applyFont="1" applyFill="1" applyAlignment="1">
      <alignment vertical="center" wrapText="1"/>
    </xf>
    <xf numFmtId="0" fontId="8" fillId="17" borderId="0" xfId="0" applyFont="1" applyFill="1" applyAlignment="1">
      <alignment vertical="center" wrapText="1"/>
    </xf>
    <xf numFmtId="0" fontId="3" fillId="17" borderId="0" xfId="0" applyFont="1" applyFill="1" applyAlignment="1">
      <alignment vertical="center" wrapText="1"/>
    </xf>
    <xf numFmtId="0" fontId="8" fillId="14" borderId="0" xfId="0" applyFont="1" applyFill="1" applyAlignment="1">
      <alignment vertical="center" wrapText="1"/>
    </xf>
    <xf numFmtId="0" fontId="3" fillId="14" borderId="0" xfId="0" applyFont="1" applyFill="1" applyAlignment="1">
      <alignment vertical="center" wrapText="1"/>
    </xf>
    <xf numFmtId="0" fontId="12" fillId="18" borderId="0" xfId="0" applyFont="1" applyFill="1" applyAlignment="1">
      <alignment vertical="center" wrapText="1"/>
    </xf>
    <xf numFmtId="0" fontId="11" fillId="18" borderId="0" xfId="0" applyFont="1" applyFill="1" applyAlignment="1">
      <alignment vertical="center" wrapText="1"/>
    </xf>
    <xf numFmtId="0" fontId="12" fillId="17" borderId="0" xfId="0" applyFont="1" applyFill="1" applyAlignment="1">
      <alignment vertical="center" wrapText="1"/>
    </xf>
    <xf numFmtId="0" fontId="11" fillId="17" borderId="0" xfId="0" applyFont="1" applyFill="1" applyAlignment="1">
      <alignment vertical="center" wrapText="1"/>
    </xf>
    <xf numFmtId="0" fontId="1" fillId="10" borderId="0" xfId="0" applyFont="1" applyFill="1" applyAlignment="1" applyProtection="1">
      <alignment vertical="center"/>
      <protection locked="0"/>
    </xf>
    <xf numFmtId="0" fontId="2" fillId="12" borderId="0" xfId="0" applyFont="1" applyFill="1" applyAlignment="1" applyProtection="1">
      <alignment vertical="center"/>
      <protection locked="0"/>
    </xf>
    <xf numFmtId="0" fontId="3" fillId="11" borderId="0" xfId="0" applyFont="1" applyFill="1" applyProtection="1">
      <protection locked="0"/>
    </xf>
    <xf numFmtId="0" fontId="3" fillId="13" borderId="0" xfId="0" applyFont="1" applyFill="1" applyAlignment="1" applyProtection="1">
      <alignment vertical="center" wrapText="1"/>
      <protection locked="0"/>
    </xf>
    <xf numFmtId="0" fontId="7" fillId="12" borderId="0" xfId="0" applyFont="1" applyFill="1" applyAlignment="1" applyProtection="1">
      <alignment vertical="center" wrapText="1"/>
      <protection locked="0"/>
    </xf>
    <xf numFmtId="0" fontId="3" fillId="17" borderId="0" xfId="0" applyFont="1" applyFill="1" applyAlignment="1" applyProtection="1">
      <alignment vertical="center" wrapText="1"/>
      <protection locked="0"/>
    </xf>
    <xf numFmtId="0" fontId="3" fillId="19" borderId="0" xfId="0" applyFont="1" applyFill="1" applyAlignment="1" applyProtection="1">
      <alignment vertical="center" wrapText="1"/>
      <protection locked="0"/>
    </xf>
    <xf numFmtId="0" fontId="3" fillId="19" borderId="0" xfId="0" applyFont="1" applyFill="1" applyAlignment="1" applyProtection="1">
      <alignment horizontal="center" vertical="center" wrapText="1"/>
      <protection locked="0"/>
    </xf>
    <xf numFmtId="164" fontId="3" fillId="20" borderId="0" xfId="0" applyNumberFormat="1" applyFont="1" applyFill="1" applyAlignment="1" applyProtection="1">
      <alignment horizontal="center" vertical="center" wrapText="1"/>
      <protection locked="0"/>
    </xf>
    <xf numFmtId="0" fontId="3" fillId="20" borderId="0" xfId="0" applyFont="1" applyFill="1" applyAlignment="1" applyProtection="1">
      <alignment horizontal="center" vertical="center" wrapText="1"/>
      <protection locked="0"/>
    </xf>
    <xf numFmtId="0" fontId="3" fillId="14" borderId="0" xfId="0" applyFont="1" applyFill="1" applyAlignment="1" applyProtection="1">
      <alignment vertical="center" wrapText="1"/>
      <protection locked="0"/>
    </xf>
    <xf numFmtId="0" fontId="9" fillId="13" borderId="0" xfId="0" applyFont="1" applyFill="1" applyAlignment="1" applyProtection="1">
      <alignment vertical="center" wrapText="1"/>
      <protection locked="0"/>
    </xf>
    <xf numFmtId="0" fontId="0" fillId="11" borderId="0" xfId="0" applyFill="1" applyProtection="1">
      <protection locked="0"/>
    </xf>
  </cellXfs>
  <cellStyles count="2">
    <cellStyle name="Hipervínculo" xfId="1" builtinId="8"/>
    <cellStyle name="Normal" xfId="0" builtinId="0"/>
  </cellStyles>
  <dxfs count="20">
    <dxf>
      <font>
        <color rgb="FF991B1B"/>
      </font>
      <fill>
        <patternFill patternType="solid">
          <bgColor rgb="FFFDE8E7"/>
        </patternFill>
      </fill>
    </dxf>
    <dxf>
      <fill>
        <patternFill>
          <bgColor rgb="FFFFF1CF"/>
        </patternFill>
      </fill>
    </dxf>
    <dxf>
      <fill>
        <patternFill>
          <bgColor rgb="FFFBE5E2"/>
        </patternFill>
      </fill>
    </dxf>
    <dxf>
      <fill>
        <patternFill>
          <bgColor rgb="FFDCEFE6"/>
        </patternFill>
      </fill>
    </dxf>
    <dxf>
      <font>
        <color rgb="FF991B1B"/>
      </font>
      <fill>
        <patternFill patternType="solid">
          <bgColor rgb="FFFDE8E7"/>
        </patternFill>
      </fill>
    </dxf>
    <dxf>
      <font>
        <color rgb="FF991B1B"/>
      </font>
      <fill>
        <patternFill patternType="solid">
          <bgColor rgb="FFFDE8E7"/>
        </patternFill>
      </fill>
    </dxf>
    <dxf>
      <fill>
        <patternFill>
          <bgColor rgb="FFDCEFE6"/>
        </patternFill>
      </fill>
    </dxf>
    <dxf>
      <fill>
        <patternFill>
          <bgColor rgb="FFFFF1CF"/>
        </patternFill>
      </fill>
    </dxf>
    <dxf>
      <fill>
        <patternFill>
          <bgColor rgb="FFFBE5E2"/>
        </patternFill>
      </fill>
    </dxf>
    <dxf>
      <font>
        <color rgb="FF991B1B"/>
      </font>
      <fill>
        <patternFill patternType="solid">
          <bgColor rgb="FFFDE8E7"/>
        </patternFill>
      </fill>
    </dxf>
    <dxf>
      <font>
        <color rgb="FF991B1B"/>
      </font>
      <fill>
        <patternFill patternType="solid">
          <bgColor rgb="FFFDE8E7"/>
        </patternFill>
      </fill>
    </dxf>
    <dxf>
      <fill>
        <patternFill>
          <bgColor rgb="FFE8EDF2"/>
        </patternFill>
      </fill>
    </dxf>
    <dxf>
      <font>
        <color rgb="FF925900"/>
      </font>
      <fill>
        <patternFill>
          <bgColor rgb="FFFFF1CF"/>
        </patternFill>
      </fill>
    </dxf>
    <dxf>
      <font>
        <color rgb="FF9F2F24"/>
      </font>
      <fill>
        <patternFill>
          <bgColor rgb="FFFBE5E2"/>
        </patternFill>
      </fill>
    </dxf>
    <dxf>
      <font>
        <color rgb="FF991B1B"/>
      </font>
      <fill>
        <patternFill patternType="solid">
          <bgColor rgb="FFFDE8E7"/>
        </patternFill>
      </fill>
    </dxf>
    <dxf>
      <fill>
        <patternFill>
          <bgColor rgb="FFEAF3FC"/>
        </patternFill>
      </fill>
    </dxf>
    <dxf>
      <fill>
        <patternFill>
          <bgColor rgb="FFDCEFE6"/>
        </patternFill>
      </fill>
    </dxf>
    <dxf>
      <font>
        <color rgb="FF991B1B"/>
      </font>
      <fill>
        <patternFill patternType="solid">
          <bgColor rgb="FFFDE8E7"/>
        </patternFill>
      </fill>
    </dxf>
    <dxf>
      <fill>
        <patternFill>
          <bgColor rgb="FFDCEFE6"/>
        </patternFill>
      </fill>
    </dxf>
    <dxf>
      <fill>
        <patternFill>
          <bgColor rgb="FFFFF1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1792897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8DF0EA-F894-42B1-BC82-8E88443D7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49200" y="0"/>
          <a:ext cx="205959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1888147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C49F41-77E2-4818-970F-5C2ABF5B1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0" y="0"/>
          <a:ext cx="2059597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1352550</xdr:colOff>
      <xdr:row>0</xdr:row>
      <xdr:rowOff>0</xdr:rowOff>
    </xdr:from>
    <xdr:to>
      <xdr:col>12</xdr:col>
      <xdr:colOff>849922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AE4E15-5F4C-4D55-96AF-E061D5429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82750" y="0"/>
          <a:ext cx="2059597" cy="617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D12" sqref="D12:H13"/>
    </sheetView>
  </sheetViews>
  <sheetFormatPr baseColWidth="10" defaultColWidth="8.796875" defaultRowHeight="13.8"/>
  <cols>
    <col min="1" max="1" width="6" style="19" customWidth="1"/>
    <col min="2" max="3" width="24" style="19" customWidth="1"/>
    <col min="4" max="7" width="23" style="19" customWidth="1"/>
    <col min="8" max="8" width="20" style="19" customWidth="1"/>
    <col min="9" max="9" width="3.5" style="19" customWidth="1"/>
    <col min="10" max="10" width="42.796875" style="19" customWidth="1"/>
    <col min="11" max="11" width="21.3984375" style="19" customWidth="1"/>
    <col min="12" max="16384" width="8.796875" style="19"/>
  </cols>
  <sheetData>
    <row r="1" spans="1:11">
      <c r="A1" s="18" t="s">
        <v>0</v>
      </c>
      <c r="B1" s="18"/>
      <c r="C1" s="18"/>
      <c r="D1" s="18"/>
      <c r="E1" s="18"/>
      <c r="F1" s="18"/>
      <c r="G1" s="18"/>
      <c r="H1" s="18"/>
    </row>
    <row r="2" spans="1:11">
      <c r="A2" s="18"/>
      <c r="B2" s="18"/>
      <c r="C2" s="18"/>
      <c r="D2" s="18"/>
      <c r="E2" s="18"/>
      <c r="F2" s="18"/>
      <c r="G2" s="18"/>
      <c r="H2" s="18"/>
    </row>
    <row r="3" spans="1:11" ht="14.4">
      <c r="A3" s="20" t="s">
        <v>1</v>
      </c>
      <c r="B3" s="20"/>
      <c r="C3" s="20"/>
      <c r="D3" s="20"/>
      <c r="E3" s="20"/>
      <c r="F3" s="20"/>
      <c r="G3" s="20"/>
      <c r="H3" s="20"/>
    </row>
    <row r="4" spans="1:11" ht="15" thickBot="1">
      <c r="A4" s="21"/>
      <c r="B4" s="21"/>
      <c r="C4" s="21"/>
      <c r="D4" s="21"/>
      <c r="E4" s="21"/>
      <c r="F4" s="21"/>
      <c r="G4" s="21"/>
      <c r="H4" s="21"/>
    </row>
    <row r="5" spans="1:11" ht="20.399999999999999" customHeight="1">
      <c r="A5" s="22" t="s">
        <v>2</v>
      </c>
      <c r="B5" s="22"/>
      <c r="C5" s="22"/>
      <c r="D5" s="22"/>
      <c r="E5" s="22"/>
      <c r="F5" s="22"/>
      <c r="G5" s="22"/>
      <c r="H5" s="22"/>
      <c r="J5" s="29" t="s">
        <v>210</v>
      </c>
      <c r="K5" s="30"/>
    </row>
    <row r="6" spans="1:11" ht="20.399999999999999" customHeight="1">
      <c r="A6" s="21"/>
      <c r="B6" s="23" t="s">
        <v>3</v>
      </c>
      <c r="C6" s="23"/>
      <c r="D6" s="23"/>
      <c r="E6" s="23"/>
      <c r="F6" s="23"/>
      <c r="G6" s="23"/>
      <c r="H6" s="23"/>
      <c r="J6" s="31"/>
      <c r="K6" s="32"/>
    </row>
    <row r="7" spans="1:11" ht="20.399999999999999" customHeight="1" thickBot="1">
      <c r="A7" s="21"/>
      <c r="B7" s="23"/>
      <c r="C7" s="23"/>
      <c r="D7" s="23"/>
      <c r="E7" s="23"/>
      <c r="F7" s="23"/>
      <c r="G7" s="23"/>
      <c r="H7" s="23"/>
      <c r="J7" s="33"/>
      <c r="K7" s="34"/>
    </row>
    <row r="8" spans="1:11" ht="17.399999999999999" thickBot="1">
      <c r="A8" s="21"/>
      <c r="B8" s="21"/>
      <c r="C8" s="21"/>
      <c r="D8" s="21"/>
      <c r="E8" s="21"/>
      <c r="F8" s="21"/>
      <c r="G8" s="21"/>
      <c r="H8" s="21"/>
      <c r="J8" s="35" t="s">
        <v>211</v>
      </c>
      <c r="K8" s="36"/>
    </row>
    <row r="9" spans="1:11" ht="14.4">
      <c r="A9" s="22" t="s">
        <v>4</v>
      </c>
      <c r="B9" s="22"/>
      <c r="C9" s="22"/>
      <c r="D9" s="22"/>
      <c r="E9" s="22"/>
      <c r="F9" s="22"/>
      <c r="G9" s="22"/>
      <c r="H9" s="22"/>
    </row>
    <row r="10" spans="1:11" ht="14.4">
      <c r="A10" s="21"/>
      <c r="B10" s="24" t="s">
        <v>5</v>
      </c>
      <c r="C10" s="24"/>
      <c r="D10" s="25" t="s">
        <v>6</v>
      </c>
      <c r="E10" s="25"/>
      <c r="F10" s="25"/>
      <c r="G10" s="25"/>
      <c r="H10" s="25"/>
    </row>
    <row r="11" spans="1:11" ht="14.4">
      <c r="A11" s="21"/>
      <c r="B11" s="24"/>
      <c r="C11" s="24"/>
      <c r="D11" s="25"/>
      <c r="E11" s="25"/>
      <c r="F11" s="25"/>
      <c r="G11" s="25"/>
      <c r="H11" s="25"/>
    </row>
    <row r="12" spans="1:11" ht="14.4">
      <c r="A12" s="21"/>
      <c r="B12" s="24" t="s">
        <v>7</v>
      </c>
      <c r="C12" s="24"/>
      <c r="D12" s="25" t="s">
        <v>8</v>
      </c>
      <c r="E12" s="25"/>
      <c r="F12" s="25"/>
      <c r="G12" s="25"/>
      <c r="H12" s="25"/>
    </row>
    <row r="13" spans="1:11" ht="14.4">
      <c r="A13" s="21"/>
      <c r="B13" s="24"/>
      <c r="C13" s="24"/>
      <c r="D13" s="25"/>
      <c r="E13" s="25"/>
      <c r="F13" s="25"/>
      <c r="G13" s="25"/>
      <c r="H13" s="25"/>
    </row>
    <row r="14" spans="1:11" ht="14.4">
      <c r="A14" s="21"/>
      <c r="B14" s="24" t="s">
        <v>9</v>
      </c>
      <c r="C14" s="24"/>
      <c r="D14" s="25" t="s">
        <v>10</v>
      </c>
      <c r="E14" s="25"/>
      <c r="F14" s="25"/>
      <c r="G14" s="25"/>
      <c r="H14" s="25"/>
    </row>
    <row r="15" spans="1:11" ht="14.4">
      <c r="A15" s="21"/>
      <c r="B15" s="24"/>
      <c r="C15" s="24"/>
      <c r="D15" s="25"/>
      <c r="E15" s="25"/>
      <c r="F15" s="25"/>
      <c r="G15" s="25"/>
      <c r="H15" s="25"/>
    </row>
    <row r="16" spans="1:11" ht="14.4">
      <c r="A16" s="21"/>
      <c r="B16" s="24" t="s">
        <v>11</v>
      </c>
      <c r="C16" s="24"/>
      <c r="D16" s="25" t="s">
        <v>12</v>
      </c>
      <c r="E16" s="25"/>
      <c r="F16" s="25"/>
      <c r="G16" s="25"/>
      <c r="H16" s="25"/>
    </row>
    <row r="17" spans="1:8" ht="14.4">
      <c r="A17" s="21"/>
      <c r="B17" s="24"/>
      <c r="C17" s="24"/>
      <c r="D17" s="25"/>
      <c r="E17" s="25"/>
      <c r="F17" s="25"/>
      <c r="G17" s="25"/>
      <c r="H17" s="25"/>
    </row>
    <row r="18" spans="1:8" ht="14.4">
      <c r="A18" s="21"/>
      <c r="B18" s="24" t="s">
        <v>13</v>
      </c>
      <c r="C18" s="24"/>
      <c r="D18" s="25" t="s">
        <v>14</v>
      </c>
      <c r="E18" s="25"/>
      <c r="F18" s="25"/>
      <c r="G18" s="25"/>
      <c r="H18" s="25"/>
    </row>
    <row r="19" spans="1:8" ht="14.4">
      <c r="A19" s="21"/>
      <c r="B19" s="24"/>
      <c r="C19" s="24"/>
      <c r="D19" s="25"/>
      <c r="E19" s="25"/>
      <c r="F19" s="25"/>
      <c r="G19" s="25"/>
      <c r="H19" s="25"/>
    </row>
    <row r="20" spans="1:8" ht="14.4">
      <c r="A20" s="21"/>
      <c r="B20" s="21"/>
      <c r="C20" s="21"/>
      <c r="D20" s="21"/>
      <c r="E20" s="21"/>
      <c r="F20" s="21"/>
      <c r="G20" s="21"/>
      <c r="H20" s="21"/>
    </row>
    <row r="21" spans="1:8" ht="14.4">
      <c r="A21" s="22" t="s">
        <v>15</v>
      </c>
      <c r="B21" s="22"/>
      <c r="C21" s="22"/>
      <c r="D21" s="22"/>
      <c r="E21" s="22"/>
      <c r="F21" s="22"/>
      <c r="G21" s="22"/>
      <c r="H21" s="22"/>
    </row>
    <row r="22" spans="1:8" ht="14.4">
      <c r="A22" s="21"/>
      <c r="B22" s="26" t="s">
        <v>16</v>
      </c>
      <c r="C22" s="26"/>
      <c r="D22" s="26"/>
      <c r="E22" s="26"/>
      <c r="F22" s="26"/>
      <c r="G22" s="26"/>
      <c r="H22" s="26"/>
    </row>
    <row r="23" spans="1:8" ht="14.4">
      <c r="A23" s="21"/>
      <c r="B23" s="26"/>
      <c r="C23" s="26"/>
      <c r="D23" s="26"/>
      <c r="E23" s="26"/>
      <c r="F23" s="26"/>
      <c r="G23" s="26"/>
      <c r="H23" s="26"/>
    </row>
    <row r="24" spans="1:8" ht="14.4">
      <c r="A24" s="21"/>
      <c r="B24" s="26"/>
      <c r="C24" s="26"/>
      <c r="D24" s="26"/>
      <c r="E24" s="26"/>
      <c r="F24" s="26"/>
      <c r="G24" s="26"/>
      <c r="H24" s="26"/>
    </row>
    <row r="25" spans="1:8" ht="14.4">
      <c r="A25" s="21"/>
      <c r="B25" s="21"/>
      <c r="C25" s="21"/>
      <c r="D25" s="21"/>
      <c r="E25" s="21"/>
      <c r="F25" s="21"/>
      <c r="G25" s="21"/>
      <c r="H25" s="21"/>
    </row>
    <row r="26" spans="1:8" ht="14.4">
      <c r="A26" s="22" t="s">
        <v>17</v>
      </c>
      <c r="B26" s="22"/>
      <c r="C26" s="22"/>
      <c r="D26" s="22"/>
      <c r="E26" s="22"/>
      <c r="F26" s="22"/>
      <c r="G26" s="22"/>
      <c r="H26" s="22"/>
    </row>
    <row r="27" spans="1:8" ht="14.4">
      <c r="A27" s="21"/>
      <c r="B27" s="23" t="s">
        <v>18</v>
      </c>
      <c r="C27" s="23"/>
      <c r="D27" s="23"/>
      <c r="E27" s="23"/>
      <c r="F27" s="23"/>
      <c r="G27" s="23"/>
      <c r="H27" s="23"/>
    </row>
    <row r="28" spans="1:8" ht="14.4">
      <c r="A28" s="21"/>
      <c r="B28" s="23"/>
      <c r="C28" s="23"/>
      <c r="D28" s="23"/>
      <c r="E28" s="23"/>
      <c r="F28" s="23"/>
      <c r="G28" s="23"/>
      <c r="H28" s="23"/>
    </row>
    <row r="29" spans="1:8" ht="14.4">
      <c r="A29" s="21"/>
      <c r="B29" s="23"/>
      <c r="C29" s="23"/>
      <c r="D29" s="23"/>
      <c r="E29" s="23"/>
      <c r="F29" s="23"/>
      <c r="G29" s="23"/>
      <c r="H29" s="23"/>
    </row>
    <row r="30" spans="1:8" ht="14.4">
      <c r="A30" s="21"/>
      <c r="B30" s="21"/>
      <c r="C30" s="21"/>
      <c r="D30" s="21"/>
      <c r="E30" s="21"/>
      <c r="F30" s="21"/>
      <c r="G30" s="21"/>
      <c r="H30" s="21"/>
    </row>
    <row r="31" spans="1:8" ht="14.4">
      <c r="A31" s="22" t="s">
        <v>19</v>
      </c>
      <c r="B31" s="22"/>
      <c r="C31" s="22"/>
      <c r="D31" s="22"/>
      <c r="E31" s="22"/>
      <c r="F31" s="22"/>
      <c r="G31" s="22"/>
      <c r="H31" s="22"/>
    </row>
    <row r="32" spans="1:8" ht="14.4">
      <c r="A32" s="21"/>
      <c r="B32" s="25" t="s">
        <v>20</v>
      </c>
      <c r="C32" s="25"/>
      <c r="D32" s="25"/>
      <c r="E32" s="25"/>
      <c r="F32" s="25"/>
      <c r="G32" s="25"/>
      <c r="H32" s="25"/>
    </row>
    <row r="33" spans="1:8" ht="14.4">
      <c r="A33" s="21"/>
      <c r="B33" s="25"/>
      <c r="C33" s="25"/>
      <c r="D33" s="25"/>
      <c r="E33" s="25"/>
      <c r="F33" s="25"/>
      <c r="G33" s="25"/>
      <c r="H33" s="25"/>
    </row>
    <row r="34" spans="1:8" ht="14.4">
      <c r="A34" s="21"/>
      <c r="B34" s="25"/>
      <c r="C34" s="25"/>
      <c r="D34" s="25"/>
      <c r="E34" s="25"/>
      <c r="F34" s="25"/>
      <c r="G34" s="25"/>
      <c r="H34" s="25"/>
    </row>
    <row r="35" spans="1:8" ht="14.4">
      <c r="A35" s="21"/>
      <c r="B35" s="21"/>
      <c r="C35" s="21"/>
      <c r="D35" s="21"/>
      <c r="E35" s="21"/>
      <c r="F35" s="21"/>
      <c r="G35" s="21"/>
      <c r="H35" s="21"/>
    </row>
    <row r="36" spans="1:8" ht="14.4">
      <c r="A36" s="21"/>
      <c r="B36" s="27" t="s">
        <v>21</v>
      </c>
      <c r="C36" s="27"/>
      <c r="D36" s="27"/>
      <c r="E36" s="27"/>
      <c r="F36" s="27"/>
      <c r="G36" s="27"/>
      <c r="H36" s="27"/>
    </row>
    <row r="37" spans="1:8" ht="14.4">
      <c r="A37" s="21"/>
      <c r="B37" s="27"/>
      <c r="C37" s="27"/>
      <c r="D37" s="27"/>
      <c r="E37" s="27"/>
      <c r="F37" s="27"/>
      <c r="G37" s="27"/>
      <c r="H37" s="27"/>
    </row>
    <row r="38" spans="1:8" ht="14.4">
      <c r="A38" s="21"/>
      <c r="B38" s="21"/>
      <c r="C38" s="21"/>
      <c r="D38" s="21"/>
      <c r="E38" s="21"/>
      <c r="F38" s="21"/>
      <c r="G38" s="21"/>
      <c r="H38" s="21"/>
    </row>
    <row r="39" spans="1:8" ht="14.4">
      <c r="A39" s="21"/>
      <c r="B39" s="28" t="s">
        <v>22</v>
      </c>
      <c r="C39" s="28"/>
      <c r="D39" s="28"/>
      <c r="E39" s="28"/>
      <c r="F39" s="28"/>
      <c r="G39" s="28"/>
      <c r="H39" s="28"/>
    </row>
    <row r="40" spans="1:8" ht="14.4">
      <c r="A40" s="21"/>
      <c r="B40" s="28"/>
      <c r="C40" s="28"/>
      <c r="D40" s="28"/>
      <c r="E40" s="28"/>
      <c r="F40" s="28"/>
      <c r="G40" s="28"/>
      <c r="H40" s="28"/>
    </row>
    <row r="41" spans="1:8" ht="14.4">
      <c r="A41" s="21"/>
      <c r="B41" s="21"/>
      <c r="C41" s="21"/>
      <c r="D41" s="21"/>
      <c r="E41" s="21"/>
      <c r="F41" s="21"/>
      <c r="G41" s="21"/>
      <c r="H41" s="21"/>
    </row>
    <row r="42" spans="1:8" ht="14.4">
      <c r="A42" s="21"/>
      <c r="B42" s="21"/>
      <c r="C42" s="21"/>
      <c r="D42" s="21"/>
      <c r="E42" s="21"/>
      <c r="F42" s="21"/>
      <c r="G42" s="21"/>
      <c r="H42" s="21"/>
    </row>
  </sheetData>
  <sheetProtection algorithmName="SHA-512" hashValue="pkmBjX/Ipa2YVof8eHOVql/4LxOib0pmuYtNfCWjnP6rR/lKXIDXhg+cFdWps2eVQKBqJtykbbbZA34bY0oYeQ==" saltValue="ZJnrpziifRq+ZW4u/bewgA==" spinCount="100000" sheet="1" objects="1" scenarios="1" formatCells="0" formatColumns="0" formatRows="0" insertColumns="0" sort="0" autoFilter="0" pivotTables="0"/>
  <mergeCells count="25">
    <mergeCell ref="B36:H37"/>
    <mergeCell ref="B39:H40"/>
    <mergeCell ref="J5:K7"/>
    <mergeCell ref="J8:K8"/>
    <mergeCell ref="B22:H24"/>
    <mergeCell ref="A26:H26"/>
    <mergeCell ref="B27:H29"/>
    <mergeCell ref="A31:H31"/>
    <mergeCell ref="B32:H34"/>
    <mergeCell ref="B16:C17"/>
    <mergeCell ref="D16:H17"/>
    <mergeCell ref="B18:C19"/>
    <mergeCell ref="D18:H19"/>
    <mergeCell ref="A21:H21"/>
    <mergeCell ref="B10:C11"/>
    <mergeCell ref="D10:H11"/>
    <mergeCell ref="B12:C13"/>
    <mergeCell ref="D12:H13"/>
    <mergeCell ref="B14:C15"/>
    <mergeCell ref="D14:H15"/>
    <mergeCell ref="A1:H2"/>
    <mergeCell ref="A3:H3"/>
    <mergeCell ref="A5:H5"/>
    <mergeCell ref="B6:H7"/>
    <mergeCell ref="A9:H9"/>
  </mergeCells>
  <hyperlinks>
    <hyperlink ref="J8" r:id="rId1" xr:uid="{DC059DE5-0874-4C22-AE05-6A8BB44AA7E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>
      <pane ySplit="5" topLeftCell="A6" activePane="bottomLeft" state="frozen"/>
      <selection pane="bottomLeft" activeCell="B40" sqref="B40"/>
    </sheetView>
  </sheetViews>
  <sheetFormatPr baseColWidth="10" defaultColWidth="8.796875" defaultRowHeight="13.8"/>
  <cols>
    <col min="1" max="1" width="30" style="19" customWidth="1"/>
    <col min="2" max="2" width="76" style="19" customWidth="1"/>
    <col min="3" max="3" width="70" style="19" customWidth="1"/>
    <col min="4" max="4" width="2.19921875" style="19" customWidth="1"/>
    <col min="5" max="5" width="35.3984375" style="19" customWidth="1"/>
    <col min="6" max="6" width="8.796875" style="19" customWidth="1"/>
    <col min="7" max="16384" width="8.796875" style="19"/>
  </cols>
  <sheetData>
    <row r="1" spans="1:6">
      <c r="A1" s="18" t="s">
        <v>23</v>
      </c>
      <c r="B1" s="18"/>
      <c r="C1" s="18"/>
    </row>
    <row r="2" spans="1:6">
      <c r="A2" s="18"/>
      <c r="B2" s="18"/>
      <c r="C2" s="18"/>
    </row>
    <row r="3" spans="1:6" ht="14.4">
      <c r="A3" s="20" t="s">
        <v>24</v>
      </c>
      <c r="B3" s="20"/>
      <c r="C3" s="20"/>
    </row>
    <row r="4" spans="1:6" ht="15" thickBot="1">
      <c r="A4" s="21"/>
      <c r="B4" s="21"/>
      <c r="C4" s="21"/>
    </row>
    <row r="5" spans="1:6">
      <c r="A5" s="37" t="s">
        <v>25</v>
      </c>
      <c r="B5" s="37" t="s">
        <v>26</v>
      </c>
      <c r="C5" s="37" t="s">
        <v>27</v>
      </c>
      <c r="E5" s="29" t="s">
        <v>210</v>
      </c>
      <c r="F5" s="30"/>
    </row>
    <row r="6" spans="1:6">
      <c r="A6" s="38" t="s">
        <v>28</v>
      </c>
      <c r="B6" s="39" t="s">
        <v>29</v>
      </c>
      <c r="C6" s="39" t="s">
        <v>30</v>
      </c>
      <c r="E6" s="31"/>
      <c r="F6" s="32"/>
    </row>
    <row r="7" spans="1:6" ht="14.4" thickBot="1">
      <c r="A7" s="40" t="s">
        <v>31</v>
      </c>
      <c r="B7" s="41" t="s">
        <v>32</v>
      </c>
      <c r="C7" s="41" t="s">
        <v>33</v>
      </c>
      <c r="E7" s="33"/>
      <c r="F7" s="34"/>
    </row>
    <row r="8" spans="1:6" ht="17.399999999999999" thickBot="1">
      <c r="A8" s="38" t="s">
        <v>34</v>
      </c>
      <c r="B8" s="39" t="s">
        <v>35</v>
      </c>
      <c r="C8" s="39" t="s">
        <v>36</v>
      </c>
      <c r="E8" s="35" t="s">
        <v>211</v>
      </c>
      <c r="F8" s="36"/>
    </row>
    <row r="9" spans="1:6">
      <c r="A9" s="40" t="s">
        <v>37</v>
      </c>
      <c r="B9" s="41" t="s">
        <v>38</v>
      </c>
      <c r="C9" s="41" t="s">
        <v>39</v>
      </c>
    </row>
    <row r="10" spans="1:6">
      <c r="A10" s="38" t="s">
        <v>40</v>
      </c>
      <c r="B10" s="39" t="s">
        <v>41</v>
      </c>
      <c r="C10" s="39" t="s">
        <v>42</v>
      </c>
    </row>
    <row r="11" spans="1:6">
      <c r="A11" s="40" t="s">
        <v>43</v>
      </c>
      <c r="B11" s="41" t="s">
        <v>44</v>
      </c>
      <c r="C11" s="41" t="s">
        <v>45</v>
      </c>
    </row>
    <row r="12" spans="1:6">
      <c r="A12" s="38" t="s">
        <v>46</v>
      </c>
      <c r="B12" s="39" t="s">
        <v>47</v>
      </c>
      <c r="C12" s="39" t="s">
        <v>48</v>
      </c>
    </row>
    <row r="13" spans="1:6">
      <c r="A13" s="40" t="s">
        <v>49</v>
      </c>
      <c r="B13" s="41" t="s">
        <v>50</v>
      </c>
      <c r="C13" s="41" t="s">
        <v>51</v>
      </c>
    </row>
    <row r="14" spans="1:6">
      <c r="A14" s="38" t="s">
        <v>52</v>
      </c>
      <c r="B14" s="39" t="s">
        <v>53</v>
      </c>
      <c r="C14" s="39" t="s">
        <v>54</v>
      </c>
    </row>
    <row r="15" spans="1:6">
      <c r="A15" s="40" t="s">
        <v>55</v>
      </c>
      <c r="B15" s="41" t="s">
        <v>56</v>
      </c>
      <c r="C15" s="41" t="s">
        <v>57</v>
      </c>
    </row>
    <row r="16" spans="1:6">
      <c r="A16" s="38" t="s">
        <v>58</v>
      </c>
      <c r="B16" s="39" t="s">
        <v>59</v>
      </c>
      <c r="C16" s="39" t="s">
        <v>60</v>
      </c>
    </row>
    <row r="17" spans="1:3">
      <c r="A17" s="40" t="s">
        <v>61</v>
      </c>
      <c r="B17" s="41" t="s">
        <v>62</v>
      </c>
      <c r="C17" s="41" t="s">
        <v>63</v>
      </c>
    </row>
    <row r="18" spans="1:3">
      <c r="A18" s="38" t="s">
        <v>64</v>
      </c>
      <c r="B18" s="39" t="s">
        <v>65</v>
      </c>
      <c r="C18" s="39" t="s">
        <v>66</v>
      </c>
    </row>
    <row r="19" spans="1:3">
      <c r="A19" s="40" t="s">
        <v>67</v>
      </c>
      <c r="B19" s="41" t="s">
        <v>68</v>
      </c>
      <c r="C19" s="41" t="s">
        <v>69</v>
      </c>
    </row>
    <row r="20" spans="1:3" ht="27.6">
      <c r="A20" s="38" t="s">
        <v>70</v>
      </c>
      <c r="B20" s="39" t="s">
        <v>71</v>
      </c>
      <c r="C20" s="39" t="s">
        <v>72</v>
      </c>
    </row>
    <row r="21" spans="1:3">
      <c r="A21" s="40" t="s">
        <v>73</v>
      </c>
      <c r="B21" s="41" t="s">
        <v>74</v>
      </c>
      <c r="C21" s="41" t="s">
        <v>75</v>
      </c>
    </row>
    <row r="22" spans="1:3">
      <c r="A22" s="38" t="s">
        <v>76</v>
      </c>
      <c r="B22" s="39" t="s">
        <v>77</v>
      </c>
      <c r="C22" s="39" t="s">
        <v>78</v>
      </c>
    </row>
    <row r="23" spans="1:3">
      <c r="A23" s="40" t="s">
        <v>79</v>
      </c>
      <c r="B23" s="41" t="s">
        <v>80</v>
      </c>
      <c r="C23" s="41" t="s">
        <v>81</v>
      </c>
    </row>
    <row r="24" spans="1:3">
      <c r="A24" s="38" t="s">
        <v>82</v>
      </c>
      <c r="B24" s="39" t="s">
        <v>83</v>
      </c>
      <c r="C24" s="39" t="s">
        <v>84</v>
      </c>
    </row>
    <row r="25" spans="1:3">
      <c r="A25" s="40" t="s">
        <v>85</v>
      </c>
      <c r="B25" s="41" t="s">
        <v>86</v>
      </c>
      <c r="C25" s="41" t="s">
        <v>87</v>
      </c>
    </row>
    <row r="26" spans="1:3">
      <c r="A26" s="38" t="s">
        <v>88</v>
      </c>
      <c r="B26" s="39" t="s">
        <v>89</v>
      </c>
      <c r="C26" s="39" t="s">
        <v>90</v>
      </c>
    </row>
    <row r="27" spans="1:3">
      <c r="A27" s="40" t="s">
        <v>91</v>
      </c>
      <c r="B27" s="41" t="s">
        <v>92</v>
      </c>
      <c r="C27" s="41" t="s">
        <v>93</v>
      </c>
    </row>
    <row r="28" spans="1:3">
      <c r="A28" s="38" t="s">
        <v>94</v>
      </c>
      <c r="B28" s="39" t="s">
        <v>95</v>
      </c>
      <c r="C28" s="39" t="s">
        <v>96</v>
      </c>
    </row>
    <row r="29" spans="1:3">
      <c r="A29" s="42" t="s">
        <v>97</v>
      </c>
      <c r="B29" s="43" t="s">
        <v>98</v>
      </c>
      <c r="C29" s="43" t="s">
        <v>99</v>
      </c>
    </row>
    <row r="30" spans="1:3">
      <c r="A30" s="44" t="s">
        <v>100</v>
      </c>
      <c r="B30" s="45" t="s">
        <v>101</v>
      </c>
      <c r="C30" s="45" t="s">
        <v>102</v>
      </c>
    </row>
    <row r="31" spans="1:3">
      <c r="A31" s="42" t="s">
        <v>103</v>
      </c>
      <c r="B31" s="43" t="s">
        <v>104</v>
      </c>
      <c r="C31" s="43" t="s">
        <v>105</v>
      </c>
    </row>
    <row r="32" spans="1:3">
      <c r="A32" s="44" t="s">
        <v>106</v>
      </c>
      <c r="B32" s="45" t="s">
        <v>107</v>
      </c>
      <c r="C32" s="45" t="s">
        <v>108</v>
      </c>
    </row>
    <row r="33" spans="1:3">
      <c r="A33" s="42" t="s">
        <v>109</v>
      </c>
      <c r="B33" s="43" t="s">
        <v>110</v>
      </c>
      <c r="C33" s="43" t="s">
        <v>111</v>
      </c>
    </row>
  </sheetData>
  <sheetProtection algorithmName="SHA-512" hashValue="jK/T/4YSNliRRTAomEeJdzI2RrbETGv8NJAyQJis63Xsl/ofsIHPjC7diQbmq4L26otpuRBSaLVXmHHAZ3JdOQ==" saltValue="W4B6PROU9m0CX11m7RNXsQ==" spinCount="100000" sheet="1" objects="1" scenarios="1" formatCells="0" formatColumns="0" formatRows="0" insertColumns="0" insertRows="0" sort="0" autoFilter="0" pivotTables="0"/>
  <mergeCells count="4">
    <mergeCell ref="A1:C2"/>
    <mergeCell ref="A3:C3"/>
    <mergeCell ref="E5:F7"/>
    <mergeCell ref="E8:F8"/>
  </mergeCells>
  <hyperlinks>
    <hyperlink ref="E8" r:id="rId1" xr:uid="{7A174051-B4E8-4959-BBA0-0B1892AB9368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workbookViewId="0">
      <pane ySplit="8" topLeftCell="A9" activePane="bottomLeft" state="frozen"/>
      <selection pane="bottomLeft" activeCell="I33" sqref="I33"/>
    </sheetView>
  </sheetViews>
  <sheetFormatPr baseColWidth="10" defaultColWidth="8.796875" defaultRowHeight="13.8"/>
  <cols>
    <col min="1" max="1" width="6" style="19" customWidth="1"/>
    <col min="2" max="2" width="25" style="19" customWidth="1"/>
    <col min="3" max="3" width="14" style="19" customWidth="1"/>
    <col min="4" max="5" width="15" style="19" customWidth="1"/>
    <col min="6" max="6" width="17" style="19" customWidth="1"/>
    <col min="7" max="7" width="14" style="19" customWidth="1"/>
    <col min="8" max="8" width="17" style="19" customWidth="1"/>
    <col min="9" max="9" width="48" style="19" customWidth="1"/>
    <col min="10" max="10" width="16.8984375" style="19" customWidth="1"/>
    <col min="11" max="11" width="8.796875" style="19" hidden="1" customWidth="1"/>
    <col min="12" max="12" width="15.8984375" style="19" customWidth="1"/>
    <col min="13" max="13" width="37.09765625" style="19" customWidth="1"/>
    <col min="14" max="16384" width="8.796875" style="19"/>
  </cols>
  <sheetData>
    <row r="1" spans="1:13">
      <c r="A1" s="46" t="s">
        <v>112</v>
      </c>
      <c r="B1" s="46"/>
      <c r="C1" s="46"/>
      <c r="D1" s="46"/>
      <c r="E1" s="46"/>
      <c r="F1" s="46"/>
      <c r="G1" s="46"/>
      <c r="H1" s="46"/>
      <c r="I1" s="46"/>
      <c r="J1" s="46"/>
    </row>
    <row r="2" spans="1:13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3" ht="14.4">
      <c r="A3" s="47" t="s">
        <v>113</v>
      </c>
      <c r="B3" s="47"/>
      <c r="C3" s="47"/>
      <c r="D3" s="47"/>
      <c r="E3" s="47"/>
      <c r="F3" s="47"/>
      <c r="G3" s="47"/>
      <c r="H3" s="47"/>
      <c r="I3" s="47"/>
      <c r="J3" s="47"/>
    </row>
    <row r="4" spans="1:13" ht="15" thickBot="1">
      <c r="A4" s="48"/>
      <c r="B4" s="48"/>
      <c r="C4" s="48"/>
      <c r="D4" s="48"/>
      <c r="E4" s="48"/>
      <c r="F4" s="48"/>
      <c r="G4" s="48"/>
      <c r="H4" s="48"/>
      <c r="I4" s="48"/>
      <c r="J4" s="48"/>
    </row>
    <row r="5" spans="1:13" ht="14.4">
      <c r="A5" s="48"/>
      <c r="B5" s="49" t="s">
        <v>114</v>
      </c>
      <c r="C5" s="49"/>
      <c r="D5" s="49"/>
      <c r="E5" s="49"/>
      <c r="F5" s="49"/>
      <c r="G5" s="49"/>
      <c r="H5" s="49"/>
      <c r="I5" s="49"/>
      <c r="J5" s="49"/>
      <c r="L5" s="29" t="s">
        <v>210</v>
      </c>
      <c r="M5" s="30"/>
    </row>
    <row r="6" spans="1:13" ht="14.4">
      <c r="A6" s="48"/>
      <c r="B6" s="49"/>
      <c r="C6" s="49"/>
      <c r="D6" s="49"/>
      <c r="E6" s="49"/>
      <c r="F6" s="49"/>
      <c r="G6" s="49"/>
      <c r="H6" s="49"/>
      <c r="I6" s="49"/>
      <c r="J6" s="49"/>
      <c r="L6" s="31"/>
      <c r="M6" s="32"/>
    </row>
    <row r="7" spans="1:13" ht="15" thickBot="1">
      <c r="A7" s="48"/>
      <c r="B7" s="48"/>
      <c r="C7" s="48"/>
      <c r="D7" s="48"/>
      <c r="E7" s="48"/>
      <c r="F7" s="48"/>
      <c r="G7" s="48"/>
      <c r="H7" s="48"/>
      <c r="I7" s="48"/>
      <c r="J7" s="48"/>
      <c r="L7" s="33"/>
      <c r="M7" s="34"/>
    </row>
    <row r="8" spans="1:13" ht="17.399999999999999" thickBot="1">
      <c r="A8" s="50" t="s">
        <v>115</v>
      </c>
      <c r="B8" s="50" t="s">
        <v>116</v>
      </c>
      <c r="C8" s="50" t="s">
        <v>117</v>
      </c>
      <c r="D8" s="50" t="s">
        <v>118</v>
      </c>
      <c r="E8" s="50" t="s">
        <v>119</v>
      </c>
      <c r="F8" s="50" t="s">
        <v>120</v>
      </c>
      <c r="G8" s="50" t="s">
        <v>121</v>
      </c>
      <c r="H8" s="50" t="s">
        <v>122</v>
      </c>
      <c r="I8" s="50" t="s">
        <v>123</v>
      </c>
      <c r="J8" s="50" t="s">
        <v>124</v>
      </c>
      <c r="L8" s="35" t="s">
        <v>211</v>
      </c>
      <c r="M8" s="36"/>
    </row>
    <row r="9" spans="1:13">
      <c r="A9" s="51">
        <v>1</v>
      </c>
      <c r="B9" s="52" t="s">
        <v>125</v>
      </c>
      <c r="C9" s="53">
        <v>1</v>
      </c>
      <c r="D9" s="53">
        <v>2</v>
      </c>
      <c r="E9" s="53">
        <v>2</v>
      </c>
      <c r="F9" s="53">
        <v>2</v>
      </c>
      <c r="G9" s="54">
        <f t="shared" ref="G9:G16" si="0">IF(J9="Completo",ROUND(AVERAGE(C9:F9),1),"")</f>
        <v>1.8</v>
      </c>
      <c r="H9" s="55" t="str">
        <f t="shared" ref="H9:H16" si="1">IF(G9="","",IF(G9&lt;=2.4,"Estable",IF(G9&gt;=3.6,"Cambiante","Intermedio")))</f>
        <v>Estable</v>
      </c>
      <c r="I9" s="52" t="s">
        <v>126</v>
      </c>
      <c r="J9" s="55" t="str">
        <f t="shared" ref="J9:J16" si="2">IF(ISERROR(B9),"Revisar área",IF(OR(ISERROR(C9),ISERROR(D9),ISERROR(E9),ISERROR(F9)),"Revisar escala",IF(LEN(TRIM(B9&amp;""))=0,IF(COUNTA(C9:F9)&gt;0,"Falta área",""),IF(NOT(ISTEXT(B9)),"Revisar área",IF(B9&lt;&gt;TRIM(B9),"Revisar área",IF(COUNTIF($B$9:$B$16,B9)&gt;1,"Área duplicada",IF(OR(C9="",D9="",E9="",F9=""),"Faltan datos",IF(OR(NOT(ISNUMBER(C9)),NOT(ISNUMBER(D9)),NOT(ISNUMBER(E9)),NOT(ISNUMBER(F9))),"Revisar escala",IF(OR(MIN(C9:F9)&lt;1,MAX(C9:F9)&gt;5,C9&lt;&gt;INT(C9),D9&lt;&gt;INT(D9),E9&lt;&gt;INT(E9),F9&lt;&gt;INT(F9)),"Revisar escala","Completo")))))))))</f>
        <v>Completo</v>
      </c>
    </row>
    <row r="10" spans="1:13">
      <c r="A10" s="56">
        <v>2</v>
      </c>
      <c r="B10" s="52" t="s">
        <v>127</v>
      </c>
      <c r="C10" s="53">
        <v>3</v>
      </c>
      <c r="D10" s="53">
        <v>2</v>
      </c>
      <c r="E10" s="53">
        <v>3</v>
      </c>
      <c r="F10" s="53">
        <v>4</v>
      </c>
      <c r="G10" s="54">
        <f t="shared" si="0"/>
        <v>3</v>
      </c>
      <c r="H10" s="55" t="str">
        <f t="shared" si="1"/>
        <v>Intermedio</v>
      </c>
      <c r="I10" s="52" t="s">
        <v>128</v>
      </c>
      <c r="J10" s="55" t="str">
        <f t="shared" si="2"/>
        <v>Completo</v>
      </c>
    </row>
    <row r="11" spans="1:13">
      <c r="A11" s="51">
        <v>3</v>
      </c>
      <c r="B11" s="52" t="s">
        <v>129</v>
      </c>
      <c r="C11" s="53">
        <v>5</v>
      </c>
      <c r="D11" s="53">
        <v>5</v>
      </c>
      <c r="E11" s="53">
        <v>4</v>
      </c>
      <c r="F11" s="53">
        <v>4</v>
      </c>
      <c r="G11" s="54">
        <f t="shared" si="0"/>
        <v>4.5</v>
      </c>
      <c r="H11" s="55" t="str">
        <f t="shared" si="1"/>
        <v>Cambiante</v>
      </c>
      <c r="I11" s="52" t="s">
        <v>130</v>
      </c>
      <c r="J11" s="55" t="str">
        <f t="shared" si="2"/>
        <v>Completo</v>
      </c>
    </row>
    <row r="12" spans="1:13">
      <c r="A12" s="56">
        <v>4</v>
      </c>
      <c r="B12" s="52" t="s">
        <v>131</v>
      </c>
      <c r="C12" s="53">
        <v>4</v>
      </c>
      <c r="D12" s="53">
        <v>3</v>
      </c>
      <c r="E12" s="53">
        <v>3</v>
      </c>
      <c r="F12" s="53">
        <v>4</v>
      </c>
      <c r="G12" s="54">
        <f t="shared" si="0"/>
        <v>3.5</v>
      </c>
      <c r="H12" s="55" t="str">
        <f t="shared" si="1"/>
        <v>Intermedio</v>
      </c>
      <c r="I12" s="52" t="s">
        <v>132</v>
      </c>
      <c r="J12" s="55" t="str">
        <f t="shared" si="2"/>
        <v>Completo</v>
      </c>
    </row>
    <row r="13" spans="1:13">
      <c r="A13" s="51">
        <v>5</v>
      </c>
      <c r="B13" s="52" t="s">
        <v>133</v>
      </c>
      <c r="C13" s="53">
        <v>2</v>
      </c>
      <c r="D13" s="53">
        <v>2</v>
      </c>
      <c r="E13" s="53">
        <v>2</v>
      </c>
      <c r="F13" s="53">
        <v>2</v>
      </c>
      <c r="G13" s="54">
        <f t="shared" si="0"/>
        <v>2</v>
      </c>
      <c r="H13" s="55" t="str">
        <f t="shared" si="1"/>
        <v>Estable</v>
      </c>
      <c r="I13" s="52" t="s">
        <v>134</v>
      </c>
      <c r="J13" s="55" t="str">
        <f t="shared" si="2"/>
        <v>Completo</v>
      </c>
    </row>
    <row r="14" spans="1:13">
      <c r="A14" s="56">
        <v>6</v>
      </c>
      <c r="B14" s="52"/>
      <c r="C14" s="53"/>
      <c r="D14" s="53"/>
      <c r="E14" s="53"/>
      <c r="F14" s="53"/>
      <c r="G14" s="54" t="str">
        <f t="shared" si="0"/>
        <v/>
      </c>
      <c r="H14" s="55" t="str">
        <f t="shared" si="1"/>
        <v/>
      </c>
      <c r="I14" s="52"/>
      <c r="J14" s="55" t="str">
        <f t="shared" si="2"/>
        <v/>
      </c>
    </row>
    <row r="15" spans="1:13">
      <c r="A15" s="51">
        <v>7</v>
      </c>
      <c r="B15" s="52"/>
      <c r="C15" s="53"/>
      <c r="D15" s="53"/>
      <c r="E15" s="53"/>
      <c r="F15" s="53"/>
      <c r="G15" s="54" t="str">
        <f t="shared" si="0"/>
        <v/>
      </c>
      <c r="H15" s="55" t="str">
        <f t="shared" si="1"/>
        <v/>
      </c>
      <c r="I15" s="52"/>
      <c r="J15" s="55" t="str">
        <f t="shared" si="2"/>
        <v/>
      </c>
    </row>
    <row r="16" spans="1:13">
      <c r="A16" s="56">
        <v>8</v>
      </c>
      <c r="B16" s="52"/>
      <c r="C16" s="53"/>
      <c r="D16" s="53"/>
      <c r="E16" s="53"/>
      <c r="F16" s="53"/>
      <c r="G16" s="54" t="str">
        <f t="shared" si="0"/>
        <v/>
      </c>
      <c r="H16" s="55" t="str">
        <f t="shared" si="1"/>
        <v/>
      </c>
      <c r="I16" s="52"/>
      <c r="J16" s="55" t="str">
        <f t="shared" si="2"/>
        <v/>
      </c>
    </row>
    <row r="17" spans="1:10" ht="14.4">
      <c r="A17" s="48"/>
      <c r="B17" s="48"/>
      <c r="C17" s="48"/>
      <c r="D17" s="48"/>
      <c r="E17" s="48"/>
      <c r="F17" s="48"/>
      <c r="G17" s="48"/>
      <c r="H17" s="48"/>
      <c r="I17" s="48"/>
      <c r="J17" s="48"/>
    </row>
    <row r="18" spans="1:10">
      <c r="A18" s="57" t="s">
        <v>135</v>
      </c>
      <c r="B18" s="57"/>
      <c r="C18" s="57"/>
      <c r="D18" s="57"/>
      <c r="E18" s="57"/>
      <c r="F18" s="57"/>
      <c r="G18" s="57"/>
      <c r="H18" s="57"/>
      <c r="I18" s="57"/>
      <c r="J18" s="57"/>
    </row>
    <row r="19" spans="1:10">
      <c r="A19" s="57"/>
      <c r="B19" s="57"/>
      <c r="C19" s="57"/>
      <c r="D19" s="57"/>
      <c r="E19" s="57"/>
      <c r="F19" s="57"/>
      <c r="G19" s="57"/>
      <c r="H19" s="57"/>
      <c r="I19" s="57"/>
      <c r="J19" s="57"/>
    </row>
    <row r="20" spans="1:10" ht="14.4">
      <c r="A20" s="48"/>
      <c r="B20" s="48"/>
      <c r="C20" s="48"/>
      <c r="D20" s="48"/>
      <c r="E20" s="48"/>
      <c r="F20" s="48"/>
      <c r="G20" s="48"/>
      <c r="H20" s="48"/>
      <c r="I20" s="48"/>
      <c r="J20" s="48"/>
    </row>
    <row r="21" spans="1:10">
      <c r="A21" s="57" t="s">
        <v>136</v>
      </c>
      <c r="B21" s="57"/>
      <c r="C21" s="57"/>
      <c r="D21" s="57"/>
      <c r="E21" s="57"/>
      <c r="F21" s="57"/>
      <c r="G21" s="57"/>
      <c r="H21" s="57"/>
      <c r="I21" s="57"/>
      <c r="J21" s="57"/>
    </row>
    <row r="22" spans="1:10">
      <c r="A22" s="57"/>
      <c r="B22" s="57"/>
      <c r="C22" s="57"/>
      <c r="D22" s="57"/>
      <c r="E22" s="57"/>
      <c r="F22" s="57"/>
      <c r="G22" s="57"/>
      <c r="H22" s="57"/>
      <c r="I22" s="57"/>
      <c r="J22" s="57"/>
    </row>
    <row r="23" spans="1:10" ht="14.4">
      <c r="A23" s="48"/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4.4">
      <c r="A24" s="48"/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4.4">
      <c r="A25" s="48"/>
      <c r="B25" s="48"/>
      <c r="C25" s="48"/>
      <c r="D25" s="48"/>
      <c r="E25" s="48"/>
      <c r="F25" s="48"/>
      <c r="G25" s="48"/>
      <c r="H25" s="48"/>
      <c r="I25" s="48"/>
      <c r="J25" s="48"/>
    </row>
    <row r="26" spans="1:10">
      <c r="A26" s="58"/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58"/>
      <c r="B27" s="58"/>
      <c r="C27" s="58"/>
      <c r="D27" s="58"/>
      <c r="E27" s="58"/>
      <c r="F27" s="58"/>
      <c r="G27" s="58"/>
      <c r="H27" s="58"/>
      <c r="I27" s="58"/>
      <c r="J27" s="58"/>
    </row>
    <row r="28" spans="1:10">
      <c r="A28" s="58"/>
      <c r="B28" s="58"/>
      <c r="C28" s="58"/>
      <c r="D28" s="58"/>
      <c r="E28" s="58"/>
      <c r="F28" s="58"/>
      <c r="G28" s="58"/>
      <c r="H28" s="58"/>
      <c r="I28" s="58"/>
      <c r="J28" s="58"/>
    </row>
  </sheetData>
  <sheetProtection algorithmName="SHA-512" hashValue="hn078o6PmmfcYfDK5mF3BaE7vbS/PEnKJMOqu4ME/96K/ZHxgr977hkFaapRTdCOz6rnGcPFmr8RTgf+2rhlxQ==" saltValue="w+sRO04smzYt2m/qc2ftyQ==" spinCount="100000" sheet="1" objects="1" scenarios="1" formatCells="0" formatColumns="0" formatRows="0" insertColumns="0" insertRows="0" sort="0" autoFilter="0" pivotTables="0"/>
  <mergeCells count="7">
    <mergeCell ref="L5:M7"/>
    <mergeCell ref="L8:M8"/>
    <mergeCell ref="A1:J2"/>
    <mergeCell ref="A3:J3"/>
    <mergeCell ref="B5:J6"/>
    <mergeCell ref="A18:J19"/>
    <mergeCell ref="A21:J22"/>
  </mergeCells>
  <conditionalFormatting sqref="H9:H16">
    <cfRule type="expression" dxfId="19" priority="1">
      <formula>H9="Cambiante"</formula>
    </cfRule>
    <cfRule type="expression" dxfId="18" priority="2">
      <formula>H9="Estable"</formula>
    </cfRule>
  </conditionalFormatting>
  <conditionalFormatting sqref="J9:J16">
    <cfRule type="expression" dxfId="17" priority="3">
      <formula>AND(J9&lt;&gt;"",J9&lt;&gt;"Completo")</formula>
    </cfRule>
  </conditionalFormatting>
  <dataValidations count="1">
    <dataValidation type="list" allowBlank="1" showErrorMessage="1" errorTitle="Calificación inválida" error="Selecciona un número entero del 1 al 5." sqref="C9:F16" xr:uid="{00000000-0002-0000-0200-000000000000}">
      <formula1>"1,2,3,4,5"</formula1>
    </dataValidation>
  </dataValidations>
  <hyperlinks>
    <hyperlink ref="L8" r:id="rId1" xr:uid="{981BDA1A-3292-4E07-931A-1257C7EC9E97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workbookViewId="0">
      <pane ySplit="8" topLeftCell="A9" activePane="bottomLeft" state="frozen"/>
      <selection pane="bottomLeft" sqref="A1:K2"/>
    </sheetView>
  </sheetViews>
  <sheetFormatPr baseColWidth="10" defaultColWidth="8.796875" defaultRowHeight="13.8"/>
  <cols>
    <col min="1" max="1" width="6" customWidth="1"/>
    <col min="2" max="2" width="25" customWidth="1"/>
    <col min="3" max="4" width="17" customWidth="1"/>
    <col min="5" max="5" width="18" customWidth="1"/>
    <col min="6" max="6" width="21" customWidth="1"/>
    <col min="7" max="7" width="17" customWidth="1"/>
    <col min="8" max="8" width="16" customWidth="1"/>
    <col min="9" max="9" width="20" customWidth="1"/>
    <col min="10" max="10" width="49" customWidth="1"/>
    <col min="11" max="11" width="17" customWidth="1"/>
  </cols>
  <sheetData>
    <row r="1" spans="1:11" ht="28.95" customHeight="1">
      <c r="A1" s="12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8.9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8.95" customHeight="1">
      <c r="A3" s="13" t="s">
        <v>138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4.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7" customHeight="1">
      <c r="A5" s="1"/>
      <c r="B5" s="14" t="s">
        <v>139</v>
      </c>
      <c r="C5" s="14"/>
      <c r="D5" s="14"/>
      <c r="E5" s="14"/>
      <c r="F5" s="14"/>
      <c r="G5" s="14"/>
      <c r="H5" s="14"/>
      <c r="I5" s="14"/>
      <c r="J5" s="14"/>
      <c r="K5" s="14"/>
    </row>
    <row r="6" spans="1:11" ht="27" customHeight="1">
      <c r="A6" s="1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4.4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40.049999999999997" customHeight="1">
      <c r="A8" s="3" t="s">
        <v>115</v>
      </c>
      <c r="B8" s="3" t="s">
        <v>140</v>
      </c>
      <c r="C8" s="3" t="s">
        <v>141</v>
      </c>
      <c r="D8" s="3" t="s">
        <v>142</v>
      </c>
      <c r="E8" s="3" t="s">
        <v>143</v>
      </c>
      <c r="F8" s="3" t="s">
        <v>144</v>
      </c>
      <c r="G8" s="3" t="s">
        <v>145</v>
      </c>
      <c r="H8" s="3" t="s">
        <v>146</v>
      </c>
      <c r="I8" s="3" t="s">
        <v>147</v>
      </c>
      <c r="J8" s="3" t="s">
        <v>148</v>
      </c>
      <c r="K8" s="3" t="s">
        <v>124</v>
      </c>
    </row>
    <row r="9" spans="1:11" ht="58.05" customHeight="1">
      <c r="A9" s="4">
        <v>1</v>
      </c>
      <c r="B9" s="6" t="str">
        <f>IF(ISERROR(Entorno!B9),"",IF(Entorno!B9="","",Entorno!B9))</f>
        <v>Administración y finanzas</v>
      </c>
      <c r="C9" s="7">
        <v>5</v>
      </c>
      <c r="D9" s="7">
        <v>5</v>
      </c>
      <c r="E9" s="7">
        <v>4</v>
      </c>
      <c r="F9" s="7">
        <v>2</v>
      </c>
      <c r="G9" s="7">
        <v>1</v>
      </c>
      <c r="H9" s="8">
        <f t="shared" ref="H9:H16" si="0">IF(K9="Completo",ROUND(AVERAGE(6-C9,6-D9,F9,G9),1),"")</f>
        <v>1.3</v>
      </c>
      <c r="I9" s="9" t="str">
        <f t="shared" ref="I9:I16" si="1">IF(H9="","",IF(H9&lt;=2.4,"Más mecanicista",IF(H9&gt;=3.6,"Más orgánico","Mixto")))</f>
        <v>Más mecanicista</v>
      </c>
      <c r="J9" s="5" t="s">
        <v>149</v>
      </c>
      <c r="K9" s="9" t="str">
        <f t="shared" ref="K9:K16" si="2">IF(ISERROR(B9),"Revisar área",IF(OR(ISERROR(C9),ISERROR(D9),ISERROR(E9),ISERROR(F9),ISERROR(G9)),"Revisar escala",IF(B9="",IF(COUNTA(C9:G9)&gt;0,"Falta área",""),IF(OR(C9="",D9="",E9="",F9="",G9=""),"Faltan datos",IF(OR(NOT(ISNUMBER(C9)),NOT(ISNUMBER(D9)),NOT(ISNUMBER(E9)),NOT(ISNUMBER(F9)),NOT(ISNUMBER(G9))),"Revisar escala",IF(OR(MIN(C9:G9)&lt;1,MAX(C9:G9)&gt;5,C9&lt;&gt;INT(C9),D9&lt;&gt;INT(D9),E9&lt;&gt;INT(E9),F9&lt;&gt;INT(F9),G9&lt;&gt;INT(G9)),"Revisar escala","Completo"))))))</f>
        <v>Completo</v>
      </c>
    </row>
    <row r="10" spans="1:11" ht="58.05" customHeight="1">
      <c r="A10" s="2">
        <v>2</v>
      </c>
      <c r="B10" s="6" t="str">
        <f>IF(ISERROR(Entorno!B10),"",IF(Entorno!B10="","",Entorno!B10))</f>
        <v>Almacén y despachos</v>
      </c>
      <c r="C10" s="7">
        <v>4</v>
      </c>
      <c r="D10" s="7">
        <v>5</v>
      </c>
      <c r="E10" s="7">
        <v>5</v>
      </c>
      <c r="F10" s="7">
        <v>3</v>
      </c>
      <c r="G10" s="7">
        <v>2</v>
      </c>
      <c r="H10" s="8">
        <f t="shared" si="0"/>
        <v>2</v>
      </c>
      <c r="I10" s="9" t="str">
        <f t="shared" si="1"/>
        <v>Más mecanicista</v>
      </c>
      <c r="J10" s="5" t="s">
        <v>150</v>
      </c>
      <c r="K10" s="9" t="str">
        <f t="shared" si="2"/>
        <v>Completo</v>
      </c>
    </row>
    <row r="11" spans="1:11" ht="58.05" customHeight="1">
      <c r="A11" s="4">
        <v>3</v>
      </c>
      <c r="B11" s="6" t="str">
        <f>IF(ISERROR(Entorno!B11),"",IF(Entorno!B11="","",Entorno!B11))</f>
        <v>Marketing y ecommerce</v>
      </c>
      <c r="C11" s="7">
        <v>4</v>
      </c>
      <c r="D11" s="7">
        <v>4</v>
      </c>
      <c r="E11" s="7">
        <v>3</v>
      </c>
      <c r="F11" s="7">
        <v>2</v>
      </c>
      <c r="G11" s="7">
        <v>2</v>
      </c>
      <c r="H11" s="8">
        <f t="shared" si="0"/>
        <v>2</v>
      </c>
      <c r="I11" s="9" t="str">
        <f t="shared" si="1"/>
        <v>Más mecanicista</v>
      </c>
      <c r="J11" s="5" t="s">
        <v>151</v>
      </c>
      <c r="K11" s="9" t="str">
        <f t="shared" si="2"/>
        <v>Completo</v>
      </c>
    </row>
    <row r="12" spans="1:11" ht="58.05" customHeight="1">
      <c r="A12" s="2">
        <v>4</v>
      </c>
      <c r="B12" s="6" t="str">
        <f>IF(ISERROR(Entorno!B12),"",IF(Entorno!B12="","",Entorno!B12))</f>
        <v>Atención al cliente</v>
      </c>
      <c r="C12" s="7">
        <v>2</v>
      </c>
      <c r="D12" s="7">
        <v>2</v>
      </c>
      <c r="E12" s="7">
        <v>3</v>
      </c>
      <c r="F12" s="7">
        <v>5</v>
      </c>
      <c r="G12" s="7">
        <v>4</v>
      </c>
      <c r="H12" s="8">
        <f t="shared" si="0"/>
        <v>4.3</v>
      </c>
      <c r="I12" s="9" t="str">
        <f t="shared" si="1"/>
        <v>Más orgánico</v>
      </c>
      <c r="J12" s="5" t="s">
        <v>152</v>
      </c>
      <c r="K12" s="9" t="str">
        <f t="shared" si="2"/>
        <v>Completo</v>
      </c>
    </row>
    <row r="13" spans="1:11" ht="58.05" customHeight="1">
      <c r="A13" s="4">
        <v>5</v>
      </c>
      <c r="B13" s="6" t="str">
        <f>IF(ISERROR(Entorno!B13),"",IF(Entorno!B13="","",Entorno!B13))</f>
        <v>Devoluciones ecommerce</v>
      </c>
      <c r="C13" s="7">
        <v>1</v>
      </c>
      <c r="D13" s="7">
        <v>1</v>
      </c>
      <c r="E13" s="7">
        <v>2</v>
      </c>
      <c r="F13" s="7">
        <v>4</v>
      </c>
      <c r="G13" s="7">
        <v>5</v>
      </c>
      <c r="H13" s="8">
        <f t="shared" si="0"/>
        <v>4.8</v>
      </c>
      <c r="I13" s="9" t="str">
        <f t="shared" si="1"/>
        <v>Más orgánico</v>
      </c>
      <c r="J13" s="5" t="s">
        <v>153</v>
      </c>
      <c r="K13" s="9" t="str">
        <f t="shared" si="2"/>
        <v>Completo</v>
      </c>
    </row>
    <row r="14" spans="1:11" ht="58.05" customHeight="1">
      <c r="A14" s="2">
        <v>6</v>
      </c>
      <c r="B14" s="6" t="str">
        <f>IF(ISERROR(Entorno!B14),"",IF(Entorno!B14="","",Entorno!B14))</f>
        <v/>
      </c>
      <c r="C14" s="7"/>
      <c r="D14" s="7"/>
      <c r="E14" s="7"/>
      <c r="F14" s="7"/>
      <c r="G14" s="7"/>
      <c r="H14" s="8" t="str">
        <f t="shared" si="0"/>
        <v/>
      </c>
      <c r="I14" s="9" t="str">
        <f t="shared" si="1"/>
        <v/>
      </c>
      <c r="J14" s="5"/>
      <c r="K14" s="9" t="str">
        <f t="shared" si="2"/>
        <v/>
      </c>
    </row>
    <row r="15" spans="1:11" ht="58.05" customHeight="1">
      <c r="A15" s="4">
        <v>7</v>
      </c>
      <c r="B15" s="6" t="str">
        <f>IF(ISERROR(Entorno!B15),"",IF(Entorno!B15="","",Entorno!B15))</f>
        <v/>
      </c>
      <c r="C15" s="7"/>
      <c r="D15" s="7"/>
      <c r="E15" s="7"/>
      <c r="F15" s="7"/>
      <c r="G15" s="7"/>
      <c r="H15" s="8" t="str">
        <f t="shared" si="0"/>
        <v/>
      </c>
      <c r="I15" s="9" t="str">
        <f t="shared" si="1"/>
        <v/>
      </c>
      <c r="J15" s="5"/>
      <c r="K15" s="9" t="str">
        <f t="shared" si="2"/>
        <v/>
      </c>
    </row>
    <row r="16" spans="1:11" ht="58.05" customHeight="1">
      <c r="A16" s="2">
        <v>8</v>
      </c>
      <c r="B16" s="6" t="str">
        <f>IF(ISERROR(Entorno!B16),"",IF(Entorno!B16="","",Entorno!B16))</f>
        <v/>
      </c>
      <c r="C16" s="7"/>
      <c r="D16" s="7"/>
      <c r="E16" s="7"/>
      <c r="F16" s="7"/>
      <c r="G16" s="7"/>
      <c r="H16" s="8" t="str">
        <f t="shared" si="0"/>
        <v/>
      </c>
      <c r="I16" s="9" t="str">
        <f t="shared" si="1"/>
        <v/>
      </c>
      <c r="J16" s="5"/>
      <c r="K16" s="9" t="str">
        <f t="shared" si="2"/>
        <v/>
      </c>
    </row>
    <row r="17" spans="1:11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5.05" customHeight="1">
      <c r="A18" s="16" t="s">
        <v>154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25.0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5.05" customHeight="1">
      <c r="A21" s="16" t="s">
        <v>155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25.0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5">
    <mergeCell ref="A1:K2"/>
    <mergeCell ref="A3:K3"/>
    <mergeCell ref="B5:K6"/>
    <mergeCell ref="A18:K19"/>
    <mergeCell ref="A21:K22"/>
  </mergeCells>
  <conditionalFormatting sqref="I9:I16">
    <cfRule type="expression" dxfId="16" priority="1">
      <formula>I9="Más orgánico"</formula>
    </cfRule>
    <cfRule type="expression" dxfId="15" priority="2">
      <formula>I9="Más mecanicista"</formula>
    </cfRule>
  </conditionalFormatting>
  <conditionalFormatting sqref="K9:K16">
    <cfRule type="expression" dxfId="14" priority="3">
      <formula>AND(K9&lt;&gt;"",K9&lt;&gt;"Completo")</formula>
    </cfRule>
  </conditionalFormatting>
  <dataValidations count="1">
    <dataValidation type="list" allowBlank="1" showErrorMessage="1" errorTitle="Calificación inválida" error="Selecciona un número entero del 1 al 5." sqref="C9:G16" xr:uid="{00000000-0002-0000-0300-000000000000}">
      <formula1>"1,2,3,4,5"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>
      <pane ySplit="8" topLeftCell="A9" activePane="bottomLeft" state="frozen"/>
      <selection pane="bottomLeft" activeCell="E14" sqref="E14"/>
    </sheetView>
  </sheetViews>
  <sheetFormatPr baseColWidth="10" defaultColWidth="8.796875" defaultRowHeight="13.8"/>
  <cols>
    <col min="1" max="1" width="6" customWidth="1"/>
    <col min="2" max="2" width="26" customWidth="1"/>
    <col min="3" max="3" width="15" customWidth="1"/>
    <col min="4" max="5" width="16" customWidth="1"/>
    <col min="6" max="6" width="20" customWidth="1"/>
    <col min="7" max="7" width="25" customWidth="1"/>
    <col min="8" max="8" width="58" customWidth="1"/>
    <col min="9" max="9" width="19" customWidth="1"/>
  </cols>
  <sheetData>
    <row r="1" spans="1:9" ht="28.95" customHeight="1">
      <c r="A1" s="12" t="s">
        <v>156</v>
      </c>
      <c r="B1" s="12"/>
      <c r="C1" s="12"/>
      <c r="D1" s="12"/>
      <c r="E1" s="12"/>
      <c r="F1" s="12"/>
      <c r="G1" s="12"/>
      <c r="H1" s="12"/>
      <c r="I1" s="12"/>
    </row>
    <row r="2" spans="1:9" ht="28.95" customHeight="1">
      <c r="A2" s="12"/>
      <c r="B2" s="12"/>
      <c r="C2" s="12"/>
      <c r="D2" s="12"/>
      <c r="E2" s="12"/>
      <c r="F2" s="12"/>
      <c r="G2" s="12"/>
      <c r="H2" s="12"/>
      <c r="I2" s="12"/>
    </row>
    <row r="3" spans="1:9" ht="28.95" customHeight="1">
      <c r="A3" s="13" t="s">
        <v>157</v>
      </c>
      <c r="B3" s="13"/>
      <c r="C3" s="13"/>
      <c r="D3" s="13"/>
      <c r="E3" s="13"/>
      <c r="F3" s="13"/>
      <c r="G3" s="13"/>
      <c r="H3" s="13"/>
      <c r="I3" s="13"/>
    </row>
    <row r="4" spans="1:9" ht="14.4">
      <c r="A4" s="1"/>
      <c r="B4" s="1"/>
      <c r="C4" s="1"/>
      <c r="D4" s="1"/>
      <c r="E4" s="1"/>
      <c r="F4" s="1"/>
      <c r="G4" s="1"/>
      <c r="H4" s="1"/>
      <c r="I4" s="1"/>
    </row>
    <row r="5" spans="1:9" ht="31.95" customHeight="1">
      <c r="A5" s="17" t="s">
        <v>158</v>
      </c>
      <c r="B5" s="17"/>
      <c r="C5" s="10">
        <f>COUNTIF(I9:I16,"Lista para revisar")</f>
        <v>5</v>
      </c>
      <c r="D5" s="17" t="s">
        <v>159</v>
      </c>
      <c r="E5" s="17"/>
      <c r="F5" s="10">
        <f>COUNTIF(G9:G16,"Revisar flexibilidad")</f>
        <v>1</v>
      </c>
      <c r="G5" s="17" t="s">
        <v>160</v>
      </c>
      <c r="H5" s="17"/>
      <c r="I5" s="10">
        <f>COUNTIF(G9:G16,"Revisar control")</f>
        <v>1</v>
      </c>
    </row>
    <row r="6" spans="1:9" ht="14.4">
      <c r="A6" s="1"/>
      <c r="B6" s="1"/>
      <c r="C6" s="1"/>
      <c r="D6" s="1"/>
      <c r="E6" s="1"/>
      <c r="F6" s="1"/>
      <c r="G6" s="1"/>
      <c r="H6" s="1"/>
      <c r="I6" s="1"/>
    </row>
    <row r="7" spans="1:9" ht="37.950000000000003" customHeight="1">
      <c r="A7" s="15" t="s">
        <v>161</v>
      </c>
      <c r="B7" s="15"/>
      <c r="C7" s="15"/>
      <c r="D7" s="15"/>
      <c r="E7" s="15"/>
      <c r="F7" s="15"/>
      <c r="G7" s="15"/>
      <c r="H7" s="15"/>
      <c r="I7" s="15"/>
    </row>
    <row r="8" spans="1:9" ht="40.049999999999997" customHeight="1">
      <c r="A8" s="3" t="s">
        <v>115</v>
      </c>
      <c r="B8" s="3" t="s">
        <v>116</v>
      </c>
      <c r="C8" s="3" t="s">
        <v>162</v>
      </c>
      <c r="D8" s="3" t="s">
        <v>122</v>
      </c>
      <c r="E8" s="3" t="s">
        <v>146</v>
      </c>
      <c r="F8" s="3" t="s">
        <v>147</v>
      </c>
      <c r="G8" s="3" t="s">
        <v>163</v>
      </c>
      <c r="H8" s="3" t="s">
        <v>164</v>
      </c>
      <c r="I8" s="3" t="s">
        <v>124</v>
      </c>
    </row>
    <row r="9" spans="1:9" ht="63" customHeight="1">
      <c r="A9" s="4">
        <v>1</v>
      </c>
      <c r="B9" s="6" t="str">
        <f>IF(ISERROR(Entorno!B9),"",IF(Entorno!B9="","",Entorno!B9))</f>
        <v>Administración y finanzas</v>
      </c>
      <c r="C9" s="8">
        <f>IF(Entorno!G9="","",Entorno!G9)</f>
        <v>1.8</v>
      </c>
      <c r="D9" s="9" t="str">
        <f t="shared" ref="D9:D16" si="0">IF(C9="","",IF(C9&lt;=2.4,"Estable",IF(C9&gt;=3.6,"Cambiante","Intermedio")))</f>
        <v>Estable</v>
      </c>
      <c r="E9" s="8">
        <f>IF(Estructura!H9="","",Estructura!H9)</f>
        <v>1.3</v>
      </c>
      <c r="F9" s="9" t="str">
        <f t="shared" ref="F9:F16" si="1">IF(E9="","",IF(E9&lt;=2.4,"Más mecanicista",IF(E9&gt;=3.6,"Más orgánico","Mixto")))</f>
        <v>Más mecanicista</v>
      </c>
      <c r="G9" s="9" t="str">
        <f>IF(AND(Entorno!J9="",Estructura!K9=""),"",IF(OR(Entorno!J9="Falta área",Entorno!J9="Área duplicada",Entorno!J9="Revisar área",Entorno!J9="Revisar escala",Estructura!K9="Revisar escala",Estructura!K9="Falta área"),"Revisar captura",IF(OR(Entorno!J9&lt;&gt;"Completo",Estructura!K9&lt;&gt;"Completo"),"Pendiente",IF(AND(C9&gt;=3.6,E9&lt;=2.4),"Revisar flexibilidad",IF(AND(C9&lt;=2.4,E9&gt;=3.6),"Revisar control","Revisión contextual")))))</f>
        <v>Revisión contextual</v>
      </c>
      <c r="H9" s="6" t="str">
        <f t="shared" ref="H9:H16" si="2">IF(G9="","",IF(G9="Pendiente","Faltan puntuaciones: completa ambas hojas de captura.",IF(G9="Revisar captura","Corrige área duplicada, nombre o valores inválidos en Entorno/Estructura.",IF(G9="Revisar flexibilidad","¿Hay autorizaciones que retrasan respuestas al cambio? Revisar delegación y coordinación.",IF(G9="Revisar control","¿Se requieren reglas, trazabilidad o límites de autoridad para reducir errores?","Contrastar coordinación, riesgos y resultados. No se concluye ajuste óptimo.")))))</f>
        <v>Contrastar coordinación, riesgos y resultados. No se concluye ajuste óptimo.</v>
      </c>
      <c r="I9" s="9" t="str">
        <f t="shared" ref="I9:I16" si="3">IF(G9="","",IF(G9="Pendiente","Incompleta",IF(G9="Revisar captura","Corregir datos","Lista para revisar")))</f>
        <v>Lista para revisar</v>
      </c>
    </row>
    <row r="10" spans="1:9" ht="63" customHeight="1">
      <c r="A10" s="2">
        <v>2</v>
      </c>
      <c r="B10" s="6" t="str">
        <f>IF(ISERROR(Entorno!B10),"",IF(Entorno!B10="","",Entorno!B10))</f>
        <v>Almacén y despachos</v>
      </c>
      <c r="C10" s="8">
        <f>IF(Entorno!G10="","",Entorno!G10)</f>
        <v>3</v>
      </c>
      <c r="D10" s="9" t="str">
        <f t="shared" si="0"/>
        <v>Intermedio</v>
      </c>
      <c r="E10" s="8">
        <f>IF(Estructura!H10="","",Estructura!H10)</f>
        <v>2</v>
      </c>
      <c r="F10" s="9" t="str">
        <f t="shared" si="1"/>
        <v>Más mecanicista</v>
      </c>
      <c r="G10" s="9" t="str">
        <f>IF(AND(Entorno!J10="",Estructura!K10=""),"",IF(OR(Entorno!J10="Falta área",Entorno!J10="Área duplicada",Entorno!J10="Revisar área",Entorno!J10="Revisar escala",Estructura!K10="Revisar escala",Estructura!K10="Falta área"),"Revisar captura",IF(OR(Entorno!J10&lt;&gt;"Completo",Estructura!K10&lt;&gt;"Completo"),"Pendiente",IF(AND(C10&gt;=3.6,E10&lt;=2.4),"Revisar flexibilidad",IF(AND(C10&lt;=2.4,E10&gt;=3.6),"Revisar control","Revisión contextual")))))</f>
        <v>Revisión contextual</v>
      </c>
      <c r="H10" s="6" t="str">
        <f t="shared" si="2"/>
        <v>Contrastar coordinación, riesgos y resultados. No se concluye ajuste óptimo.</v>
      </c>
      <c r="I10" s="9" t="str">
        <f t="shared" si="3"/>
        <v>Lista para revisar</v>
      </c>
    </row>
    <row r="11" spans="1:9" ht="63" customHeight="1">
      <c r="A11" s="4">
        <v>3</v>
      </c>
      <c r="B11" s="6" t="str">
        <f>IF(ISERROR(Entorno!B11),"",IF(Entorno!B11="","",Entorno!B11))</f>
        <v>Marketing y ecommerce</v>
      </c>
      <c r="C11" s="8">
        <f>IF(Entorno!G11="","",Entorno!G11)</f>
        <v>4.5</v>
      </c>
      <c r="D11" s="9" t="str">
        <f t="shared" si="0"/>
        <v>Cambiante</v>
      </c>
      <c r="E11" s="8">
        <f>IF(Estructura!H11="","",Estructura!H11)</f>
        <v>2</v>
      </c>
      <c r="F11" s="9" t="str">
        <f t="shared" si="1"/>
        <v>Más mecanicista</v>
      </c>
      <c r="G11" s="9" t="str">
        <f>IF(AND(Entorno!J11="",Estructura!K11=""),"",IF(OR(Entorno!J11="Falta área",Entorno!J11="Área duplicada",Entorno!J11="Revisar área",Entorno!J11="Revisar escala",Estructura!K11="Revisar escala",Estructura!K11="Falta área"),"Revisar captura",IF(OR(Entorno!J11&lt;&gt;"Completo",Estructura!K11&lt;&gt;"Completo"),"Pendiente",IF(AND(C11&gt;=3.6,E11&lt;=2.4),"Revisar flexibilidad",IF(AND(C11&lt;=2.4,E11&gt;=3.6),"Revisar control","Revisión contextual")))))</f>
        <v>Revisar flexibilidad</v>
      </c>
      <c r="H11" s="6" t="str">
        <f t="shared" si="2"/>
        <v>¿Hay autorizaciones que retrasan respuestas al cambio? Revisar delegación y coordinación.</v>
      </c>
      <c r="I11" s="9" t="str">
        <f t="shared" si="3"/>
        <v>Lista para revisar</v>
      </c>
    </row>
    <row r="12" spans="1:9" ht="63" customHeight="1">
      <c r="A12" s="2">
        <v>4</v>
      </c>
      <c r="B12" s="6" t="str">
        <f>IF(ISERROR(Entorno!B12),"",IF(Entorno!B12="","",Entorno!B12))</f>
        <v>Atención al cliente</v>
      </c>
      <c r="C12" s="8">
        <f>IF(Entorno!G12="","",Entorno!G12)</f>
        <v>3.5</v>
      </c>
      <c r="D12" s="9" t="str">
        <f t="shared" si="0"/>
        <v>Intermedio</v>
      </c>
      <c r="E12" s="8">
        <f>IF(Estructura!H12="","",Estructura!H12)</f>
        <v>4.3</v>
      </c>
      <c r="F12" s="9" t="str">
        <f t="shared" si="1"/>
        <v>Más orgánico</v>
      </c>
      <c r="G12" s="9" t="str">
        <f>IF(AND(Entorno!J12="",Estructura!K12=""),"",IF(OR(Entorno!J12="Falta área",Entorno!J12="Área duplicada",Entorno!J12="Revisar área",Entorno!J12="Revisar escala",Estructura!K12="Revisar escala",Estructura!K12="Falta área"),"Revisar captura",IF(OR(Entorno!J12&lt;&gt;"Completo",Estructura!K12&lt;&gt;"Completo"),"Pendiente",IF(AND(C12&gt;=3.6,E12&lt;=2.4),"Revisar flexibilidad",IF(AND(C12&lt;=2.4,E12&gt;=3.6),"Revisar control","Revisión contextual")))))</f>
        <v>Revisión contextual</v>
      </c>
      <c r="H12" s="6" t="str">
        <f t="shared" si="2"/>
        <v>Contrastar coordinación, riesgos y resultados. No se concluye ajuste óptimo.</v>
      </c>
      <c r="I12" s="9" t="str">
        <f t="shared" si="3"/>
        <v>Lista para revisar</v>
      </c>
    </row>
    <row r="13" spans="1:9" ht="63" customHeight="1">
      <c r="A13" s="4">
        <v>5</v>
      </c>
      <c r="B13" s="6" t="str">
        <f>IF(ISERROR(Entorno!B13),"",IF(Entorno!B13="","",Entorno!B13))</f>
        <v>Devoluciones ecommerce</v>
      </c>
      <c r="C13" s="8">
        <f>IF(Entorno!G13="","",Entorno!G13)</f>
        <v>2</v>
      </c>
      <c r="D13" s="9" t="str">
        <f t="shared" si="0"/>
        <v>Estable</v>
      </c>
      <c r="E13" s="8">
        <f>IF(Estructura!H13="","",Estructura!H13)</f>
        <v>4.8</v>
      </c>
      <c r="F13" s="9" t="str">
        <f t="shared" si="1"/>
        <v>Más orgánico</v>
      </c>
      <c r="G13" s="9" t="str">
        <f>IF(AND(Entorno!J13="",Estructura!K13=""),"",IF(OR(Entorno!J13="Falta área",Entorno!J13="Área duplicada",Entorno!J13="Revisar área",Entorno!J13="Revisar escala",Estructura!K13="Revisar escala",Estructura!K13="Falta área"),"Revisar captura",IF(OR(Entorno!J13&lt;&gt;"Completo",Estructura!K13&lt;&gt;"Completo"),"Pendiente",IF(AND(C13&gt;=3.6,E13&lt;=2.4),"Revisar flexibilidad",IF(AND(C13&lt;=2.4,E13&gt;=3.6),"Revisar control","Revisión contextual")))))</f>
        <v>Revisar control</v>
      </c>
      <c r="H13" s="6" t="str">
        <f t="shared" si="2"/>
        <v>¿Se requieren reglas, trazabilidad o límites de autoridad para reducir errores?</v>
      </c>
      <c r="I13" s="9" t="str">
        <f t="shared" si="3"/>
        <v>Lista para revisar</v>
      </c>
    </row>
    <row r="14" spans="1:9" ht="63" customHeight="1">
      <c r="A14" s="2">
        <v>6</v>
      </c>
      <c r="B14" s="6" t="str">
        <f>IF(ISERROR(Entorno!B14),"",IF(Entorno!B14="","",Entorno!B14))</f>
        <v/>
      </c>
      <c r="C14" s="8" t="str">
        <f>IF(Entorno!G14="","",Entorno!G14)</f>
        <v/>
      </c>
      <c r="D14" s="9" t="str">
        <f t="shared" si="0"/>
        <v/>
      </c>
      <c r="E14" s="8" t="str">
        <f>IF(Estructura!H14="","",Estructura!H14)</f>
        <v/>
      </c>
      <c r="F14" s="9" t="str">
        <f t="shared" si="1"/>
        <v/>
      </c>
      <c r="G14" s="9" t="str">
        <f>IF(AND(Entorno!J14="",Estructura!K14=""),"",IF(OR(Entorno!J14="Falta área",Entorno!J14="Área duplicada",Entorno!J14="Revisar área",Entorno!J14="Revisar escala",Estructura!K14="Revisar escala",Estructura!K14="Falta área"),"Revisar captura",IF(OR(Entorno!J14&lt;&gt;"Completo",Estructura!K14&lt;&gt;"Completo"),"Pendiente",IF(AND(C14&gt;=3.6,E14&lt;=2.4),"Revisar flexibilidad",IF(AND(C14&lt;=2.4,E14&gt;=3.6),"Revisar control","Revisión contextual")))))</f>
        <v/>
      </c>
      <c r="H14" s="6" t="str">
        <f t="shared" si="2"/>
        <v/>
      </c>
      <c r="I14" s="9" t="str">
        <f t="shared" si="3"/>
        <v/>
      </c>
    </row>
    <row r="15" spans="1:9" ht="63" customHeight="1">
      <c r="A15" s="4">
        <v>7</v>
      </c>
      <c r="B15" s="6" t="str">
        <f>IF(ISERROR(Entorno!B15),"",IF(Entorno!B15="","",Entorno!B15))</f>
        <v/>
      </c>
      <c r="C15" s="8" t="str">
        <f>IF(Entorno!G15="","",Entorno!G15)</f>
        <v/>
      </c>
      <c r="D15" s="9" t="str">
        <f t="shared" si="0"/>
        <v/>
      </c>
      <c r="E15" s="8" t="str">
        <f>IF(Estructura!H15="","",Estructura!H15)</f>
        <v/>
      </c>
      <c r="F15" s="9" t="str">
        <f t="shared" si="1"/>
        <v/>
      </c>
      <c r="G15" s="9" t="str">
        <f>IF(AND(Entorno!J15="",Estructura!K15=""),"",IF(OR(Entorno!J15="Falta área",Entorno!J15="Área duplicada",Entorno!J15="Revisar área",Entorno!J15="Revisar escala",Estructura!K15="Revisar escala",Estructura!K15="Falta área"),"Revisar captura",IF(OR(Entorno!J15&lt;&gt;"Completo",Estructura!K15&lt;&gt;"Completo"),"Pendiente",IF(AND(C15&gt;=3.6,E15&lt;=2.4),"Revisar flexibilidad",IF(AND(C15&lt;=2.4,E15&gt;=3.6),"Revisar control","Revisión contextual")))))</f>
        <v/>
      </c>
      <c r="H15" s="6" t="str">
        <f t="shared" si="2"/>
        <v/>
      </c>
      <c r="I15" s="9" t="str">
        <f t="shared" si="3"/>
        <v/>
      </c>
    </row>
    <row r="16" spans="1:9" ht="63" customHeight="1">
      <c r="A16" s="2">
        <v>8</v>
      </c>
      <c r="B16" s="6" t="str">
        <f>IF(ISERROR(Entorno!B16),"",IF(Entorno!B16="","",Entorno!B16))</f>
        <v/>
      </c>
      <c r="C16" s="8" t="str">
        <f>IF(Entorno!G16="","",Entorno!G16)</f>
        <v/>
      </c>
      <c r="D16" s="9" t="str">
        <f t="shared" si="0"/>
        <v/>
      </c>
      <c r="E16" s="8" t="str">
        <f>IF(Estructura!H16="","",Estructura!H16)</f>
        <v/>
      </c>
      <c r="F16" s="9" t="str">
        <f t="shared" si="1"/>
        <v/>
      </c>
      <c r="G16" s="9" t="str">
        <f>IF(AND(Entorno!J16="",Estructura!K16=""),"",IF(OR(Entorno!J16="Falta área",Entorno!J16="Área duplicada",Entorno!J16="Revisar área",Entorno!J16="Revisar escala",Estructura!K16="Revisar escala",Estructura!K16="Falta área"),"Revisar captura",IF(OR(Entorno!J16&lt;&gt;"Completo",Estructura!K16&lt;&gt;"Completo"),"Pendiente",IF(AND(C16&gt;=3.6,E16&lt;=2.4),"Revisar flexibilidad",IF(AND(C16&lt;=2.4,E16&gt;=3.6),"Revisar control","Revisión contextual")))))</f>
        <v/>
      </c>
      <c r="H16" s="6" t="str">
        <f t="shared" si="2"/>
        <v/>
      </c>
      <c r="I16" s="9" t="str">
        <f t="shared" si="3"/>
        <v/>
      </c>
    </row>
    <row r="17" spans="1:9" ht="14.4">
      <c r="A17" s="1"/>
      <c r="B17" s="1"/>
      <c r="C17" s="1"/>
      <c r="D17" s="1"/>
      <c r="E17" s="1"/>
      <c r="F17" s="1"/>
      <c r="G17" s="1"/>
      <c r="H17" s="1"/>
      <c r="I17" s="1"/>
    </row>
    <row r="18" spans="1:9" ht="25.05" customHeight="1">
      <c r="A18" s="16" t="s">
        <v>165</v>
      </c>
      <c r="B18" s="16"/>
      <c r="C18" s="16"/>
      <c r="D18" s="16"/>
      <c r="E18" s="16"/>
      <c r="F18" s="16"/>
      <c r="G18" s="16"/>
      <c r="H18" s="16"/>
      <c r="I18" s="16"/>
    </row>
    <row r="19" spans="1:9" ht="25.05" customHeight="1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14.4">
      <c r="A20" s="1"/>
      <c r="B20" s="1"/>
      <c r="C20" s="1"/>
      <c r="D20" s="1"/>
      <c r="E20" s="1"/>
      <c r="F20" s="1"/>
      <c r="G20" s="1"/>
      <c r="H20" s="1"/>
      <c r="I20" s="1"/>
    </row>
    <row r="21" spans="1:9" ht="25.05" customHeight="1">
      <c r="A21" s="16" t="s">
        <v>166</v>
      </c>
      <c r="B21" s="16"/>
      <c r="C21" s="16"/>
      <c r="D21" s="16"/>
      <c r="E21" s="16"/>
      <c r="F21" s="16"/>
      <c r="G21" s="16"/>
      <c r="H21" s="16"/>
      <c r="I21" s="16"/>
    </row>
    <row r="22" spans="1:9" ht="25.05" customHeight="1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4.4">
      <c r="A23" s="1"/>
      <c r="B23" s="1"/>
      <c r="C23" s="1"/>
      <c r="D23" s="1"/>
      <c r="E23" s="1"/>
      <c r="F23" s="1"/>
      <c r="G23" s="1"/>
      <c r="H23" s="1"/>
      <c r="I23" s="1"/>
    </row>
    <row r="24" spans="1:9" ht="14.4">
      <c r="A24" s="1"/>
      <c r="B24" s="1"/>
      <c r="C24" s="1"/>
      <c r="D24" s="1"/>
      <c r="E24" s="1"/>
      <c r="F24" s="1"/>
      <c r="G24" s="1"/>
      <c r="H24" s="1"/>
      <c r="I24" s="1"/>
    </row>
    <row r="25" spans="1:9" ht="14.4">
      <c r="A25" s="1"/>
      <c r="B25" s="1"/>
      <c r="C25" s="1"/>
      <c r="D25" s="1"/>
      <c r="E25" s="1"/>
      <c r="F25" s="1"/>
      <c r="G25" s="1"/>
      <c r="H25" s="1"/>
      <c r="I25" s="1"/>
    </row>
    <row r="26" spans="1:9" ht="14.4">
      <c r="A26" s="1"/>
      <c r="B26" s="1"/>
      <c r="C26" s="1"/>
      <c r="D26" s="1"/>
      <c r="E26" s="1"/>
      <c r="F26" s="1"/>
      <c r="G26" s="1"/>
      <c r="H26" s="1"/>
      <c r="I26" s="1"/>
    </row>
    <row r="27" spans="1:9" ht="14.4">
      <c r="A27" s="1"/>
      <c r="B27" s="1"/>
      <c r="C27" s="1"/>
      <c r="D27" s="1"/>
      <c r="E27" s="1"/>
      <c r="F27" s="1"/>
      <c r="G27" s="1"/>
      <c r="H27" s="1"/>
      <c r="I27" s="1"/>
    </row>
  </sheetData>
  <mergeCells count="8">
    <mergeCell ref="A7:I7"/>
    <mergeCell ref="A18:I19"/>
    <mergeCell ref="A21:I22"/>
    <mergeCell ref="A1:I2"/>
    <mergeCell ref="A3:I3"/>
    <mergeCell ref="A5:B5"/>
    <mergeCell ref="D5:E5"/>
    <mergeCell ref="G5:H5"/>
  </mergeCells>
  <conditionalFormatting sqref="G9:G16">
    <cfRule type="expression" dxfId="13" priority="1">
      <formula>G9="Revisar flexibilidad"</formula>
    </cfRule>
    <cfRule type="expression" dxfId="12" priority="2">
      <formula>G9="Revisar control"</formula>
    </cfRule>
    <cfRule type="expression" dxfId="11" priority="3">
      <formula>G9="Pendiente"</formula>
    </cfRule>
    <cfRule type="expression" dxfId="10" priority="4">
      <formula>G9="Revisar captura"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workbookViewId="0">
      <pane ySplit="8" topLeftCell="A9" activePane="bottomLeft" state="frozen"/>
      <selection pane="bottomLeft" sqref="A1:K2"/>
    </sheetView>
  </sheetViews>
  <sheetFormatPr baseColWidth="10" defaultColWidth="8.796875" defaultRowHeight="13.8"/>
  <cols>
    <col min="1" max="1" width="6" customWidth="1"/>
    <col min="2" max="3" width="25" customWidth="1"/>
    <col min="4" max="4" width="55" customWidth="1"/>
    <col min="5" max="5" width="25" customWidth="1"/>
    <col min="6" max="6" width="14" customWidth="1"/>
    <col min="7" max="7" width="29" customWidth="1"/>
    <col min="8" max="8" width="18" customWidth="1"/>
    <col min="9" max="9" width="14" customWidth="1"/>
    <col min="10" max="10" width="18" customWidth="1"/>
    <col min="11" max="11" width="40" customWidth="1"/>
  </cols>
  <sheetData>
    <row r="1" spans="1:11" ht="28.95" customHeight="1">
      <c r="A1" s="12" t="s">
        <v>167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8.9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8.95" customHeight="1">
      <c r="A3" s="13" t="s">
        <v>168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4.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8.05" customHeight="1">
      <c r="A5" s="1"/>
      <c r="B5" s="14" t="s">
        <v>169</v>
      </c>
      <c r="C5" s="14"/>
      <c r="D5" s="14"/>
      <c r="E5" s="14"/>
      <c r="F5" s="14"/>
      <c r="G5" s="14"/>
      <c r="H5" s="14"/>
      <c r="I5" s="14"/>
      <c r="J5" s="14"/>
      <c r="K5" s="14"/>
    </row>
    <row r="6" spans="1:11" ht="28.05" customHeight="1">
      <c r="A6" s="1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4.4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40.049999999999997" customHeight="1">
      <c r="A8" s="3" t="s">
        <v>115</v>
      </c>
      <c r="B8" s="3" t="s">
        <v>140</v>
      </c>
      <c r="C8" s="3" t="s">
        <v>170</v>
      </c>
      <c r="D8" s="3" t="s">
        <v>171</v>
      </c>
      <c r="E8" s="3" t="s">
        <v>172</v>
      </c>
      <c r="F8" s="3" t="s">
        <v>173</v>
      </c>
      <c r="G8" s="3" t="s">
        <v>174</v>
      </c>
      <c r="H8" s="3" t="s">
        <v>175</v>
      </c>
      <c r="I8" s="3" t="s">
        <v>176</v>
      </c>
      <c r="J8" s="3" t="s">
        <v>177</v>
      </c>
      <c r="K8" s="3" t="s">
        <v>178</v>
      </c>
    </row>
    <row r="9" spans="1:11" ht="70.05" customHeight="1">
      <c r="A9" s="4">
        <v>1</v>
      </c>
      <c r="B9" s="6" t="str">
        <f>IF(ISERROR(Entorno!B9),"",IF(Entorno!B9="","",Entorno!B9))</f>
        <v>Administración y finanzas</v>
      </c>
      <c r="C9" s="6" t="str">
        <f>IF(B9="","",Diagnóstico!G9)</f>
        <v>Revisión contextual</v>
      </c>
      <c r="D9" s="5" t="s">
        <v>179</v>
      </c>
      <c r="E9" s="5" t="s">
        <v>180</v>
      </c>
      <c r="F9" s="7" t="s">
        <v>181</v>
      </c>
      <c r="G9" s="5" t="s">
        <v>182</v>
      </c>
      <c r="H9" s="5" t="s">
        <v>183</v>
      </c>
      <c r="I9" s="11">
        <v>30</v>
      </c>
      <c r="J9" s="7" t="s">
        <v>184</v>
      </c>
      <c r="K9" s="5" t="s">
        <v>185</v>
      </c>
    </row>
    <row r="10" spans="1:11" ht="70.05" customHeight="1">
      <c r="A10" s="2">
        <v>2</v>
      </c>
      <c r="B10" s="6" t="str">
        <f>IF(ISERROR(Entorno!B10),"",IF(Entorno!B10="","",Entorno!B10))</f>
        <v>Almacén y despachos</v>
      </c>
      <c r="C10" s="6" t="str">
        <f>IF(B10="","",Diagnóstico!G10)</f>
        <v>Revisión contextual</v>
      </c>
      <c r="D10" s="5" t="s">
        <v>186</v>
      </c>
      <c r="E10" s="5" t="s">
        <v>187</v>
      </c>
      <c r="F10" s="7" t="s">
        <v>188</v>
      </c>
      <c r="G10" s="5" t="s">
        <v>189</v>
      </c>
      <c r="H10" s="5" t="s">
        <v>190</v>
      </c>
      <c r="I10" s="11">
        <v>30</v>
      </c>
      <c r="J10" s="7" t="s">
        <v>191</v>
      </c>
      <c r="K10" s="5" t="s">
        <v>192</v>
      </c>
    </row>
    <row r="11" spans="1:11" ht="70.05" customHeight="1">
      <c r="A11" s="4">
        <v>3</v>
      </c>
      <c r="B11" s="6" t="str">
        <f>IF(ISERROR(Entorno!B11),"",IF(Entorno!B11="","",Entorno!B11))</f>
        <v>Marketing y ecommerce</v>
      </c>
      <c r="C11" s="6" t="str">
        <f>IF(B11="","",Diagnóstico!G11)</f>
        <v>Revisar flexibilidad</v>
      </c>
      <c r="D11" s="5" t="s">
        <v>193</v>
      </c>
      <c r="E11" s="5" t="s">
        <v>194</v>
      </c>
      <c r="F11" s="7" t="s">
        <v>195</v>
      </c>
      <c r="G11" s="5" t="s">
        <v>196</v>
      </c>
      <c r="H11" s="5" t="s">
        <v>197</v>
      </c>
      <c r="I11" s="11">
        <v>21</v>
      </c>
      <c r="J11" s="7" t="s">
        <v>191</v>
      </c>
      <c r="K11" s="5" t="s">
        <v>198</v>
      </c>
    </row>
    <row r="12" spans="1:11" ht="70.05" customHeight="1">
      <c r="A12" s="2">
        <v>4</v>
      </c>
      <c r="B12" s="6" t="str">
        <f>IF(ISERROR(Entorno!B12),"",IF(Entorno!B12="","",Entorno!B12))</f>
        <v>Atención al cliente</v>
      </c>
      <c r="C12" s="6" t="str">
        <f>IF(B12="","",Diagnóstico!G12)</f>
        <v>Revisión contextual</v>
      </c>
      <c r="D12" s="5" t="s">
        <v>199</v>
      </c>
      <c r="E12" s="5" t="s">
        <v>200</v>
      </c>
      <c r="F12" s="7" t="s">
        <v>188</v>
      </c>
      <c r="G12" s="5" t="s">
        <v>201</v>
      </c>
      <c r="H12" s="5" t="s">
        <v>202</v>
      </c>
      <c r="I12" s="11">
        <v>30</v>
      </c>
      <c r="J12" s="7" t="s">
        <v>184</v>
      </c>
      <c r="K12" s="5" t="s">
        <v>203</v>
      </c>
    </row>
    <row r="13" spans="1:11" ht="70.05" customHeight="1">
      <c r="A13" s="4">
        <v>5</v>
      </c>
      <c r="B13" s="6" t="str">
        <f>IF(ISERROR(Entorno!B13),"",IF(Entorno!B13="","",Entorno!B13))</f>
        <v>Devoluciones ecommerce</v>
      </c>
      <c r="C13" s="6" t="str">
        <f>IF(B13="","",Diagnóstico!G13)</f>
        <v>Revisar control</v>
      </c>
      <c r="D13" s="5" t="s">
        <v>204</v>
      </c>
      <c r="E13" s="5" t="s">
        <v>205</v>
      </c>
      <c r="F13" s="7" t="s">
        <v>195</v>
      </c>
      <c r="G13" s="5" t="s">
        <v>206</v>
      </c>
      <c r="H13" s="5" t="s">
        <v>207</v>
      </c>
      <c r="I13" s="11">
        <v>20</v>
      </c>
      <c r="J13" s="7" t="s">
        <v>191</v>
      </c>
      <c r="K13" s="5" t="s">
        <v>208</v>
      </c>
    </row>
    <row r="14" spans="1:11" ht="70.05" customHeight="1">
      <c r="A14" s="2">
        <v>6</v>
      </c>
      <c r="B14" s="6" t="str">
        <f>IF(ISERROR(Entorno!B14),"",IF(Entorno!B14="","",Entorno!B14))</f>
        <v/>
      </c>
      <c r="C14" s="6" t="str">
        <f>IF(B14="","",Diagnóstico!G14)</f>
        <v/>
      </c>
      <c r="D14" s="5"/>
      <c r="E14" s="5"/>
      <c r="F14" s="7"/>
      <c r="G14" s="5"/>
      <c r="H14" s="5"/>
      <c r="I14" s="11"/>
      <c r="J14" s="7"/>
      <c r="K14" s="5"/>
    </row>
    <row r="15" spans="1:11" ht="70.05" customHeight="1">
      <c r="A15" s="4">
        <v>7</v>
      </c>
      <c r="B15" s="6" t="str">
        <f>IF(ISERROR(Entorno!B15),"",IF(Entorno!B15="","",Entorno!B15))</f>
        <v/>
      </c>
      <c r="C15" s="6" t="str">
        <f>IF(B15="","",Diagnóstico!G15)</f>
        <v/>
      </c>
      <c r="D15" s="5"/>
      <c r="E15" s="5"/>
      <c r="F15" s="7"/>
      <c r="G15" s="5"/>
      <c r="H15" s="5"/>
      <c r="I15" s="11"/>
      <c r="J15" s="7"/>
      <c r="K15" s="5"/>
    </row>
    <row r="16" spans="1:11" ht="70.05" customHeight="1">
      <c r="A16" s="2">
        <v>8</v>
      </c>
      <c r="B16" s="6" t="str">
        <f>IF(ISERROR(Entorno!B16),"",IF(Entorno!B16="","",Entorno!B16))</f>
        <v/>
      </c>
      <c r="C16" s="6" t="str">
        <f>IF(B16="","",Diagnóstico!G16)</f>
        <v/>
      </c>
      <c r="D16" s="5"/>
      <c r="E16" s="5"/>
      <c r="F16" s="7"/>
      <c r="G16" s="5"/>
      <c r="H16" s="5"/>
      <c r="I16" s="11"/>
      <c r="J16" s="7"/>
      <c r="K16" s="5"/>
    </row>
    <row r="17" spans="1:11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5.05" customHeight="1">
      <c r="A18" s="16" t="s">
        <v>209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25.0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4">
    <mergeCell ref="A1:K2"/>
    <mergeCell ref="A3:K3"/>
    <mergeCell ref="B5:K6"/>
    <mergeCell ref="A18:K19"/>
  </mergeCells>
  <conditionalFormatting sqref="D9:D16">
    <cfRule type="expression" dxfId="9" priority="7">
      <formula>AND($B9="",D9&lt;&gt;"")</formula>
    </cfRule>
  </conditionalFormatting>
  <conditionalFormatting sqref="F9:F16">
    <cfRule type="expression" dxfId="8" priority="1">
      <formula>F9="Alta"</formula>
    </cfRule>
    <cfRule type="expression" dxfId="7" priority="2">
      <formula>F9="Media"</formula>
    </cfRule>
    <cfRule type="expression" dxfId="6" priority="3">
      <formula>F9="Baja"</formula>
    </cfRule>
    <cfRule type="expression" dxfId="5" priority="8">
      <formula>AND(F9&lt;&gt;"",F9&lt;&gt;"Alta",F9&lt;&gt;"Media",F9&lt;&gt;"Baja")</formula>
    </cfRule>
  </conditionalFormatting>
  <conditionalFormatting sqref="I9:I16">
    <cfRule type="expression" dxfId="4" priority="9">
      <formula>AND(I9&lt;&gt;"",OR(NOT(ISNUMBER(I9)),I9&lt;1,I9&gt;365,I9&lt;&gt;INT(I9)))</formula>
    </cfRule>
  </conditionalFormatting>
  <conditionalFormatting sqref="J9:J16">
    <cfRule type="expression" dxfId="3" priority="4">
      <formula>J9="Completado"</formula>
    </cfRule>
    <cfRule type="expression" dxfId="2" priority="5">
      <formula>J9="Bloqueado"</formula>
    </cfRule>
    <cfRule type="expression" dxfId="1" priority="6">
      <formula>J9="En curso"</formula>
    </cfRule>
    <cfRule type="expression" dxfId="0" priority="10">
      <formula>AND(J9&lt;&gt;"",J9&lt;&gt;"No iniciado",J9&lt;&gt;"En curso",J9&lt;&gt;"Completado",J9&lt;&gt;"Bloqueado")</formula>
    </cfRule>
  </conditionalFormatting>
  <dataValidations count="3">
    <dataValidation type="list" allowBlank="1" showErrorMessage="1" errorTitle="Prioridad inválida" error="Selecciona Alta, Media o Baja." sqref="F9:F16" xr:uid="{00000000-0002-0000-0500-000000000000}">
      <formula1>"Alta,Media,Baja"</formula1>
    </dataValidation>
    <dataValidation type="list" allowBlank="1" showErrorMessage="1" errorTitle="Estado inválido" error="Selecciona un estado del menú." sqref="J9:J16" xr:uid="{00000000-0002-0000-0500-000001000000}">
      <formula1>"No iniciado,En curso,Completado,Bloqueado"</formula1>
    </dataValidation>
    <dataValidation type="whole" allowBlank="1" showErrorMessage="1" errorTitle="Plazo inválido" error="Ingresa días enteros entre 1 y 365." sqref="I9:I16" xr:uid="{00000000-0002-0000-0500-000002000000}">
      <formula1>1</formula1>
      <formula2>365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Glosario</vt:lpstr>
      <vt:lpstr>Entorno</vt:lpstr>
      <vt:lpstr>Estructura</vt:lpstr>
      <vt:lpstr>Diagnóstico</vt:lpstr>
      <vt:lpstr>Plan de acción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2026-10-10T21:02:32Z</dcterms:modified>
</cp:coreProperties>
</file>