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227C22D-EF72-4D88-8FD3-F739299319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Segmentacion" sheetId="3" r:id="rId3"/>
    <sheet name="4_Targeting" sheetId="4" r:id="rId4"/>
    <sheet name="5_Posicionamiento" sheetId="5" r:id="rId5"/>
    <sheet name="6_Resumen_STP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6" l="1"/>
  <c r="E31" i="6"/>
  <c r="F30" i="6"/>
  <c r="E30" i="6"/>
  <c r="E28" i="6"/>
  <c r="B11" i="6"/>
  <c r="B10" i="6"/>
  <c r="B9" i="6"/>
  <c r="B8" i="6"/>
  <c r="B5" i="6"/>
  <c r="J15" i="4"/>
  <c r="I15" i="4"/>
  <c r="H15" i="4"/>
  <c r="A15" i="4"/>
  <c r="J14" i="4"/>
  <c r="I14" i="4"/>
  <c r="H14" i="4"/>
  <c r="A14" i="4"/>
  <c r="A13" i="4"/>
  <c r="A12" i="4"/>
  <c r="A11" i="4"/>
  <c r="E27" i="6" s="1"/>
  <c r="J6" i="4"/>
  <c r="I6" i="4"/>
  <c r="L11" i="3"/>
  <c r="L10" i="3"/>
  <c r="L9" i="3"/>
  <c r="L8" i="3"/>
  <c r="L7" i="3"/>
  <c r="H12" i="4" s="1"/>
  <c r="F28" i="6" l="1"/>
  <c r="E19" i="4"/>
  <c r="H13" i="4"/>
  <c r="F29" i="6" s="1"/>
  <c r="H11" i="4"/>
  <c r="E29" i="6"/>
  <c r="I11" i="4" l="1"/>
  <c r="J11" i="4" s="1"/>
  <c r="F27" i="6"/>
  <c r="I13" i="4"/>
  <c r="J13" i="4" s="1"/>
  <c r="B7" i="6"/>
  <c r="E18" i="4"/>
  <c r="E17" i="4"/>
  <c r="B6" i="6" s="1"/>
  <c r="I12" i="4"/>
  <c r="J12" i="4" s="1"/>
  <c r="B5" i="5" l="1"/>
  <c r="F20" i="5" l="1"/>
  <c r="B13" i="6" s="1"/>
  <c r="A23" i="6" s="1"/>
  <c r="A14" i="5"/>
  <c r="B12" i="6" s="1"/>
</calcChain>
</file>

<file path=xl/sharedStrings.xml><?xml version="1.0" encoding="utf-8"?>
<sst xmlns="http://schemas.openxmlformats.org/spreadsheetml/2006/main" count="423" uniqueCount="331">
  <si>
    <t>Plantilla práctica del modelo STP</t>
  </si>
  <si>
    <t>Segmentación → Targeting → Posicionamiento | Nivel básico–intermedio | InfoExperiencia</t>
  </si>
  <si>
    <t>Objetivo: ayudarte a comparar hasta cinco segmentos, seleccionar un mercado objetivo y formular una hipótesis de posicionamiento coherente en un mismo flujo STP.</t>
  </si>
  <si>
    <t>Cómo usar esta plantilla</t>
  </si>
  <si>
    <t>Paso</t>
  </si>
  <si>
    <t>Qué hacer</t>
  </si>
  <si>
    <t>Resultado esperado</t>
  </si>
  <si>
    <t>Dónde hacerlo</t>
  </si>
  <si>
    <t>1</t>
  </si>
  <si>
    <t>Lee estas instrucciones y el glosario antes de modificar el archivo.</t>
  </si>
  <si>
    <t>Comprender la lógica STP y la escala de evaluación.</t>
  </si>
  <si>
    <t>1_Instrucciones / 2_Glosario</t>
  </si>
  <si>
    <t>2</t>
  </si>
  <si>
    <t>En Segmentación, borra los datos del ejemplo y reemplázalos por entre 3 y 5 segmentos propios. No agregues nuevas hojas.</t>
  </si>
  <si>
    <t>Lista comparable de segmentos con diferencias relevantes.</t>
  </si>
  <si>
    <t>3_Segmentacion</t>
  </si>
  <si>
    <t>3</t>
  </si>
  <si>
    <t>En Targeting, asigna una puntuación de 1 a 5 a cada segmento en los seis criterios. Puedes ajustar los pesos, pero deben sumar 100%.</t>
  </si>
  <si>
    <t>Comparación homogénea y segmento recomendado.</t>
  </si>
  <si>
    <t>4_Targeting</t>
  </si>
  <si>
    <t>4</t>
  </si>
  <si>
    <t>En Posicionamiento, confirma el segmento objetivo y completa necesidad, marco competitivo, diferencia y razón para creer.</t>
  </si>
  <si>
    <t>Hipótesis de posicionamiento clara y verificable.</t>
  </si>
  <si>
    <t>5_Posicionamiento</t>
  </si>
  <si>
    <t>5</t>
  </si>
  <si>
    <t>En Resumen STP, revisa el resultado consolidado y define las implicaciones para oferta, mensaje, precio, canal y experiencia.</t>
  </si>
  <si>
    <t>Una hoja final que conecta las tres decisiones.</t>
  </si>
  <si>
    <t>6_Resumen_STP</t>
  </si>
  <si>
    <t>6</t>
  </si>
  <si>
    <t>Sustituye el ejemplo completo por tus propios datos; no mezcles partes del ejemplo con información real.</t>
  </si>
  <si>
    <t>Archivo coherente y listo para discusión o validación.</t>
  </si>
  <si>
    <t>Todas las hojas</t>
  </si>
  <si>
    <t>Escala de puntuación para Targeting</t>
  </si>
  <si>
    <t>Puntuación</t>
  </si>
  <si>
    <t>Interpretación</t>
  </si>
  <si>
    <t>Uso</t>
  </si>
  <si>
    <t>Código visual</t>
  </si>
  <si>
    <t>Muy desfavorable</t>
  </si>
  <si>
    <t>La condición dificulta claramente priorizar el segmento.</t>
  </si>
  <si>
    <t>Color</t>
  </si>
  <si>
    <t>Significado</t>
  </si>
  <si>
    <t>Desfavorable</t>
  </si>
  <si>
    <t>Existen barreras importantes que deben resolverse.</t>
  </si>
  <si>
    <t>Amarillo claro</t>
  </si>
  <si>
    <t>Celda editable por el usuario</t>
  </si>
  <si>
    <t>Intermedia</t>
  </si>
  <si>
    <t>La situación es aceptable, pero no ofrece una ventaja clara.</t>
  </si>
  <si>
    <t>Azul claro</t>
  </si>
  <si>
    <t>Resultado o fórmula; no es necesario editar</t>
  </si>
  <si>
    <t>Favorable</t>
  </si>
  <si>
    <t>La condición apoya la selección del segmento.</t>
  </si>
  <si>
    <t>Verde</t>
  </si>
  <si>
    <t>Validación favorable / listo</t>
  </si>
  <si>
    <t>Muy favorable</t>
  </si>
  <si>
    <t>La condición es claramente atractiva para priorizar el segmento.</t>
  </si>
  <si>
    <t>Rojo claro</t>
  </si>
  <si>
    <t>Revisar antes de continuar</t>
  </si>
  <si>
    <t>Reglas prácticas</t>
  </si>
  <si>
    <t>• Trabaja con 3–5 segmentos. Más opciones suelen aumentar la complejidad sin mejorar la decisión.</t>
  </si>
  <si>
    <t>• Un puntaje alto no reemplaza la evidencia. Usa entrevistas, datos comerciales, observación y resultados reales.</t>
  </si>
  <si>
    <t>• En «Atractivo competitivo», 5 significa una situación favorable para competir y 1 una situación muy difícil.</t>
  </si>
  <si>
    <t>• El segmento recomendado es una ayuda de priorización, no una decisión automática.</t>
  </si>
  <si>
    <t>• Una hipótesis de posicionamiento debe ser relevante, diferenciada y creíble.</t>
  </si>
  <si>
    <t>• Revisa STP cuando cambie el mercado, el cliente, la competencia o las capacidades del negocio.</t>
  </si>
  <si>
    <t>Fuentes base del marco utilizado</t>
  </si>
  <si>
    <t>OpenStax – Principles of Marketing</t>
  </si>
  <si>
    <t>https://openstax.org/books/principles-marketing/pages/5-in-the-spotlight</t>
  </si>
  <si>
    <t>Smith (1956) – Market Segmentation</t>
  </si>
  <si>
    <t>https://journals.sagepub.com/doi/10.1177/002224295602100102</t>
  </si>
  <si>
    <t>Oliveira-Brochado &amp; Martins (2008)</t>
  </si>
  <si>
    <t>https://rbgn.fecap.br/RBGN/article/view/174</t>
  </si>
  <si>
    <t>Sharp, Dawes &amp; Victory (2024)</t>
  </si>
  <si>
    <t>https://doi.org/10.1016/j.jretconser.2023.103566</t>
  </si>
  <si>
    <t>Qué puedes editar y qué no debes modificar</t>
  </si>
  <si>
    <t>• Edita únicamente las celdas amarillas: datos de segmentos, pesos, puntuaciones, justificaciones, variables de posicionamiento e implicaciones de marketing.</t>
  </si>
  <si>
    <t>• Las celdas azul claro contienen fórmulas o resultados. No las borres, pegues encima ni reemplaces manualmente.</t>
  </si>
  <si>
    <t>• Al copiar o pegar, pega solo valores dentro de celdas amarillas. Pegar filas o bloques completos sobre celdas azules puede sustituir fórmulas.</t>
  </si>
  <si>
    <t>• Si agregas un cuarto o quinto segmento, utiliza las filas ya disponibles; no insertes nuevas hojas ni desplaces las filas de cálculo.</t>
  </si>
  <si>
    <t>Cómo interpretar alertas y resultados</t>
  </si>
  <si>
    <t>• FALTA INFORMACIÓN: hay campos obligatorios vacíos o una evaluación incompleta. FALTA JUSTIFICACIÓN: el segmento mejor puntuado no tiene una explicación registrada. No uses el resultado como decisión final.</t>
  </si>
  <si>
    <t>• REVISAR / REVISAR PUNTUACIÓN / REVISAR PESOS / REVISAR SEGMENTACIÓN / REVISAR DUPLICADO: existe una configuración o dato inválido que debe corregirse.</t>
  </si>
  <si>
    <t>• VALIDAR: la estructura está completa, pero todavía existe al menos una condición marcada «Por validar».</t>
  </si>
  <si>
    <t>• LISTO: la etapa tiene datos completos y consistentes para continuar. No significa que la hipótesis esté comprobada por el mercado.</t>
  </si>
  <si>
    <t>• LISTO PARA VALIDAR: el posicionamiento está estructurado y puede contrastarse con clientes; no significa que ya haya sido validado.</t>
  </si>
  <si>
    <t>• REVISAR EMPATE: dos o más segmentos comparten la puntuación más alta. No se recomienda uno automáticamente; resuelve el empate con evidencia o criterio adicional.</t>
  </si>
  <si>
    <t>Limitaciones de la herramienta</t>
  </si>
  <si>
    <t>• La puntuación ponderada ayuda a comparar segmentos, pero no sustituye investigación de mercado, evidencia comercial ni criterio profesional.</t>
  </si>
  <si>
    <t>• Los pesos y puntuaciones son decisiones del usuario; una fórmula correcta no convierte supuestos débiles en evidencia.</t>
  </si>
  <si>
    <t>• La plantilla trabaja con hasta 5 segmentos y un modelo de evaluación simple. Está diseñada como herramienta básica–intermedia.</t>
  </si>
  <si>
    <t>• La recomendación automática solo debe utilizarse cuando el estado de Targeting sea LISTO y el posicionamiento no presente alertas.</t>
  </si>
  <si>
    <t>Glosario de la plantilla STP</t>
  </si>
  <si>
    <t>Definiciones breves de todos los conceptos utilizados en las hojas de trabajo</t>
  </si>
  <si>
    <t>Término</t>
  </si>
  <si>
    <t>Definición práctica</t>
  </si>
  <si>
    <t>Dónde se usa</t>
  </si>
  <si>
    <t>Ejemplo</t>
  </si>
  <si>
    <t>STP</t>
  </si>
  <si>
    <t>Marco de marketing que conecta segmentación, selección del mercado objetivo y posicionamiento.</t>
  </si>
  <si>
    <t>Toda la plantilla</t>
  </si>
  <si>
    <t>Segmentar → priorizar pequeños ecommerce → posicionarse por simplicidad.</t>
  </si>
  <si>
    <t>Segmentación</t>
  </si>
  <si>
    <t>Dividir un mercado amplio en grupos con diferencias relevantes para decidir acciones de marketing.</t>
  </si>
  <si>
    <t>Restaurantes, tiendas de moda, pequeños ecommerce.</t>
  </si>
  <si>
    <t>Segmento</t>
  </si>
  <si>
    <t>Grupo de clientes o empresas con características, necesidades o comportamientos suficientemente similares.</t>
  </si>
  <si>
    <t>Pequeños ecommerce con inventario gestionado en Excel.</t>
  </si>
  <si>
    <t>Base de segmentación</t>
  </si>
  <si>
    <t>Variable principal usada para separar grupos.</t>
  </si>
  <si>
    <t>Sector, tamaño, comportamiento, necesidad, ubicación.</t>
  </si>
  <si>
    <t>Identificable</t>
  </si>
  <si>
    <t>El segmento puede describirse y reconocerse con criterios claros.</t>
  </si>
  <si>
    <t>Ecommerce con menos de 20 empleados.</t>
  </si>
  <si>
    <t>Diferenciable</t>
  </si>
  <si>
    <t>El segmento presenta diferencias relevantes frente a otros grupos.</t>
  </si>
  <si>
    <t>Necesita sincronizar stock con pedidos digitales.</t>
  </si>
  <si>
    <t>Alcanzable</t>
  </si>
  <si>
    <t>La empresa dispone de canales realistas para contactar o atender al segmento.</t>
  </si>
  <si>
    <t>3_Segmentacion / 4_Targeting</t>
  </si>
  <si>
    <t>SEO, comunidades ecommerce, alianzas.</t>
  </si>
  <si>
    <t>Accionable</t>
  </si>
  <si>
    <t>La empresa puede modificar oferta, mensaje, canal u otra decisión para atender mejor al segmento.</t>
  </si>
  <si>
    <t>Onboarding simplificado para ecommerce pequeños.</t>
  </si>
  <si>
    <t>Targeting</t>
  </si>
  <si>
    <t>Etapa en la que se comparan los segmentos y se elige cuál o cuáles priorizar.</t>
  </si>
  <si>
    <t>Priorizar pequeños ecommerce.</t>
  </si>
  <si>
    <t>Mercado objetivo</t>
  </si>
  <si>
    <t>Segmento o conjunto de segmentos seleccionados para concentrar los esfuerzos de marketing.</t>
  </si>
  <si>
    <t>4_Targeting / 5_Posicionamiento</t>
  </si>
  <si>
    <t>Pequeños ecommerce con control manual de inventario.</t>
  </si>
  <si>
    <t>Necesidad</t>
  </si>
  <si>
    <t>Importancia del problema o resultado que el segmento busca resolver.</t>
  </si>
  <si>
    <t>Evitar quiebres y diferencias de stock.</t>
  </si>
  <si>
    <t>Potencial</t>
  </si>
  <si>
    <t>Capacidad del segmento para justificar el esfuerzo por demanda, tamaño o crecimiento.</t>
  </si>
  <si>
    <t>Mercado con suficientes negocios y demanda observable.</t>
  </si>
  <si>
    <t>Capacidad de compra</t>
  </si>
  <si>
    <t>Posibilidad real de pagar y aprobar la compra.</t>
  </si>
  <si>
    <t>Puede asumir una suscripción mensual.</t>
  </si>
  <si>
    <t>Atractivo competitivo</t>
  </si>
  <si>
    <t>Qué tan favorable es competir en el segmento considerando alternativas, saturación y defendibilidad.</t>
  </si>
  <si>
    <t>5 = situación favorable; 1 = competencia muy difícil.</t>
  </si>
  <si>
    <t>Encaje</t>
  </si>
  <si>
    <t>Grado en que las capacidades actuales del negocio pueden servir bien al segmento.</t>
  </si>
  <si>
    <t>El producto ya resuelve el problema sin desarrollos complejos.</t>
  </si>
  <si>
    <t>Peso</t>
  </si>
  <si>
    <t>Importancia relativa asignada a cada criterio de Targeting.</t>
  </si>
  <si>
    <t>Necesidad 20%, Encaje 20%.</t>
  </si>
  <si>
    <t>Puntuación ponderada</t>
  </si>
  <si>
    <t>Resultado que combina puntuación y peso de cada criterio para facilitar la comparación.</t>
  </si>
  <si>
    <t>4_Targeting / 6_Resumen_STP</t>
  </si>
  <si>
    <t>4,35 sobre 5.</t>
  </si>
  <si>
    <t>Posicionamiento</t>
  </si>
  <si>
    <t>Lugar competitivo que la empresa busca ocupar para el mercado objetivo frente a sus alternativas.</t>
  </si>
  <si>
    <t>Control sencillo sin la complejidad de un ERP.</t>
  </si>
  <si>
    <t>Marco competitivo</t>
  </si>
  <si>
    <t>Categoría o conjunto de alternativas con las que el cliente compara la oferta.</t>
  </si>
  <si>
    <t>Excel, apps simples y ERP.</t>
  </si>
  <si>
    <t>Diferencia relevante</t>
  </si>
  <si>
    <t>Beneficio o atributo que se quiere asociar con la oferta y que importa al cliente.</t>
  </si>
  <si>
    <t>Simplicidad y rapidez de implementación.</t>
  </si>
  <si>
    <t>Razón para creer</t>
  </si>
  <si>
    <t>Evidencia o capacidad que hace creíble la diferencia prometida.</t>
  </si>
  <si>
    <t>Configuración rápida y funciones enfocadas.</t>
  </si>
  <si>
    <t>Hipótesis de posicionamiento</t>
  </si>
  <si>
    <t>Frase interna que resume mercado objetivo, marco, beneficio y razón para creer.</t>
  </si>
  <si>
    <t>5_Posicionamiento / 6_Resumen_STP</t>
  </si>
  <si>
    <t>Para pequeños ecommerce… ofrecemos… porque…</t>
  </si>
  <si>
    <t>Relevante</t>
  </si>
  <si>
    <t>La posición aborda algo importante para el mercado objetivo.</t>
  </si>
  <si>
    <t>Resolver pérdidas por stock incorrecto.</t>
  </si>
  <si>
    <t>Diferente</t>
  </si>
  <si>
    <t>La posición evita ser intercambiable con cualquier competidor.</t>
  </si>
  <si>
    <t>Más simple que un ERP completo.</t>
  </si>
  <si>
    <t>Creíble</t>
  </si>
  <si>
    <t>La empresa puede demostrar o sostener la promesa.</t>
  </si>
  <si>
    <t>El producto realmente se implementa rápido.</t>
  </si>
  <si>
    <t>Justificación breve</t>
  </si>
  <si>
    <t>Explicación corta de por qué la puntuación y prioridad asignadas tienen sentido.</t>
  </si>
  <si>
    <t>Problema frecuente, acceso digital y alto encaje.</t>
  </si>
  <si>
    <t>Ranking</t>
  </si>
  <si>
    <t>Orden relativo de los segmentos según su puntuación ponderada. 1 representa la puntuación más alta.</t>
  </si>
  <si>
    <t>Pequeños ecommerce = 1.</t>
  </si>
  <si>
    <t>PRIORIDAD 1</t>
  </si>
  <si>
    <t>Segmento con la mayor puntuación ponderada entre las alternativas válidas.</t>
  </si>
  <si>
    <t>Pequeños ecommerce.</t>
  </si>
  <si>
    <t>FALTA INFORMACIÓN</t>
  </si>
  <si>
    <t>Alerta que indica que hay campos obligatorios vacíos o datos insuficientes para calcular con seguridad.</t>
  </si>
  <si>
    <t>3_Segmentacion / 4_Targeting / 5_Posicionamiento / 6_Resumen_STP</t>
  </si>
  <si>
    <t>Falta una puntuación o un campo de posicionamiento.</t>
  </si>
  <si>
    <t>REVISAR</t>
  </si>
  <si>
    <t>Alerta general de dato o configuración inválida que debe corregirse antes de continuar.</t>
  </si>
  <si>
    <t>Pesos inválidos o una respuesta fuera de la lista permitida.</t>
  </si>
  <si>
    <t>REVISAR DUPLICADO</t>
  </si>
  <si>
    <t>Alerta que aparece cuando el mismo nombre de segmento se repite en la tabla.</t>
  </si>
  <si>
    <t>Dos filas llamadas «Pequeños ecommerce».</t>
  </si>
  <si>
    <t>VALIDAR</t>
  </si>
  <si>
    <t>Estado que indica que la información está estructurada, pero aún existe una condición marcada como «Por validar».</t>
  </si>
  <si>
    <t>3_Segmentacion / 5_Posicionamiento</t>
  </si>
  <si>
    <t>Accesibilidad todavía por comprobar.</t>
  </si>
  <si>
    <t>LISTO</t>
  </si>
  <si>
    <t>Estado que indica que la etapa tiene datos completos y consistentes para continuar.</t>
  </si>
  <si>
    <t>Targeting con pesos y puntuaciones válidos.</t>
  </si>
  <si>
    <t>LISTO PARA VALIDAR</t>
  </si>
  <si>
    <t>Estado de posicionamiento completo y coherente para contrastarlo con el mercado.</t>
  </si>
  <si>
    <t>Hipótesis completa con tres controles en «Sí».</t>
  </si>
  <si>
    <t>REVISAR EMPATE</t>
  </si>
  <si>
    <t>Alerta que aparece cuando dos o más segmentos válidos comparten la puntuación máxima. La plantilla no elige uno de forma arbitraria.</t>
  </si>
  <si>
    <t>Dos segmentos con 4,50 deben compararse con evidencia adicional.</t>
  </si>
  <si>
    <t>FALTA JUSTIFICACIÓN</t>
  </si>
  <si>
    <t>Alerta que indica que el segmento con mayor puntuación no tiene una justificación breve registrada.</t>
  </si>
  <si>
    <t>La fila PRIORIDAD 1 tiene la justificación vacía.</t>
  </si>
  <si>
    <t>REVISAR PUNTUACIÓN</t>
  </si>
  <si>
    <t>Alerta para puntuaciones no enteras o fuera de la escala permitida de 1 a 5.</t>
  </si>
  <si>
    <t>0, -1, 3,5 o 6.</t>
  </si>
  <si>
    <t>REVISAR PESOS</t>
  </si>
  <si>
    <t>Alerta que impide calcular cuando los pesos están incompletos, fuera de 0%–100% o no suman 100%.</t>
  </si>
  <si>
    <t>Un peso negativo o suma total de 80%.</t>
  </si>
  <si>
    <t>EMPATE 1</t>
  </si>
  <si>
    <t>Etiqueta que identifica dos o más segmentos con la misma puntuación máxima.</t>
  </si>
  <si>
    <t>Dos segmentos con 4,55.</t>
  </si>
  <si>
    <t>OK</t>
  </si>
  <si>
    <t>Estado que confirma que los seis pesos son numéricos, están entre 0% y 100% y suman 100%.</t>
  </si>
  <si>
    <t>20% + 15% + 15% + 15% + 15% + 20% = 100%.</t>
  </si>
  <si>
    <t>REVISAR SEGMENTACIÓN</t>
  </si>
  <si>
    <t>Alerta que bloquea el cálculo de Targeting cuando una fila activa de Segmentación presenta información inválida o incompleta.</t>
  </si>
  <si>
    <t>Un segmento duplicado o con campos obligatorios sin completar.</t>
  </si>
  <si>
    <t>Paso 1 · Segmentación</t>
  </si>
  <si>
    <t>Sustituye el ejemplo por 3–5 segmentos propios. Las celdas amarillas son editables.</t>
  </si>
  <si>
    <t>Objetivo: convertir un mercado amplio en grupos comparables antes de elegir dónde concentrar recursos.</t>
  </si>
  <si>
    <t>ID</t>
  </si>
  <si>
    <t>Tipo de cliente</t>
  </si>
  <si>
    <t>Problema principal</t>
  </si>
  <si>
    <t>Contexto</t>
  </si>
  <si>
    <t>Base principal</t>
  </si>
  <si>
    <t>Evidencia disponible</t>
  </si>
  <si>
    <t>Estado</t>
  </si>
  <si>
    <t>Restaurantes pequeños</t>
  </si>
  <si>
    <t>Restaurantes independientes</t>
  </si>
  <si>
    <t>Faltantes y compras urgentes de insumos</t>
  </si>
  <si>
    <t>Alta rotación de productos perecederos</t>
  </si>
  <si>
    <t>Sector + necesidad</t>
  </si>
  <si>
    <t>Sí</t>
  </si>
  <si>
    <t>Conversaciones con dueños y observación operativa</t>
  </si>
  <si>
    <t>Tiendas de moda independientes</t>
  </si>
  <si>
    <t>Retail de moda pequeño</t>
  </si>
  <si>
    <t>Dificultad para controlar tallas, colores y referencias</t>
  </si>
  <si>
    <t>Muchas variantes por producto</t>
  </si>
  <si>
    <t>Sector + operación</t>
  </si>
  <si>
    <t>Experiencia comercial y entrevistas</t>
  </si>
  <si>
    <t>Pequeños ecommerce</t>
  </si>
  <si>
    <t>Ecommerce pequeño</t>
  </si>
  <si>
    <t>Quiebres de stock y diferencias entre inventario y pedidos</t>
  </si>
  <si>
    <t>Venta digital con herramientas desconectadas</t>
  </si>
  <si>
    <t>Entrevistas y casos observados</t>
  </si>
  <si>
    <t>Chequeo antes de pasar a Targeting</t>
  </si>
  <si>
    <t>Avanza cuando puedas explicar qué hace diferente a cada segmento y tengas al menos una señal de evidencia o una hipótesis explícita por validar.</t>
  </si>
  <si>
    <t>Paso 2 · Targeting</t>
  </si>
  <si>
    <t>Compara los segmentos con los mismos criterios. 1 = muy desfavorable | 5 = muy favorable.</t>
  </si>
  <si>
    <t>Pesos de evaluación (editables)</t>
  </si>
  <si>
    <t>Criterio</t>
  </si>
  <si>
    <t>Accesibilidad</t>
  </si>
  <si>
    <t>Control</t>
  </si>
  <si>
    <t>Resultado</t>
  </si>
  <si>
    <t>Estado de pesos</t>
  </si>
  <si>
    <t>Suma de pesos</t>
  </si>
  <si>
    <t>Puntúa cada segmento. En «Atractivo competitivo», una puntuación alta significa que la situación competitiva es favorable para tu negocio.</t>
  </si>
  <si>
    <t>Decisión</t>
  </si>
  <si>
    <t>Mercado útil, pero la urgencia y acceso son moderados.</t>
  </si>
  <si>
    <t>Buen problema operativo, aunque el mercado es algo más heterogéneo.</t>
  </si>
  <si>
    <t>Problema frecuente, acceso digital y alto encaje con la solución actual.</t>
  </si>
  <si>
    <t>Segmento recomendado</t>
  </si>
  <si>
    <t>Puntuación más alta</t>
  </si>
  <si>
    <t>Estado de decisión</t>
  </si>
  <si>
    <t>Importante: la decisión final requiere 3–5 segmentos y una Segmentación sin alertas. Corrige FALTA INFORMACIÓN, REVISAR, VALIDAR o FALTA JUSTIFICACIÓN antes de usar la recomendación.</t>
  </si>
  <si>
    <t>Paso 3 · Posicionamiento</t>
  </si>
  <si>
    <t>Define una posición relevante, diferenciada y creíble para el segmento objetivo.</t>
  </si>
  <si>
    <t>Elemento</t>
  </si>
  <si>
    <t>Dato / decisión</t>
  </si>
  <si>
    <t>Ayuda para completar</t>
  </si>
  <si>
    <t>Segmento objetivo</t>
  </si>
  <si>
    <t>Se toma automáticamente del segmento recomendado en Targeting.</t>
  </si>
  <si>
    <t>Necesidad prioritaria</t>
  </si>
  <si>
    <t>Reducir quiebres de stock y diferencias entre disponibilidad y pedidos</t>
  </si>
  <si>
    <t>¿Qué problema o resultado importa de verdad al segmento?</t>
  </si>
  <si>
    <t>Excel, aplicaciones sencillas y sistemas ERP</t>
  </si>
  <si>
    <t>¿Con qué categoría o alternativas te compara el cliente?</t>
  </si>
  <si>
    <t>Alternativas actuales</t>
  </si>
  <si>
    <t>Hojas de cálculo, apps básicas y ERP de mayor complejidad</t>
  </si>
  <si>
    <t>¿Qué usa hoy el cliente para resolver el problema?</t>
  </si>
  <si>
    <t>simplicidad y rapidez de implementación</t>
  </si>
  <si>
    <t>¿Qué quieres que el mercado asocie con tu oferta?</t>
  </si>
  <si>
    <t>una configuración rápida y funciones enfocadas en el control esencial de inventario</t>
  </si>
  <si>
    <t>¿Qué evidencia o capacidad hace creíble la diferencia?</t>
  </si>
  <si>
    <t>Beneficio principal</t>
  </si>
  <si>
    <t>controlar inventario sin la complejidad de un ERP</t>
  </si>
  <si>
    <t>¿Qué obtiene el cliente en términos claros?</t>
  </si>
  <si>
    <t>Validación rápida del posicionamiento</t>
  </si>
  <si>
    <t>Respuesta</t>
  </si>
  <si>
    <t>Pregunta de control</t>
  </si>
  <si>
    <t>¿La posición resuelve algo importante para el segmento?</t>
  </si>
  <si>
    <t>¿Evita sonar igual que cualquier competidor?</t>
  </si>
  <si>
    <t>¿La empresa puede demostrar o sostener la promesa?</t>
  </si>
  <si>
    <t>Resumen STP</t>
  </si>
  <si>
    <t>Una página para revisar la decisión completa y convertirla en acciones de marketing.</t>
  </si>
  <si>
    <t>Segmentos considerados</t>
  </si>
  <si>
    <t>Mercado objetivo recomendado</t>
  </si>
  <si>
    <t>Puntuación del segmento</t>
  </si>
  <si>
    <t>Diferencia buscada</t>
  </si>
  <si>
    <t>Estado final</t>
  </si>
  <si>
    <t>Implicaciones para la estrategia de marketing</t>
  </si>
  <si>
    <t>Área</t>
  </si>
  <si>
    <t>Decisión / acción</t>
  </si>
  <si>
    <t>Oferta</t>
  </si>
  <si>
    <t>Control de stock, alertas y actualización sencilla</t>
  </si>
  <si>
    <t>¿Qué necesita realmente este segmento?</t>
  </si>
  <si>
    <t>Mensaje</t>
  </si>
  <si>
    <t>Evita ventas perdidas por stock incorrecto o agotado</t>
  </si>
  <si>
    <t>¿Qué problema debe reconocer rápidamente el cliente?</t>
  </si>
  <si>
    <t>Precio</t>
  </si>
  <si>
    <t>Suscripción accesible para un ecommerce pequeño</t>
  </si>
  <si>
    <t>¿El precio es coherente con el segmento y la posición?</t>
  </si>
  <si>
    <t>Canal</t>
  </si>
  <si>
    <t>Contenido SEO, comunidades ecommerce y alianzas</t>
  </si>
  <si>
    <t>¿Dónde podemos encontrar al mercado objetivo?</t>
  </si>
  <si>
    <t>Experiencia</t>
  </si>
  <si>
    <t>Configuración rápida y uso sencillo</t>
  </si>
  <si>
    <t>¿Qué debe reforzar la posición elegida?</t>
  </si>
  <si>
    <t>Nota: las acciones de Oferta, Mensaje, Precio, Canal y Experiencia son parte del ejemplo. Sustitúyelas por decisiones coherentes con tu propio STP.</t>
  </si>
  <si>
    <t>Lectura rápida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</si>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</sst>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18"/>
      <color rgb="FFFFFFFF"/>
      <name val="Carlito"/>
    </font>
    <font>
      <b/>
      <sz val="10"/>
      <color rgb="FF0B1F3A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sz val="10"/>
      <color rgb="FF1F2937"/>
      <name val="Carlito"/>
    </font>
    <font>
      <i/>
      <sz val="9"/>
      <color rgb="FF5B6573"/>
      <name val="Carlito"/>
    </font>
    <font>
      <b/>
      <sz val="12"/>
      <color rgb="FF0B1F3A"/>
      <name val="Carlito"/>
    </font>
    <font>
      <b/>
      <sz val="11"/>
      <color rgb="FF1F2937"/>
      <name val="Carlito"/>
    </font>
    <font>
      <b/>
      <sz val="11"/>
      <color rgb="FF0B1F3A"/>
      <name val="Carlito"/>
    </font>
    <font>
      <b/>
      <sz val="8"/>
      <color rgb="FF9CA3AF"/>
      <name val="Carlito"/>
    </font>
    <font>
      <sz val="8"/>
      <color rgb="FF9CA3AF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1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6BC47"/>
      </patternFill>
    </fill>
    <fill>
      <patternFill patternType="solid">
        <fgColor rgb="FF17375E"/>
      </patternFill>
    </fill>
    <fill>
      <patternFill patternType="solid">
        <fgColor rgb="FFFFF8DC"/>
      </patternFill>
    </fill>
    <fill>
      <patternFill patternType="solid">
        <fgColor rgb="FFEAF0F7"/>
      </patternFill>
    </fill>
    <fill>
      <patternFill patternType="solid">
        <fgColor rgb="FFF5F7FA"/>
      </patternFill>
    </fill>
    <fill>
      <patternFill patternType="solid">
        <fgColor rgb="FF17375E"/>
      </patternFill>
    </fill>
    <fill>
      <patternFill patternType="solid">
        <fgColor rgb="FFEAF0F7"/>
      </patternFill>
    </fill>
    <fill>
      <patternFill patternType="solid">
        <fgColor rgb="FFF5F7FA"/>
      </patternFill>
    </fill>
    <fill>
      <patternFill patternType="solid">
        <fgColor rgb="FFE2F0D9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6BC4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17375E"/>
        <bgColor indexed="64"/>
      </patternFill>
    </fill>
    <fill>
      <patternFill patternType="solid">
        <fgColor rgb="FFFFF8DC"/>
        <bgColor indexed="64"/>
      </patternFill>
    </fill>
    <fill>
      <patternFill patternType="solid">
        <fgColor rgb="FFEAF0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4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6" fillId="7" borderId="0" xfId="0" applyFont="1" applyFill="1" applyAlignment="1">
      <alignment wrapText="1"/>
    </xf>
    <xf numFmtId="2" fontId="5" fillId="6" borderId="0" xfId="0" applyNumberFormat="1" applyFont="1" applyFill="1" applyAlignment="1">
      <alignment vertical="top" wrapText="1"/>
    </xf>
    <xf numFmtId="0" fontId="10" fillId="4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vertical="top" wrapText="1"/>
    </xf>
    <xf numFmtId="2" fontId="11" fillId="6" borderId="0" xfId="0" applyNumberFormat="1" applyFont="1" applyFill="1" applyAlignment="1">
      <alignment vertical="top" wrapText="1"/>
    </xf>
    <xf numFmtId="0" fontId="4" fillId="8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6" fillId="7" borderId="0" xfId="0" applyFont="1" applyFill="1" applyAlignment="1">
      <alignment wrapText="1"/>
    </xf>
    <xf numFmtId="0" fontId="8" fillId="6" borderId="0" xfId="0" applyFont="1" applyFill="1" applyAlignment="1">
      <alignment vertical="top" wrapText="1"/>
    </xf>
    <xf numFmtId="0" fontId="9" fillId="6" borderId="0" xfId="0" applyFont="1" applyFill="1" applyAlignment="1">
      <alignment vertical="top" wrapText="1"/>
    </xf>
    <xf numFmtId="0" fontId="6" fillId="10" borderId="0" xfId="0" applyFont="1" applyFill="1" applyAlignment="1">
      <alignment wrapText="1"/>
    </xf>
    <xf numFmtId="0" fontId="1" fillId="12" borderId="0" xfId="0" applyFont="1" applyFill="1" applyAlignment="1">
      <alignment horizontal="left" vertical="center"/>
    </xf>
    <xf numFmtId="0" fontId="0" fillId="13" borderId="0" xfId="0" applyFill="1"/>
    <xf numFmtId="0" fontId="2" fillId="14" borderId="0" xfId="0" applyFont="1" applyFill="1" applyAlignment="1">
      <alignment vertical="center" wrapText="1"/>
    </xf>
    <xf numFmtId="0" fontId="6" fillId="15" borderId="0" xfId="0" applyFont="1" applyFill="1" applyAlignment="1">
      <alignment wrapText="1"/>
    </xf>
    <xf numFmtId="0" fontId="3" fillId="12" borderId="0" xfId="0" applyFont="1" applyFill="1" applyAlignment="1">
      <alignment horizontal="left" vertical="center"/>
    </xf>
    <xf numFmtId="0" fontId="4" fillId="16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top" wrapText="1"/>
    </xf>
    <xf numFmtId="0" fontId="5" fillId="13" borderId="0" xfId="0" applyFont="1" applyFill="1" applyAlignment="1">
      <alignment vertical="top" wrapText="1"/>
    </xf>
    <xf numFmtId="0" fontId="4" fillId="16" borderId="0" xfId="0" applyFont="1" applyFill="1" applyAlignment="1">
      <alignment horizontal="center" vertical="center" wrapText="1"/>
    </xf>
    <xf numFmtId="0" fontId="5" fillId="17" borderId="0" xfId="0" applyFont="1" applyFill="1" applyAlignment="1">
      <alignment vertical="top" wrapText="1"/>
    </xf>
    <xf numFmtId="0" fontId="5" fillId="18" borderId="0" xfId="0" applyFont="1" applyFill="1" applyAlignment="1">
      <alignment vertical="top" wrapText="1"/>
    </xf>
    <xf numFmtId="0" fontId="5" fillId="11" borderId="0" xfId="0" applyFont="1" applyFill="1" applyAlignment="1">
      <alignment vertical="top" wrapText="1"/>
    </xf>
    <xf numFmtId="0" fontId="5" fillId="19" borderId="0" xfId="0" applyFont="1" applyFill="1" applyAlignment="1">
      <alignment vertical="top" wrapText="1"/>
    </xf>
    <xf numFmtId="0" fontId="5" fillId="13" borderId="0" xfId="0" applyFont="1" applyFill="1" applyAlignment="1">
      <alignment vertical="top" wrapText="1"/>
    </xf>
    <xf numFmtId="0" fontId="13" fillId="20" borderId="1" xfId="0" applyFont="1" applyFill="1" applyBorder="1" applyAlignment="1">
      <alignment horizontal="center" vertical="center" wrapText="1"/>
    </xf>
    <xf numFmtId="0" fontId="13" fillId="20" borderId="2" xfId="0" applyFont="1" applyFill="1" applyBorder="1" applyAlignment="1">
      <alignment horizontal="center" vertical="center" wrapText="1"/>
    </xf>
    <xf numFmtId="0" fontId="13" fillId="20" borderId="3" xfId="0" applyFont="1" applyFill="1" applyBorder="1" applyAlignment="1">
      <alignment horizontal="center" vertical="center" wrapText="1"/>
    </xf>
    <xf numFmtId="0" fontId="13" fillId="20" borderId="4" xfId="0" applyFont="1" applyFill="1" applyBorder="1" applyAlignment="1">
      <alignment horizontal="center" vertical="center" wrapText="1"/>
    </xf>
    <xf numFmtId="0" fontId="13" fillId="20" borderId="5" xfId="0" applyFont="1" applyFill="1" applyBorder="1" applyAlignment="1">
      <alignment horizontal="center" vertical="center" wrapText="1"/>
    </xf>
    <xf numFmtId="0" fontId="13" fillId="20" borderId="6" xfId="0" applyFont="1" applyFill="1" applyBorder="1" applyAlignment="1">
      <alignment horizontal="center" vertical="center" wrapText="1"/>
    </xf>
    <xf numFmtId="0" fontId="16" fillId="13" borderId="7" xfId="1" applyFont="1" applyFill="1" applyBorder="1" applyAlignment="1">
      <alignment horizontal="center" vertical="center"/>
    </xf>
    <xf numFmtId="0" fontId="16" fillId="13" borderId="8" xfId="1" applyFont="1" applyFill="1" applyBorder="1" applyAlignment="1">
      <alignment horizontal="center" vertical="center"/>
    </xf>
    <xf numFmtId="0" fontId="1" fillId="12" borderId="0" xfId="0" applyFont="1" applyFill="1" applyAlignment="1" applyProtection="1">
      <alignment horizontal="left" vertical="center"/>
      <protection locked="0"/>
    </xf>
    <xf numFmtId="0" fontId="2" fillId="14" borderId="0" xfId="0" applyFont="1" applyFill="1" applyAlignment="1" applyProtection="1">
      <alignment vertical="center" wrapText="1"/>
      <protection locked="0"/>
    </xf>
    <xf numFmtId="0" fontId="0" fillId="13" borderId="0" xfId="0" applyFill="1" applyProtection="1">
      <protection locked="0"/>
    </xf>
    <xf numFmtId="0" fontId="3" fillId="12" borderId="0" xfId="0" applyFont="1" applyFill="1" applyAlignment="1" applyProtection="1">
      <alignment horizontal="left" vertical="center"/>
      <protection locked="0"/>
    </xf>
    <xf numFmtId="0" fontId="4" fillId="16" borderId="0" xfId="0" applyFont="1" applyFill="1" applyAlignment="1" applyProtection="1">
      <alignment horizontal="center" vertical="center" wrapText="1"/>
      <protection locked="0"/>
    </xf>
    <xf numFmtId="0" fontId="4" fillId="16" borderId="0" xfId="0" applyFont="1" applyFill="1" applyAlignment="1" applyProtection="1">
      <alignment horizontal="center" vertical="center" wrapText="1"/>
      <protection locked="0"/>
    </xf>
    <xf numFmtId="0" fontId="5" fillId="17" borderId="0" xfId="0" applyFont="1" applyFill="1" applyAlignment="1" applyProtection="1">
      <alignment vertical="top" wrapText="1"/>
      <protection locked="0"/>
    </xf>
    <xf numFmtId="9" fontId="5" fillId="17" borderId="0" xfId="0" applyNumberFormat="1" applyFont="1" applyFill="1" applyAlignment="1" applyProtection="1">
      <alignment vertical="top" wrapText="1"/>
      <protection locked="0"/>
    </xf>
    <xf numFmtId="9" fontId="5" fillId="18" borderId="0" xfId="0" applyNumberFormat="1" applyFont="1" applyFill="1" applyAlignment="1" applyProtection="1">
      <alignment vertical="top" wrapText="1"/>
      <protection locked="0"/>
    </xf>
    <xf numFmtId="0" fontId="5" fillId="18" borderId="0" xfId="0" applyFont="1" applyFill="1" applyAlignment="1" applyProtection="1">
      <alignment horizontal="center" vertical="top" wrapText="1"/>
      <protection locked="0"/>
    </xf>
    <xf numFmtId="0" fontId="6" fillId="15" borderId="0" xfId="0" applyFont="1" applyFill="1" applyAlignment="1" applyProtection="1">
      <alignment wrapText="1"/>
      <protection locked="0"/>
    </xf>
    <xf numFmtId="0" fontId="5" fillId="18" borderId="0" xfId="0" applyFont="1" applyFill="1" applyAlignment="1" applyProtection="1">
      <alignment vertical="top" wrapText="1"/>
      <protection locked="0"/>
    </xf>
    <xf numFmtId="2" fontId="5" fillId="18" borderId="0" xfId="0" applyNumberFormat="1" applyFont="1" applyFill="1" applyAlignment="1" applyProtection="1">
      <alignment vertical="top" wrapText="1"/>
      <protection locked="0"/>
    </xf>
    <xf numFmtId="0" fontId="7" fillId="18" borderId="0" xfId="0" applyFont="1" applyFill="1" applyAlignment="1" applyProtection="1">
      <alignment vertical="top" wrapText="1"/>
      <protection locked="0"/>
    </xf>
    <xf numFmtId="2" fontId="5" fillId="18" borderId="0" xfId="0" applyNumberFormat="1" applyFont="1" applyFill="1" applyAlignment="1" applyProtection="1">
      <alignment vertical="top" wrapText="1"/>
      <protection locked="0"/>
    </xf>
    <xf numFmtId="0" fontId="9" fillId="18" borderId="0" xfId="0" applyFont="1" applyFill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23"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FFF2CC"/>
        </patternFill>
      </fill>
    </dxf>
    <dxf>
      <font>
        <b/>
        <color rgb="FF1F2937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FFF2CC"/>
        </patternFill>
      </fill>
    </dxf>
    <dxf>
      <font>
        <b/>
        <color rgb="FF1F2937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FFF2CC"/>
        </patternFill>
      </fill>
    </dxf>
    <dxf>
      <font>
        <b/>
        <color rgb="FF1F2937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FFF2CC"/>
        </patternFill>
      </fill>
    </dxf>
    <dxf>
      <font>
        <b/>
        <color rgb="FF1F2937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FFF2CC"/>
        </patternFill>
      </fill>
    </dxf>
    <dxf>
      <font>
        <b/>
        <color rgb="FF1F2937"/>
      </font>
      <fill>
        <patternFill>
          <bgColor rgb="FFE2F0D9"/>
        </patternFill>
      </fill>
    </dxf>
    <dxf>
      <font>
        <b/>
        <color rgb="FF1F2937"/>
      </font>
      <fill>
        <patternFill>
          <bgColor rgb="FFFCE4D6"/>
        </patternFill>
      </fill>
    </dxf>
    <dxf>
      <font>
        <b/>
        <color rgb="FF1F2937"/>
      </font>
      <fill>
        <patternFill>
          <bgColor rgb="FFFFF2CC"/>
        </patternFill>
      </fill>
    </dxf>
    <dxf>
      <font>
        <b/>
        <color rgb="FF1F2937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Comparación de segmentos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Puntuación</c:v>
          </c:tx>
          <c:invertIfNegative val="1"/>
          <c:cat>
            <c:strRef>
              <c:f>'6_Resumen_STP'!$E$27:$E$31</c:f>
              <c:strCache>
                <c:ptCount val="3"/>
                <c:pt idx="0">
                  <c:v>Restaurantes pequeños</c:v>
                </c:pt>
                <c:pt idx="1">
                  <c:v>Tiendas de moda independientes</c:v>
                </c:pt>
                <c:pt idx="2">
                  <c:v>Pequeños ecommerce</c:v>
                </c:pt>
              </c:strCache>
            </c:strRef>
          </c:cat>
          <c:val>
            <c:numRef>
              <c:f>'6_Resumen_STP'!$F$27:$F$31</c:f>
              <c:numCache>
                <c:formatCode>0.00</c:formatCode>
                <c:ptCount val="5"/>
                <c:pt idx="0">
                  <c:v>3.3499999999999996</c:v>
                </c:pt>
                <c:pt idx="1">
                  <c:v>3.3999999999999995</c:v>
                </c:pt>
                <c:pt idx="2">
                  <c:v>4.5500000000000007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1C-416F-A3C6-EF91BF72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1790992</xdr:colOff>
      <xdr:row>2</xdr:row>
      <xdr:rowOff>20955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74086B-3818-41BC-9815-3C02D05B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34800" y="0"/>
          <a:ext cx="2095792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1730032</xdr:colOff>
      <xdr:row>2</xdr:row>
      <xdr:rowOff>20955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53C4F9-BAD0-4971-9F93-3C75ED4A2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0" y="0"/>
          <a:ext cx="2095792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14</xdr:col>
      <xdr:colOff>95542</xdr:colOff>
      <xdr:row>2</xdr:row>
      <xdr:rowOff>17145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51553D-9E1B-4DBB-97C2-207AE739A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92400" y="0"/>
          <a:ext cx="2095792" cy="60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10</xdr:col>
      <xdr:colOff>0</xdr:colOff>
      <xdr:row>13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A23" sqref="A23:F23"/>
    </sheetView>
  </sheetViews>
  <sheetFormatPr baseColWidth="10" defaultColWidth="8.796875" defaultRowHeight="13.8"/>
  <cols>
    <col min="1" max="1" width="10" style="19" customWidth="1"/>
    <col min="2" max="2" width="42" style="19" customWidth="1"/>
    <col min="3" max="3" width="40" style="19" customWidth="1"/>
    <col min="4" max="4" width="24" style="19" customWidth="1"/>
    <col min="5" max="5" width="20" style="19" customWidth="1"/>
    <col min="6" max="6" width="18" style="19" customWidth="1"/>
    <col min="7" max="7" width="4" style="19" customWidth="1"/>
    <col min="8" max="8" width="38.8984375" style="19" customWidth="1"/>
    <col min="9" max="9" width="34.8984375" style="19" customWidth="1"/>
    <col min="10" max="16384" width="8.796875" style="19"/>
  </cols>
  <sheetData>
    <row r="1" spans="1:9" ht="24" customHeight="1">
      <c r="A1" s="18" t="s">
        <v>0</v>
      </c>
      <c r="B1" s="18"/>
      <c r="C1" s="18"/>
      <c r="D1" s="18"/>
      <c r="E1" s="18"/>
      <c r="F1" s="18"/>
    </row>
    <row r="2" spans="1:9" ht="22.35" customHeight="1">
      <c r="A2" s="20" t="s">
        <v>1</v>
      </c>
      <c r="B2" s="20"/>
      <c r="C2" s="20"/>
      <c r="D2" s="20"/>
      <c r="E2" s="20"/>
      <c r="F2" s="20"/>
    </row>
    <row r="3" spans="1:9" ht="17.55" customHeight="1" thickBot="1">
      <c r="A3" s="21" t="s">
        <v>2</v>
      </c>
      <c r="B3" s="21"/>
      <c r="C3" s="21"/>
      <c r="D3" s="21"/>
      <c r="E3" s="21"/>
      <c r="F3" s="21"/>
    </row>
    <row r="4" spans="1:9" ht="30" customHeight="1">
      <c r="A4" s="22" t="s">
        <v>3</v>
      </c>
      <c r="B4" s="22"/>
      <c r="C4" s="22"/>
      <c r="D4" s="22"/>
      <c r="E4" s="22"/>
      <c r="F4" s="22"/>
      <c r="H4" s="32" t="s">
        <v>329</v>
      </c>
      <c r="I4" s="33"/>
    </row>
    <row r="5" spans="1:9" ht="30" customHeight="1">
      <c r="A5" s="23" t="s">
        <v>4</v>
      </c>
      <c r="B5" s="23" t="s">
        <v>5</v>
      </c>
      <c r="C5" s="23" t="s">
        <v>6</v>
      </c>
      <c r="D5" s="23" t="s">
        <v>7</v>
      </c>
      <c r="H5" s="34"/>
      <c r="I5" s="35"/>
    </row>
    <row r="6" spans="1:9" ht="27" thickBot="1">
      <c r="A6" s="24" t="s">
        <v>8</v>
      </c>
      <c r="B6" s="25" t="s">
        <v>9</v>
      </c>
      <c r="C6" s="25" t="s">
        <v>10</v>
      </c>
      <c r="D6" s="25" t="s">
        <v>11</v>
      </c>
      <c r="H6" s="36"/>
      <c r="I6" s="37"/>
    </row>
    <row r="7" spans="1:9" ht="40.200000000000003" thickBot="1">
      <c r="A7" s="24" t="s">
        <v>12</v>
      </c>
      <c r="B7" s="25" t="s">
        <v>13</v>
      </c>
      <c r="C7" s="25" t="s">
        <v>14</v>
      </c>
      <c r="D7" s="25" t="s">
        <v>15</v>
      </c>
      <c r="H7" s="38" t="s">
        <v>330</v>
      </c>
      <c r="I7" s="39"/>
    </row>
    <row r="8" spans="1:9" ht="39.6">
      <c r="A8" s="24" t="s">
        <v>16</v>
      </c>
      <c r="B8" s="25" t="s">
        <v>17</v>
      </c>
      <c r="C8" s="25" t="s">
        <v>18</v>
      </c>
      <c r="D8" s="25" t="s">
        <v>19</v>
      </c>
    </row>
    <row r="9" spans="1:9" ht="39.6">
      <c r="A9" s="24" t="s">
        <v>20</v>
      </c>
      <c r="B9" s="25" t="s">
        <v>21</v>
      </c>
      <c r="C9" s="25" t="s">
        <v>22</v>
      </c>
      <c r="D9" s="25" t="s">
        <v>23</v>
      </c>
    </row>
    <row r="10" spans="1:9" ht="39.6">
      <c r="A10" s="24" t="s">
        <v>24</v>
      </c>
      <c r="B10" s="25" t="s">
        <v>25</v>
      </c>
      <c r="C10" s="25" t="s">
        <v>26</v>
      </c>
      <c r="D10" s="25" t="s">
        <v>27</v>
      </c>
    </row>
    <row r="11" spans="1:9" ht="26.4">
      <c r="A11" s="24" t="s">
        <v>28</v>
      </c>
      <c r="B11" s="25" t="s">
        <v>29</v>
      </c>
      <c r="C11" s="25" t="s">
        <v>30</v>
      </c>
      <c r="D11" s="25" t="s">
        <v>31</v>
      </c>
    </row>
    <row r="13" spans="1:9">
      <c r="A13" s="22" t="s">
        <v>32</v>
      </c>
      <c r="B13" s="22"/>
      <c r="C13" s="22"/>
      <c r="D13" s="22"/>
      <c r="E13" s="22"/>
      <c r="F13" s="22"/>
    </row>
    <row r="14" spans="1:9">
      <c r="A14" s="23" t="s">
        <v>33</v>
      </c>
      <c r="B14" s="23" t="s">
        <v>34</v>
      </c>
      <c r="C14" s="23" t="s">
        <v>35</v>
      </c>
      <c r="E14" s="26" t="s">
        <v>36</v>
      </c>
      <c r="F14" s="26"/>
    </row>
    <row r="15" spans="1:9" ht="26.4">
      <c r="A15" s="25">
        <v>1</v>
      </c>
      <c r="B15" s="25" t="s">
        <v>37</v>
      </c>
      <c r="C15" s="25" t="s">
        <v>38</v>
      </c>
      <c r="E15" s="23" t="s">
        <v>39</v>
      </c>
      <c r="F15" s="23" t="s">
        <v>40</v>
      </c>
    </row>
    <row r="16" spans="1:9" ht="26.4">
      <c r="A16" s="25">
        <v>2</v>
      </c>
      <c r="B16" s="25" t="s">
        <v>41</v>
      </c>
      <c r="C16" s="25" t="s">
        <v>42</v>
      </c>
      <c r="E16" s="27" t="s">
        <v>43</v>
      </c>
      <c r="F16" s="25" t="s">
        <v>44</v>
      </c>
    </row>
    <row r="17" spans="1:6" ht="26.4">
      <c r="A17" s="25">
        <v>3</v>
      </c>
      <c r="B17" s="25" t="s">
        <v>45</v>
      </c>
      <c r="C17" s="25" t="s">
        <v>46</v>
      </c>
      <c r="E17" s="28" t="s">
        <v>47</v>
      </c>
      <c r="F17" s="25" t="s">
        <v>48</v>
      </c>
    </row>
    <row r="18" spans="1:6" ht="26.4">
      <c r="A18" s="25">
        <v>4</v>
      </c>
      <c r="B18" s="25" t="s">
        <v>49</v>
      </c>
      <c r="C18" s="25" t="s">
        <v>50</v>
      </c>
      <c r="E18" s="29" t="s">
        <v>51</v>
      </c>
      <c r="F18" s="25" t="s">
        <v>52</v>
      </c>
    </row>
    <row r="19" spans="1:6" ht="26.4">
      <c r="A19" s="25">
        <v>5</v>
      </c>
      <c r="B19" s="25" t="s">
        <v>53</v>
      </c>
      <c r="C19" s="25" t="s">
        <v>54</v>
      </c>
      <c r="E19" s="30" t="s">
        <v>55</v>
      </c>
      <c r="F19" s="25" t="s">
        <v>56</v>
      </c>
    </row>
    <row r="21" spans="1:6">
      <c r="A21" s="22" t="s">
        <v>57</v>
      </c>
      <c r="B21" s="22"/>
      <c r="C21" s="22"/>
      <c r="D21" s="22"/>
      <c r="E21" s="22"/>
      <c r="F21" s="22"/>
    </row>
    <row r="22" spans="1:6">
      <c r="A22" s="31" t="s">
        <v>58</v>
      </c>
      <c r="B22" s="31"/>
      <c r="C22" s="31"/>
      <c r="D22" s="31"/>
      <c r="E22" s="31"/>
      <c r="F22" s="31"/>
    </row>
    <row r="23" spans="1:6">
      <c r="A23" s="31" t="s">
        <v>59</v>
      </c>
      <c r="B23" s="31"/>
      <c r="C23" s="31"/>
      <c r="D23" s="31"/>
      <c r="E23" s="31"/>
      <c r="F23" s="31"/>
    </row>
    <row r="24" spans="1:6">
      <c r="A24" s="31" t="s">
        <v>60</v>
      </c>
      <c r="B24" s="31"/>
      <c r="C24" s="31"/>
      <c r="D24" s="31"/>
      <c r="E24" s="31"/>
      <c r="F24" s="31"/>
    </row>
    <row r="25" spans="1:6">
      <c r="A25" s="31" t="s">
        <v>61</v>
      </c>
      <c r="B25" s="31"/>
      <c r="C25" s="31"/>
      <c r="D25" s="31"/>
      <c r="E25" s="31"/>
      <c r="F25" s="31"/>
    </row>
    <row r="26" spans="1:6">
      <c r="A26" s="31" t="s">
        <v>62</v>
      </c>
      <c r="B26" s="31"/>
      <c r="C26" s="31"/>
      <c r="D26" s="31"/>
      <c r="E26" s="31"/>
      <c r="F26" s="31"/>
    </row>
    <row r="27" spans="1:6">
      <c r="A27" s="31" t="s">
        <v>63</v>
      </c>
      <c r="B27" s="31"/>
      <c r="C27" s="31"/>
      <c r="D27" s="31"/>
      <c r="E27" s="31"/>
      <c r="F27" s="31"/>
    </row>
    <row r="29" spans="1:6">
      <c r="A29" s="22" t="s">
        <v>64</v>
      </c>
      <c r="B29" s="22"/>
      <c r="C29" s="22"/>
      <c r="D29" s="22"/>
      <c r="E29" s="22"/>
      <c r="F29" s="22"/>
    </row>
    <row r="30" spans="1:6" ht="20.85" customHeight="1">
      <c r="A30" s="31" t="s">
        <v>65</v>
      </c>
      <c r="B30" s="31"/>
      <c r="C30" s="31"/>
      <c r="D30" s="31" t="s">
        <v>66</v>
      </c>
      <c r="E30" s="31"/>
      <c r="F30" s="31"/>
    </row>
    <row r="31" spans="1:6" ht="20.85" customHeight="1">
      <c r="A31" s="31" t="s">
        <v>67</v>
      </c>
      <c r="B31" s="31"/>
      <c r="C31" s="31"/>
      <c r="D31" s="31" t="s">
        <v>68</v>
      </c>
      <c r="E31" s="31"/>
      <c r="F31" s="31"/>
    </row>
    <row r="32" spans="1:6" ht="20.85" customHeight="1">
      <c r="A32" s="31" t="s">
        <v>69</v>
      </c>
      <c r="B32" s="31"/>
      <c r="C32" s="31"/>
      <c r="D32" s="31" t="s">
        <v>70</v>
      </c>
      <c r="E32" s="31"/>
      <c r="F32" s="31"/>
    </row>
    <row r="33" spans="1:6" ht="20.85" customHeight="1">
      <c r="A33" s="31" t="s">
        <v>71</v>
      </c>
      <c r="B33" s="31"/>
      <c r="C33" s="31"/>
      <c r="D33" s="31" t="s">
        <v>72</v>
      </c>
      <c r="E33" s="31"/>
      <c r="F33" s="31"/>
    </row>
    <row r="35" spans="1:6">
      <c r="A35" s="22" t="s">
        <v>73</v>
      </c>
      <c r="B35" s="22"/>
      <c r="C35" s="22"/>
      <c r="D35" s="22"/>
      <c r="E35" s="22"/>
      <c r="F35" s="22"/>
    </row>
    <row r="36" spans="1:6">
      <c r="A36" s="31" t="s">
        <v>74</v>
      </c>
      <c r="B36" s="31"/>
      <c r="C36" s="31"/>
      <c r="D36" s="31"/>
      <c r="E36" s="31"/>
      <c r="F36" s="31"/>
    </row>
    <row r="37" spans="1:6">
      <c r="A37" s="31" t="s">
        <v>75</v>
      </c>
      <c r="B37" s="31"/>
      <c r="C37" s="31"/>
      <c r="D37" s="31"/>
      <c r="E37" s="31"/>
      <c r="F37" s="31"/>
    </row>
    <row r="38" spans="1:6">
      <c r="A38" s="31" t="s">
        <v>76</v>
      </c>
      <c r="B38" s="31"/>
      <c r="C38" s="31"/>
      <c r="D38" s="31"/>
      <c r="E38" s="31"/>
      <c r="F38" s="31"/>
    </row>
    <row r="39" spans="1:6">
      <c r="A39" s="31" t="s">
        <v>77</v>
      </c>
      <c r="B39" s="31"/>
      <c r="C39" s="31"/>
      <c r="D39" s="31"/>
      <c r="E39" s="31"/>
      <c r="F39" s="31"/>
    </row>
    <row r="41" spans="1:6">
      <c r="A41" s="22" t="s">
        <v>78</v>
      </c>
      <c r="B41" s="22"/>
      <c r="C41" s="22"/>
      <c r="D41" s="22"/>
      <c r="E41" s="22"/>
      <c r="F41" s="22"/>
    </row>
    <row r="42" spans="1:6">
      <c r="A42" s="31" t="s">
        <v>79</v>
      </c>
      <c r="B42" s="31"/>
      <c r="C42" s="31"/>
      <c r="D42" s="31"/>
      <c r="E42" s="31"/>
      <c r="F42" s="31"/>
    </row>
    <row r="43" spans="1:6">
      <c r="A43" s="31" t="s">
        <v>80</v>
      </c>
      <c r="B43" s="31"/>
      <c r="C43" s="31"/>
      <c r="D43" s="31"/>
      <c r="E43" s="31"/>
      <c r="F43" s="31"/>
    </row>
    <row r="44" spans="1:6">
      <c r="A44" s="31" t="s">
        <v>81</v>
      </c>
      <c r="B44" s="31"/>
      <c r="C44" s="31"/>
      <c r="D44" s="31"/>
      <c r="E44" s="31"/>
      <c r="F44" s="31"/>
    </row>
    <row r="45" spans="1:6">
      <c r="A45" s="31" t="s">
        <v>82</v>
      </c>
      <c r="B45" s="31"/>
      <c r="C45" s="31"/>
      <c r="D45" s="31"/>
      <c r="E45" s="31"/>
      <c r="F45" s="31"/>
    </row>
    <row r="46" spans="1:6">
      <c r="A46" s="31" t="s">
        <v>83</v>
      </c>
      <c r="B46" s="31"/>
      <c r="C46" s="31"/>
      <c r="D46" s="31"/>
      <c r="E46" s="31"/>
      <c r="F46" s="31"/>
    </row>
    <row r="47" spans="1:6">
      <c r="A47" s="31" t="s">
        <v>84</v>
      </c>
      <c r="B47" s="31"/>
      <c r="C47" s="31"/>
      <c r="D47" s="31"/>
      <c r="E47" s="31"/>
      <c r="F47" s="31"/>
    </row>
    <row r="48" spans="1:6">
      <c r="A48" s="22" t="s">
        <v>85</v>
      </c>
      <c r="B48" s="22"/>
      <c r="C48" s="22"/>
      <c r="D48" s="22"/>
      <c r="E48" s="22"/>
      <c r="F48" s="22"/>
    </row>
    <row r="49" spans="1:6">
      <c r="A49" s="31" t="s">
        <v>86</v>
      </c>
      <c r="B49" s="31"/>
      <c r="C49" s="31"/>
      <c r="D49" s="31"/>
      <c r="E49" s="31"/>
      <c r="F49" s="31"/>
    </row>
    <row r="50" spans="1:6">
      <c r="A50" s="31" t="s">
        <v>87</v>
      </c>
      <c r="B50" s="31"/>
      <c r="C50" s="31"/>
      <c r="D50" s="31"/>
      <c r="E50" s="31"/>
      <c r="F50" s="31"/>
    </row>
    <row r="51" spans="1:6">
      <c r="A51" s="31" t="s">
        <v>88</v>
      </c>
      <c r="B51" s="31"/>
      <c r="C51" s="31"/>
      <c r="D51" s="31"/>
      <c r="E51" s="31"/>
      <c r="F51" s="31"/>
    </row>
    <row r="52" spans="1:6">
      <c r="A52" s="31" t="s">
        <v>89</v>
      </c>
      <c r="B52" s="31"/>
      <c r="C52" s="31"/>
      <c r="D52" s="31"/>
      <c r="E52" s="31"/>
      <c r="F52" s="31"/>
    </row>
  </sheetData>
  <sheetProtection algorithmName="SHA-512" hashValue="dOa1uw0ujDbUzw2lhDInFxdSUcWAsCq+Kq3BgME2DKj8eR6++8+CtXSmjjIOfKFN1Pny0icfv2CGmIKB782iWQ==" saltValue="VL6zuPtatPYa7AXjgSr7gw==" spinCount="100000" sheet="1" objects="1" scenarios="1" formatCells="0" formatColumns="0" formatRows="0" insertColumns="0" insertRows="0" sort="0" autoFilter="0" pivotTables="0"/>
  <mergeCells count="41">
    <mergeCell ref="H4:I6"/>
    <mergeCell ref="H7:I7"/>
    <mergeCell ref="A49:F49"/>
    <mergeCell ref="A50:F50"/>
    <mergeCell ref="A51:F51"/>
    <mergeCell ref="A52:F52"/>
    <mergeCell ref="A47:F47"/>
    <mergeCell ref="A43:F43"/>
    <mergeCell ref="A44:F44"/>
    <mergeCell ref="A45:F45"/>
    <mergeCell ref="A46:F46"/>
    <mergeCell ref="A48:F48"/>
    <mergeCell ref="A37:F37"/>
    <mergeCell ref="A38:F38"/>
    <mergeCell ref="A39:F39"/>
    <mergeCell ref="A41:F41"/>
    <mergeCell ref="A42:F42"/>
    <mergeCell ref="A26:F26"/>
    <mergeCell ref="A27:F27"/>
    <mergeCell ref="A29:F29"/>
    <mergeCell ref="A35:F35"/>
    <mergeCell ref="A36:F36"/>
    <mergeCell ref="A30:C30"/>
    <mergeCell ref="D30:F30"/>
    <mergeCell ref="A31:C31"/>
    <mergeCell ref="D31:F31"/>
    <mergeCell ref="A32:C32"/>
    <mergeCell ref="D32:F32"/>
    <mergeCell ref="A33:C33"/>
    <mergeCell ref="D33:F33"/>
    <mergeCell ref="A21:F21"/>
    <mergeCell ref="A22:F22"/>
    <mergeCell ref="A23:F23"/>
    <mergeCell ref="A24:F24"/>
    <mergeCell ref="A25:F25"/>
    <mergeCell ref="A1:F1"/>
    <mergeCell ref="A2:F2"/>
    <mergeCell ref="A4:F4"/>
    <mergeCell ref="A13:F13"/>
    <mergeCell ref="E14:F14"/>
    <mergeCell ref="A3:F3"/>
  </mergeCells>
  <hyperlinks>
    <hyperlink ref="H7" r:id="rId1" xr:uid="{63360720-1A85-4AB2-8980-89C8A899B966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workbookViewId="0">
      <selection activeCell="G11" sqref="G11"/>
    </sheetView>
  </sheetViews>
  <sheetFormatPr baseColWidth="10" defaultColWidth="8.796875" defaultRowHeight="13.8"/>
  <cols>
    <col min="1" max="1" width="22" style="19" customWidth="1"/>
    <col min="2" max="2" width="50" style="19" customWidth="1"/>
    <col min="3" max="3" width="28" style="19" customWidth="1"/>
    <col min="4" max="4" width="42" style="19" customWidth="1"/>
    <col min="5" max="5" width="4.796875" style="19" customWidth="1"/>
    <col min="6" max="6" width="36.3984375" style="19" customWidth="1"/>
    <col min="7" max="7" width="40.59765625" style="19" customWidth="1"/>
    <col min="8" max="16384" width="8.796875" style="19"/>
  </cols>
  <sheetData>
    <row r="1" spans="1:7" ht="24" customHeight="1">
      <c r="A1" s="18" t="s">
        <v>90</v>
      </c>
      <c r="B1" s="18"/>
      <c r="C1" s="18"/>
      <c r="D1" s="18"/>
    </row>
    <row r="2" spans="1:7" ht="22.35" customHeight="1">
      <c r="A2" s="20" t="s">
        <v>91</v>
      </c>
      <c r="B2" s="20"/>
      <c r="C2" s="20"/>
      <c r="D2" s="20"/>
    </row>
    <row r="3" spans="1:7" ht="14.4" thickBot="1"/>
    <row r="4" spans="1:7">
      <c r="A4" s="23" t="s">
        <v>92</v>
      </c>
      <c r="B4" s="23" t="s">
        <v>93</v>
      </c>
      <c r="C4" s="23" t="s">
        <v>94</v>
      </c>
      <c r="D4" s="23" t="s">
        <v>95</v>
      </c>
      <c r="F4" s="32" t="s">
        <v>329</v>
      </c>
      <c r="G4" s="33"/>
    </row>
    <row r="5" spans="1:7" ht="26.4">
      <c r="A5" s="25" t="s">
        <v>96</v>
      </c>
      <c r="B5" s="25" t="s">
        <v>97</v>
      </c>
      <c r="C5" s="25" t="s">
        <v>98</v>
      </c>
      <c r="D5" s="25" t="s">
        <v>99</v>
      </c>
      <c r="F5" s="34"/>
      <c r="G5" s="35"/>
    </row>
    <row r="6" spans="1:7" ht="27" thickBot="1">
      <c r="A6" s="25" t="s">
        <v>100</v>
      </c>
      <c r="B6" s="25" t="s">
        <v>101</v>
      </c>
      <c r="C6" s="25" t="s">
        <v>15</v>
      </c>
      <c r="D6" s="25" t="s">
        <v>102</v>
      </c>
      <c r="F6" s="36"/>
      <c r="G6" s="37"/>
    </row>
    <row r="7" spans="1:7" ht="27" thickBot="1">
      <c r="A7" s="25" t="s">
        <v>103</v>
      </c>
      <c r="B7" s="25" t="s">
        <v>104</v>
      </c>
      <c r="C7" s="25" t="s">
        <v>15</v>
      </c>
      <c r="D7" s="25" t="s">
        <v>105</v>
      </c>
      <c r="F7" s="38" t="s">
        <v>330</v>
      </c>
      <c r="G7" s="39"/>
    </row>
    <row r="8" spans="1:7" ht="26.4">
      <c r="A8" s="25" t="s">
        <v>106</v>
      </c>
      <c r="B8" s="25" t="s">
        <v>107</v>
      </c>
      <c r="C8" s="25" t="s">
        <v>15</v>
      </c>
      <c r="D8" s="25" t="s">
        <v>108</v>
      </c>
    </row>
    <row r="9" spans="1:7" ht="26.4">
      <c r="A9" s="25" t="s">
        <v>109</v>
      </c>
      <c r="B9" s="25" t="s">
        <v>110</v>
      </c>
      <c r="C9" s="25" t="s">
        <v>15</v>
      </c>
      <c r="D9" s="25" t="s">
        <v>111</v>
      </c>
    </row>
    <row r="10" spans="1:7" ht="26.4">
      <c r="A10" s="25" t="s">
        <v>112</v>
      </c>
      <c r="B10" s="25" t="s">
        <v>113</v>
      </c>
      <c r="C10" s="25" t="s">
        <v>15</v>
      </c>
      <c r="D10" s="25" t="s">
        <v>114</v>
      </c>
    </row>
    <row r="11" spans="1:7" ht="26.4">
      <c r="A11" s="25" t="s">
        <v>115</v>
      </c>
      <c r="B11" s="25" t="s">
        <v>116</v>
      </c>
      <c r="C11" s="25" t="s">
        <v>117</v>
      </c>
      <c r="D11" s="25" t="s">
        <v>118</v>
      </c>
    </row>
    <row r="12" spans="1:7" ht="26.4">
      <c r="A12" s="25" t="s">
        <v>119</v>
      </c>
      <c r="B12" s="25" t="s">
        <v>120</v>
      </c>
      <c r="C12" s="25" t="s">
        <v>15</v>
      </c>
      <c r="D12" s="25" t="s">
        <v>121</v>
      </c>
    </row>
    <row r="13" spans="1:7" ht="26.4">
      <c r="A13" s="25" t="s">
        <v>122</v>
      </c>
      <c r="B13" s="25" t="s">
        <v>123</v>
      </c>
      <c r="C13" s="25" t="s">
        <v>19</v>
      </c>
      <c r="D13" s="25" t="s">
        <v>124</v>
      </c>
    </row>
    <row r="14" spans="1:7" ht="26.4">
      <c r="A14" s="25" t="s">
        <v>125</v>
      </c>
      <c r="B14" s="25" t="s">
        <v>126</v>
      </c>
      <c r="C14" s="25" t="s">
        <v>127</v>
      </c>
      <c r="D14" s="25" t="s">
        <v>128</v>
      </c>
    </row>
    <row r="15" spans="1:7" ht="26.4">
      <c r="A15" s="25" t="s">
        <v>129</v>
      </c>
      <c r="B15" s="25" t="s">
        <v>130</v>
      </c>
      <c r="C15" s="25" t="s">
        <v>19</v>
      </c>
      <c r="D15" s="25" t="s">
        <v>131</v>
      </c>
    </row>
    <row r="16" spans="1:7" ht="26.4">
      <c r="A16" s="25" t="s">
        <v>132</v>
      </c>
      <c r="B16" s="25" t="s">
        <v>133</v>
      </c>
      <c r="C16" s="25" t="s">
        <v>19</v>
      </c>
      <c r="D16" s="25" t="s">
        <v>134</v>
      </c>
    </row>
    <row r="17" spans="1:4">
      <c r="A17" s="25" t="s">
        <v>135</v>
      </c>
      <c r="B17" s="25" t="s">
        <v>136</v>
      </c>
      <c r="C17" s="25" t="s">
        <v>19</v>
      </c>
      <c r="D17" s="25" t="s">
        <v>137</v>
      </c>
    </row>
    <row r="18" spans="1:4" ht="26.4">
      <c r="A18" s="25" t="s">
        <v>138</v>
      </c>
      <c r="B18" s="25" t="s">
        <v>139</v>
      </c>
      <c r="C18" s="25" t="s">
        <v>19</v>
      </c>
      <c r="D18" s="25" t="s">
        <v>140</v>
      </c>
    </row>
    <row r="19" spans="1:4" ht="26.4">
      <c r="A19" s="25" t="s">
        <v>141</v>
      </c>
      <c r="B19" s="25" t="s">
        <v>142</v>
      </c>
      <c r="C19" s="25" t="s">
        <v>19</v>
      </c>
      <c r="D19" s="25" t="s">
        <v>143</v>
      </c>
    </row>
    <row r="20" spans="1:4">
      <c r="A20" s="25" t="s">
        <v>144</v>
      </c>
      <c r="B20" s="25" t="s">
        <v>145</v>
      </c>
      <c r="C20" s="25" t="s">
        <v>19</v>
      </c>
      <c r="D20" s="25" t="s">
        <v>146</v>
      </c>
    </row>
    <row r="21" spans="1:4" ht="26.4">
      <c r="A21" s="25" t="s">
        <v>147</v>
      </c>
      <c r="B21" s="25" t="s">
        <v>148</v>
      </c>
      <c r="C21" s="25" t="s">
        <v>149</v>
      </c>
      <c r="D21" s="25" t="s">
        <v>150</v>
      </c>
    </row>
    <row r="22" spans="1:4" ht="26.4">
      <c r="A22" s="25" t="s">
        <v>151</v>
      </c>
      <c r="B22" s="25" t="s">
        <v>152</v>
      </c>
      <c r="C22" s="25" t="s">
        <v>23</v>
      </c>
      <c r="D22" s="25" t="s">
        <v>153</v>
      </c>
    </row>
    <row r="23" spans="1:4" ht="26.4">
      <c r="A23" s="25" t="s">
        <v>154</v>
      </c>
      <c r="B23" s="25" t="s">
        <v>155</v>
      </c>
      <c r="C23" s="25" t="s">
        <v>23</v>
      </c>
      <c r="D23" s="25" t="s">
        <v>156</v>
      </c>
    </row>
    <row r="24" spans="1:4" ht="26.4">
      <c r="A24" s="25" t="s">
        <v>157</v>
      </c>
      <c r="B24" s="25" t="s">
        <v>158</v>
      </c>
      <c r="C24" s="25" t="s">
        <v>23</v>
      </c>
      <c r="D24" s="25" t="s">
        <v>159</v>
      </c>
    </row>
    <row r="25" spans="1:4">
      <c r="A25" s="25" t="s">
        <v>160</v>
      </c>
      <c r="B25" s="25" t="s">
        <v>161</v>
      </c>
      <c r="C25" s="25" t="s">
        <v>23</v>
      </c>
      <c r="D25" s="25" t="s">
        <v>162</v>
      </c>
    </row>
    <row r="26" spans="1:4" ht="26.4">
      <c r="A26" s="25" t="s">
        <v>163</v>
      </c>
      <c r="B26" s="25" t="s">
        <v>164</v>
      </c>
      <c r="C26" s="25" t="s">
        <v>165</v>
      </c>
      <c r="D26" s="25" t="s">
        <v>166</v>
      </c>
    </row>
    <row r="27" spans="1:4">
      <c r="A27" s="25" t="s">
        <v>167</v>
      </c>
      <c r="B27" s="25" t="s">
        <v>168</v>
      </c>
      <c r="C27" s="25" t="s">
        <v>23</v>
      </c>
      <c r="D27" s="25" t="s">
        <v>169</v>
      </c>
    </row>
    <row r="28" spans="1:4">
      <c r="A28" s="25" t="s">
        <v>170</v>
      </c>
      <c r="B28" s="25" t="s">
        <v>171</v>
      </c>
      <c r="C28" s="25" t="s">
        <v>23</v>
      </c>
      <c r="D28" s="25" t="s">
        <v>172</v>
      </c>
    </row>
    <row r="29" spans="1:4">
      <c r="A29" s="25" t="s">
        <v>173</v>
      </c>
      <c r="B29" s="25" t="s">
        <v>174</v>
      </c>
      <c r="C29" s="25" t="s">
        <v>23</v>
      </c>
      <c r="D29" s="25" t="s">
        <v>175</v>
      </c>
    </row>
    <row r="30" spans="1:4" ht="26.4">
      <c r="A30" s="25" t="s">
        <v>176</v>
      </c>
      <c r="B30" s="25" t="s">
        <v>177</v>
      </c>
      <c r="C30" s="25" t="s">
        <v>19</v>
      </c>
      <c r="D30" s="25" t="s">
        <v>178</v>
      </c>
    </row>
    <row r="31" spans="1:4" ht="26.4">
      <c r="A31" s="25" t="s">
        <v>179</v>
      </c>
      <c r="B31" s="25" t="s">
        <v>180</v>
      </c>
      <c r="C31" s="25" t="s">
        <v>19</v>
      </c>
      <c r="D31" s="25" t="s">
        <v>181</v>
      </c>
    </row>
    <row r="32" spans="1:4" ht="26.4">
      <c r="A32" s="25" t="s">
        <v>182</v>
      </c>
      <c r="B32" s="25" t="s">
        <v>183</v>
      </c>
      <c r="C32" s="25" t="s">
        <v>19</v>
      </c>
      <c r="D32" s="25" t="s">
        <v>184</v>
      </c>
    </row>
    <row r="33" spans="1:4" ht="39.6">
      <c r="A33" s="25" t="s">
        <v>185</v>
      </c>
      <c r="B33" s="25" t="s">
        <v>186</v>
      </c>
      <c r="C33" s="25" t="s">
        <v>187</v>
      </c>
      <c r="D33" s="25" t="s">
        <v>188</v>
      </c>
    </row>
    <row r="34" spans="1:4" ht="26.4">
      <c r="A34" s="25" t="s">
        <v>189</v>
      </c>
      <c r="B34" s="25" t="s">
        <v>190</v>
      </c>
      <c r="C34" s="25" t="s">
        <v>98</v>
      </c>
      <c r="D34" s="25" t="s">
        <v>191</v>
      </c>
    </row>
    <row r="35" spans="1:4" ht="26.4">
      <c r="A35" s="25" t="s">
        <v>192</v>
      </c>
      <c r="B35" s="25" t="s">
        <v>193</v>
      </c>
      <c r="C35" s="25" t="s">
        <v>15</v>
      </c>
      <c r="D35" s="25" t="s">
        <v>194</v>
      </c>
    </row>
    <row r="36" spans="1:4" ht="26.4">
      <c r="A36" s="25" t="s">
        <v>195</v>
      </c>
      <c r="B36" s="25" t="s">
        <v>196</v>
      </c>
      <c r="C36" s="25" t="s">
        <v>197</v>
      </c>
      <c r="D36" s="25" t="s">
        <v>198</v>
      </c>
    </row>
    <row r="37" spans="1:4" ht="26.4">
      <c r="A37" s="25" t="s">
        <v>199</v>
      </c>
      <c r="B37" s="25" t="s">
        <v>200</v>
      </c>
      <c r="C37" s="25" t="s">
        <v>117</v>
      </c>
      <c r="D37" s="25" t="s">
        <v>201</v>
      </c>
    </row>
    <row r="38" spans="1:4" ht="26.4">
      <c r="A38" s="25" t="s">
        <v>202</v>
      </c>
      <c r="B38" s="25" t="s">
        <v>203</v>
      </c>
      <c r="C38" s="25" t="s">
        <v>165</v>
      </c>
      <c r="D38" s="25" t="s">
        <v>204</v>
      </c>
    </row>
    <row r="39" spans="1:4" ht="39.6">
      <c r="A39" s="25" t="s">
        <v>205</v>
      </c>
      <c r="B39" s="25" t="s">
        <v>206</v>
      </c>
      <c r="C39" s="25" t="s">
        <v>149</v>
      </c>
      <c r="D39" s="25" t="s">
        <v>207</v>
      </c>
    </row>
    <row r="40" spans="1:4" ht="26.4">
      <c r="A40" s="25" t="s">
        <v>208</v>
      </c>
      <c r="B40" s="25" t="s">
        <v>209</v>
      </c>
      <c r="C40" s="25" t="s">
        <v>149</v>
      </c>
      <c r="D40" s="25" t="s">
        <v>210</v>
      </c>
    </row>
    <row r="41" spans="1:4" ht="26.4">
      <c r="A41" s="25" t="s">
        <v>211</v>
      </c>
      <c r="B41" s="25" t="s">
        <v>212</v>
      </c>
      <c r="C41" s="25" t="s">
        <v>19</v>
      </c>
      <c r="D41" s="25" t="s">
        <v>213</v>
      </c>
    </row>
    <row r="42" spans="1:4" ht="26.4">
      <c r="A42" s="25" t="s">
        <v>214</v>
      </c>
      <c r="B42" s="25" t="s">
        <v>215</v>
      </c>
      <c r="C42" s="25" t="s">
        <v>19</v>
      </c>
      <c r="D42" s="25" t="s">
        <v>216</v>
      </c>
    </row>
    <row r="43" spans="1:4" ht="26.4">
      <c r="A43" s="25" t="s">
        <v>217</v>
      </c>
      <c r="B43" s="25" t="s">
        <v>218</v>
      </c>
      <c r="C43" s="25" t="s">
        <v>19</v>
      </c>
      <c r="D43" s="25" t="s">
        <v>219</v>
      </c>
    </row>
    <row r="44" spans="1:4" ht="26.4">
      <c r="A44" s="25" t="s">
        <v>220</v>
      </c>
      <c r="B44" s="25" t="s">
        <v>221</v>
      </c>
      <c r="C44" s="25" t="s">
        <v>19</v>
      </c>
      <c r="D44" s="25" t="s">
        <v>222</v>
      </c>
    </row>
    <row r="45" spans="1:4" ht="26.4">
      <c r="A45" s="25" t="s">
        <v>223</v>
      </c>
      <c r="B45" s="25" t="s">
        <v>224</v>
      </c>
      <c r="C45" s="25" t="s">
        <v>19</v>
      </c>
      <c r="D45" s="25" t="s">
        <v>225</v>
      </c>
    </row>
  </sheetData>
  <sheetProtection algorithmName="SHA-512" hashValue="z+2Whre2W1f4cEhkr8nv7cAaTyvI8NHzsUxqoR1D1+CYF1DqVtx4AJ5WuP7DDOCaxR71qKvXPlPqZiIdwbXKCA==" saltValue="YxLPuRtKDvwyFPOwwUgFSA==" spinCount="100000" sheet="1" objects="1" scenarios="1" formatCells="0" formatColumns="0" formatRows="0" insertColumns="0" insertRows="0"/>
  <mergeCells count="4">
    <mergeCell ref="A1:D1"/>
    <mergeCell ref="A2:D2"/>
    <mergeCell ref="F4:G6"/>
    <mergeCell ref="F7:G7"/>
  </mergeCells>
  <hyperlinks>
    <hyperlink ref="F7" r:id="rId1" xr:uid="{FDDF3E51-C119-4460-9930-121EF8B35377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workbookViewId="0">
      <selection activeCell="D31" sqref="D31"/>
    </sheetView>
  </sheetViews>
  <sheetFormatPr baseColWidth="10" defaultColWidth="8.796875" defaultRowHeight="13.8"/>
  <cols>
    <col min="1" max="1" width="7" customWidth="1"/>
    <col min="2" max="2" width="27" customWidth="1"/>
    <col min="3" max="3" width="24" customWidth="1"/>
    <col min="4" max="4" width="34" customWidth="1"/>
    <col min="5" max="5" width="32" customWidth="1"/>
    <col min="6" max="6" width="21" customWidth="1"/>
    <col min="7" max="10" width="15" customWidth="1"/>
    <col min="11" max="11" width="34" customWidth="1"/>
    <col min="12" max="12" width="14" customWidth="1"/>
  </cols>
  <sheetData>
    <row r="1" spans="1:12" ht="24" customHeight="1">
      <c r="A1" s="11" t="s">
        <v>226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2.35" customHeight="1">
      <c r="A2" s="12" t="s">
        <v>227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>
      <c r="A4" s="14" t="s">
        <v>228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6" spans="1:12" ht="33.6" customHeight="1">
      <c r="A6" s="1" t="s">
        <v>229</v>
      </c>
      <c r="B6" s="1" t="s">
        <v>103</v>
      </c>
      <c r="C6" s="1" t="s">
        <v>230</v>
      </c>
      <c r="D6" s="1" t="s">
        <v>231</v>
      </c>
      <c r="E6" s="1" t="s">
        <v>232</v>
      </c>
      <c r="F6" s="1" t="s">
        <v>233</v>
      </c>
      <c r="G6" s="1" t="s">
        <v>109</v>
      </c>
      <c r="H6" s="1" t="s">
        <v>112</v>
      </c>
      <c r="I6" s="1" t="s">
        <v>115</v>
      </c>
      <c r="J6" s="1" t="s">
        <v>119</v>
      </c>
      <c r="K6" s="1" t="s">
        <v>234</v>
      </c>
      <c r="L6" s="1" t="s">
        <v>235</v>
      </c>
    </row>
    <row r="7" spans="1:12" ht="33.6" customHeight="1">
      <c r="A7" s="2">
        <v>1</v>
      </c>
      <c r="B7" s="2" t="s">
        <v>236</v>
      </c>
      <c r="C7" s="2" t="s">
        <v>237</v>
      </c>
      <c r="D7" s="2" t="s">
        <v>238</v>
      </c>
      <c r="E7" s="2" t="s">
        <v>239</v>
      </c>
      <c r="F7" s="2" t="s">
        <v>240</v>
      </c>
      <c r="G7" s="2" t="s">
        <v>241</v>
      </c>
      <c r="H7" s="2" t="s">
        <v>241</v>
      </c>
      <c r="I7" s="2" t="s">
        <v>241</v>
      </c>
      <c r="J7" s="2" t="s">
        <v>241</v>
      </c>
      <c r="K7" s="2" t="s">
        <v>242</v>
      </c>
      <c r="L7" s="3" t="str">
        <f>IF(B7="","",IF(COUNTIF($B$7:$B$11,B7)&gt;1,"REVISAR DUPLICADO",IF(COUNTA(C7:K7)&lt;9,"FALTA INFORMACIÓN",IF(COUNTIF(G7:J7,"Sí")+COUNTIF(G7:J7,"No")+COUNTIF(G7:J7,"Por validar")&lt;&gt;4,"REVISAR",IF(COUNTIF(G7:J7,"No")&gt;0,"REVISAR",IF(COUNTIF(G7:J7,"Por validar")&gt;0,"VALIDAR","LISTO"))))))</f>
        <v>LISTO</v>
      </c>
    </row>
    <row r="8" spans="1:12" ht="33.6" customHeight="1">
      <c r="A8" s="2">
        <v>2</v>
      </c>
      <c r="B8" s="2" t="s">
        <v>243</v>
      </c>
      <c r="C8" s="2" t="s">
        <v>244</v>
      </c>
      <c r="D8" s="2" t="s">
        <v>245</v>
      </c>
      <c r="E8" s="2" t="s">
        <v>246</v>
      </c>
      <c r="F8" s="2" t="s">
        <v>247</v>
      </c>
      <c r="G8" s="2" t="s">
        <v>241</v>
      </c>
      <c r="H8" s="2" t="s">
        <v>241</v>
      </c>
      <c r="I8" s="2" t="s">
        <v>241</v>
      </c>
      <c r="J8" s="2" t="s">
        <v>241</v>
      </c>
      <c r="K8" s="2" t="s">
        <v>248</v>
      </c>
      <c r="L8" s="3" t="str">
        <f>IF(B8="","",IF(COUNTIF($B$7:$B$11,B8)&gt;1,"REVISAR DUPLICADO",IF(COUNTA(C8:K8)&lt;9,"FALTA INFORMACIÓN",IF(COUNTIF(G8:J8,"Sí")+COUNTIF(G8:J8,"No")+COUNTIF(G8:J8,"Por validar")&lt;&gt;4,"REVISAR",IF(COUNTIF(G8:J8,"No")&gt;0,"REVISAR",IF(COUNTIF(G8:J8,"Por validar")&gt;0,"VALIDAR","LISTO"))))))</f>
        <v>LISTO</v>
      </c>
    </row>
    <row r="9" spans="1:12" ht="33.6" customHeight="1">
      <c r="A9" s="2">
        <v>3</v>
      </c>
      <c r="B9" s="2" t="s">
        <v>249</v>
      </c>
      <c r="C9" s="2" t="s">
        <v>250</v>
      </c>
      <c r="D9" s="2" t="s">
        <v>251</v>
      </c>
      <c r="E9" s="2" t="s">
        <v>252</v>
      </c>
      <c r="F9" s="2" t="s">
        <v>240</v>
      </c>
      <c r="G9" s="2" t="s">
        <v>241</v>
      </c>
      <c r="H9" s="2" t="s">
        <v>241</v>
      </c>
      <c r="I9" s="2" t="s">
        <v>241</v>
      </c>
      <c r="J9" s="2" t="s">
        <v>241</v>
      </c>
      <c r="K9" s="2" t="s">
        <v>253</v>
      </c>
      <c r="L9" s="3" t="str">
        <f>IF(B9="","",IF(COUNTIF($B$7:$B$11,B9)&gt;1,"REVISAR DUPLICADO",IF(COUNTA(C9:K9)&lt;9,"FALTA INFORMACIÓN",IF(COUNTIF(G9:J9,"Sí")+COUNTIF(G9:J9,"No")+COUNTIF(G9:J9,"Por validar")&lt;&gt;4,"REVISAR",IF(COUNTIF(G9:J9,"No")&gt;0,"REVISAR",IF(COUNTIF(G9:J9,"Por validar")&gt;0,"VALIDAR","LISTO"))))))</f>
        <v>LISTO</v>
      </c>
    </row>
    <row r="10" spans="1:12" ht="33.6" customHeight="1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3" t="str">
        <f>IF(B10="","",IF(COUNTIF($B$7:$B$11,B10)&gt;1,"REVISAR DUPLICADO",IF(COUNTA(C10:K10)&lt;9,"FALTA INFORMACIÓN",IF(COUNTIF(G10:J10,"Sí")+COUNTIF(G10:J10,"No")+COUNTIF(G10:J10,"Por validar")&lt;&gt;4,"REVISAR",IF(COUNTIF(G10:J10,"No")&gt;0,"REVISAR",IF(COUNTIF(G10:J10,"Por validar")&gt;0,"VALIDAR","LISTO"))))))</f>
        <v/>
      </c>
    </row>
    <row r="11" spans="1:12" ht="33.6" customHeight="1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3" t="str">
        <f>IF(B11="","",IF(COUNTIF($B$7:$B$11,B11)&gt;1,"REVISAR DUPLICADO",IF(COUNTA(C11:K11)&lt;9,"FALTA INFORMACIÓN",IF(COUNTIF(G11:J11,"Sí")+COUNTIF(G11:J11,"No")+COUNTIF(G11:J11,"Por validar")&lt;&gt;4,"REVISAR",IF(COUNTIF(G11:J11,"No")&gt;0,"REVISAR",IF(COUNTIF(G11:J11,"Por validar")&gt;0,"VALIDAR","LISTO"))))))</f>
        <v/>
      </c>
    </row>
    <row r="13" spans="1:12">
      <c r="A13" s="13" t="s">
        <v>254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4" t="s">
        <v>255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5">
    <mergeCell ref="A1:L1"/>
    <mergeCell ref="A2:L2"/>
    <mergeCell ref="A4:L4"/>
    <mergeCell ref="A13:L13"/>
    <mergeCell ref="A14:L14"/>
  </mergeCells>
  <conditionalFormatting sqref="L7:L11">
    <cfRule type="expression" dxfId="22" priority="1">
      <formula>L7="LISTO"</formula>
    </cfRule>
    <cfRule type="expression" dxfId="21" priority="2">
      <formula>L7="VALIDAR"</formula>
    </cfRule>
    <cfRule type="expression" dxfId="20" priority="3">
      <formula>OR(L7="REVISAR",L7="REVISAR DUPLICADO",L7="FALTA INFORMACIÓN")</formula>
    </cfRule>
  </conditionalFormatting>
  <dataValidations count="1">
    <dataValidation type="list" sqref="G7:J11" xr:uid="{00000000-0002-0000-0200-000000000000}">
      <formula1>"Sí,No,Por validar"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"/>
  <sheetViews>
    <sheetView workbookViewId="0">
      <selection activeCell="F30" sqref="F30"/>
    </sheetView>
  </sheetViews>
  <sheetFormatPr baseColWidth="10" defaultColWidth="8.796875" defaultRowHeight="13.8"/>
  <cols>
    <col min="1" max="1" width="28" style="19" customWidth="1"/>
    <col min="2" max="7" width="15" style="19" customWidth="1"/>
    <col min="8" max="8" width="19" style="19" customWidth="1"/>
    <col min="9" max="9" width="11" style="19" customWidth="1"/>
    <col min="10" max="10" width="16" style="19" customWidth="1"/>
    <col min="11" max="11" width="38" style="19" customWidth="1"/>
    <col min="12" max="16384" width="8.796875" style="19"/>
  </cols>
  <sheetData>
    <row r="1" spans="1:11" ht="24" customHeight="1">
      <c r="A1" s="40" t="s">
        <v>256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2.35" customHeight="1">
      <c r="A2" s="41" t="s">
        <v>257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>
      <c r="A4" s="43" t="s">
        <v>258</v>
      </c>
      <c r="B4" s="43"/>
      <c r="C4" s="43"/>
      <c r="D4" s="43"/>
      <c r="E4" s="43"/>
      <c r="F4" s="43"/>
      <c r="G4" s="43"/>
      <c r="H4" s="42"/>
      <c r="I4" s="42"/>
      <c r="J4" s="42"/>
      <c r="K4" s="42"/>
    </row>
    <row r="5" spans="1:11" ht="26.4">
      <c r="A5" s="44" t="s">
        <v>259</v>
      </c>
      <c r="B5" s="44" t="s">
        <v>129</v>
      </c>
      <c r="C5" s="44" t="s">
        <v>132</v>
      </c>
      <c r="D5" s="44" t="s">
        <v>260</v>
      </c>
      <c r="E5" s="44" t="s">
        <v>135</v>
      </c>
      <c r="F5" s="44" t="s">
        <v>138</v>
      </c>
      <c r="G5" s="44" t="s">
        <v>141</v>
      </c>
      <c r="H5" s="44" t="s">
        <v>261</v>
      </c>
      <c r="I5" s="44" t="s">
        <v>262</v>
      </c>
      <c r="J5" s="45" t="s">
        <v>263</v>
      </c>
      <c r="K5" s="45"/>
    </row>
    <row r="6" spans="1:11">
      <c r="A6" s="46" t="s">
        <v>144</v>
      </c>
      <c r="B6" s="47">
        <v>0.2</v>
      </c>
      <c r="C6" s="47">
        <v>0.15</v>
      </c>
      <c r="D6" s="47">
        <v>0.15</v>
      </c>
      <c r="E6" s="47">
        <v>0.15</v>
      </c>
      <c r="F6" s="47">
        <v>0.15</v>
      </c>
      <c r="G6" s="47">
        <v>0.2</v>
      </c>
      <c r="H6" s="44" t="s">
        <v>264</v>
      </c>
      <c r="I6" s="48">
        <f>SUM(B6:G6)</f>
        <v>1</v>
      </c>
      <c r="J6" s="49" t="str">
        <f>IF(COUNT(B6:G6)&lt;6,"FALTA INFORMACIÓN",IF(OR(MIN(B6:G6)&lt;0,MAX(B6:G6)&gt;1,ABS(SUM(B6:G6)-1)&gt;0.000001),"REVISAR","OK"))</f>
        <v>OK</v>
      </c>
      <c r="K6" s="49"/>
    </row>
    <row r="7" spans="1:1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>
      <c r="A8" s="50" t="s">
        <v>265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1" ht="33.6" customHeight="1">
      <c r="A10" s="44" t="s">
        <v>103</v>
      </c>
      <c r="B10" s="44" t="s">
        <v>129</v>
      </c>
      <c r="C10" s="44" t="s">
        <v>132</v>
      </c>
      <c r="D10" s="44" t="s">
        <v>260</v>
      </c>
      <c r="E10" s="44" t="s">
        <v>135</v>
      </c>
      <c r="F10" s="44" t="s">
        <v>138</v>
      </c>
      <c r="G10" s="44" t="s">
        <v>141</v>
      </c>
      <c r="H10" s="44" t="s">
        <v>147</v>
      </c>
      <c r="I10" s="44" t="s">
        <v>179</v>
      </c>
      <c r="J10" s="44" t="s">
        <v>266</v>
      </c>
      <c r="K10" s="44" t="s">
        <v>176</v>
      </c>
    </row>
    <row r="11" spans="1:11" ht="33.6" customHeight="1">
      <c r="A11" s="51" t="str">
        <f>IF('3_Segmentacion'!B7="","",'3_Segmentacion'!B7)</f>
        <v>Restaurantes pequeños</v>
      </c>
      <c r="B11" s="46">
        <v>3</v>
      </c>
      <c r="C11" s="46">
        <v>4</v>
      </c>
      <c r="D11" s="46">
        <v>3</v>
      </c>
      <c r="E11" s="46">
        <v>3</v>
      </c>
      <c r="F11" s="46">
        <v>3</v>
      </c>
      <c r="G11" s="46">
        <v>4</v>
      </c>
      <c r="H11" s="52">
        <f>IF(A11="","",IF(COUNTA('3_Segmentacion'!$B$7:$B$11)&lt;3,"FALTA INFORMACIÓN",IF(OR(AND('3_Segmentacion'!$B$7&lt;&gt;"",'3_Segmentacion'!$L$7&lt;&gt;"LISTO",'3_Segmentacion'!$L$7&lt;&gt;"VALIDAR"),AND('3_Segmentacion'!$B$8&lt;&gt;"",'3_Segmentacion'!$L$8&lt;&gt;"LISTO",'3_Segmentacion'!$L$8&lt;&gt;"VALIDAR"),AND('3_Segmentacion'!$B$9&lt;&gt;"",'3_Segmentacion'!$L$9&lt;&gt;"LISTO",'3_Segmentacion'!$L$9&lt;&gt;"VALIDAR"),AND('3_Segmentacion'!$B$10&lt;&gt;"",'3_Segmentacion'!$L$10&lt;&gt;"LISTO",'3_Segmentacion'!$L$10&lt;&gt;"VALIDAR"),AND('3_Segmentacion'!$B$11&lt;&gt;"",'3_Segmentacion'!$L$11&lt;&gt;"LISTO",'3_Segmentacion'!$L$11&lt;&gt;"VALIDAR")),"REVISAR SEGMENTACIÓN",IF($J$6&lt;&gt;"OK","REVISAR PESOS",IF(COUNT(B11:G11)&lt;6,"FALTA INFORMACIÓN",IF(OR(MIN(B11:G11)&lt;1,MAX(B11:G11)&gt;5,B11&lt;&gt;INT(B11),C11&lt;&gt;INT(C11),D11&lt;&gt;INT(D11),E11&lt;&gt;INT(E11),F11&lt;&gt;INT(F11),G11&lt;&gt;INT(G11)),"REVISAR PUNTUACIÓN",SUMPRODUCT(B11:G11,$B$6:$G$6)))))))</f>
        <v>3.3499999999999996</v>
      </c>
      <c r="I11" s="51">
        <f>IF(A11="","",IF(ISNUMBER(H11),COUNTIF($H$11:$H$15,"&gt;"&amp;H11)+1,H11))</f>
        <v>3</v>
      </c>
      <c r="J11" s="51" t="str">
        <f>IF(A11="","",IF(ISNUMBER(I11),IF(AND(I11=1,COUNTIF($H$11:$H$15,H11)&gt;1),"EMPATE 1",IF(I11=1,"PRIORIDAD 1",IF(I11=2,"PRIORIDAD 2","ALTERNATIVA"))),I11))</f>
        <v>ALTERNATIVA</v>
      </c>
      <c r="K11" s="46" t="s">
        <v>267</v>
      </c>
    </row>
    <row r="12" spans="1:11" ht="33.6" customHeight="1">
      <c r="A12" s="51" t="str">
        <f>IF('3_Segmentacion'!B8="","",'3_Segmentacion'!B8)</f>
        <v>Tiendas de moda independientes</v>
      </c>
      <c r="B12" s="46">
        <v>4</v>
      </c>
      <c r="C12" s="46">
        <v>3</v>
      </c>
      <c r="D12" s="46">
        <v>3</v>
      </c>
      <c r="E12" s="46">
        <v>3</v>
      </c>
      <c r="F12" s="46">
        <v>3</v>
      </c>
      <c r="G12" s="46">
        <v>4</v>
      </c>
      <c r="H12" s="52">
        <f>IF(A12="","",IF(COUNTA('3_Segmentacion'!$B$7:$B$11)&lt;3,"FALTA INFORMACIÓN",IF(OR(AND('3_Segmentacion'!$B$7&lt;&gt;"",'3_Segmentacion'!$L$7&lt;&gt;"LISTO",'3_Segmentacion'!$L$7&lt;&gt;"VALIDAR"),AND('3_Segmentacion'!$B$8&lt;&gt;"",'3_Segmentacion'!$L$8&lt;&gt;"LISTO",'3_Segmentacion'!$L$8&lt;&gt;"VALIDAR"),AND('3_Segmentacion'!$B$9&lt;&gt;"",'3_Segmentacion'!$L$9&lt;&gt;"LISTO",'3_Segmentacion'!$L$9&lt;&gt;"VALIDAR"),AND('3_Segmentacion'!$B$10&lt;&gt;"",'3_Segmentacion'!$L$10&lt;&gt;"LISTO",'3_Segmentacion'!$L$10&lt;&gt;"VALIDAR"),AND('3_Segmentacion'!$B$11&lt;&gt;"",'3_Segmentacion'!$L$11&lt;&gt;"LISTO",'3_Segmentacion'!$L$11&lt;&gt;"VALIDAR")),"REVISAR SEGMENTACIÓN",IF($J$6&lt;&gt;"OK","REVISAR PESOS",IF(COUNT(B12:G12)&lt;6,"FALTA INFORMACIÓN",IF(OR(MIN(B12:G12)&lt;1,MAX(B12:G12)&gt;5,B12&lt;&gt;INT(B12),C12&lt;&gt;INT(C12),D12&lt;&gt;INT(D12),E12&lt;&gt;INT(E12),F12&lt;&gt;INT(F12),G12&lt;&gt;INT(G12)),"REVISAR PUNTUACIÓN",SUMPRODUCT(B12:G12,$B$6:$G$6)))))))</f>
        <v>3.3999999999999995</v>
      </c>
      <c r="I12" s="51">
        <f>IF(A12="","",IF(ISNUMBER(H12),COUNTIF($H$11:$H$15,"&gt;"&amp;H12)+1,H12))</f>
        <v>2</v>
      </c>
      <c r="J12" s="51" t="str">
        <f>IF(A12="","",IF(ISNUMBER(I12),IF(AND(I12=1,COUNTIF($H$11:$H$15,H12)&gt;1),"EMPATE 1",IF(I12=1,"PRIORIDAD 1",IF(I12=2,"PRIORIDAD 2","ALTERNATIVA"))),I12))</f>
        <v>PRIORIDAD 2</v>
      </c>
      <c r="K12" s="46" t="s">
        <v>268</v>
      </c>
    </row>
    <row r="13" spans="1:11" ht="33.6" customHeight="1">
      <c r="A13" s="51" t="str">
        <f>IF('3_Segmentacion'!B9="","",'3_Segmentacion'!B9)</f>
        <v>Pequeños ecommerce</v>
      </c>
      <c r="B13" s="46">
        <v>5</v>
      </c>
      <c r="C13" s="46">
        <v>4</v>
      </c>
      <c r="D13" s="46">
        <v>5</v>
      </c>
      <c r="E13" s="46">
        <v>4</v>
      </c>
      <c r="F13" s="46">
        <v>4</v>
      </c>
      <c r="G13" s="46">
        <v>5</v>
      </c>
      <c r="H13" s="52">
        <f>IF(A13="","",IF(COUNTA('3_Segmentacion'!$B$7:$B$11)&lt;3,"FALTA INFORMACIÓN",IF(OR(AND('3_Segmentacion'!$B$7&lt;&gt;"",'3_Segmentacion'!$L$7&lt;&gt;"LISTO",'3_Segmentacion'!$L$7&lt;&gt;"VALIDAR"),AND('3_Segmentacion'!$B$8&lt;&gt;"",'3_Segmentacion'!$L$8&lt;&gt;"LISTO",'3_Segmentacion'!$L$8&lt;&gt;"VALIDAR"),AND('3_Segmentacion'!$B$9&lt;&gt;"",'3_Segmentacion'!$L$9&lt;&gt;"LISTO",'3_Segmentacion'!$L$9&lt;&gt;"VALIDAR"),AND('3_Segmentacion'!$B$10&lt;&gt;"",'3_Segmentacion'!$L$10&lt;&gt;"LISTO",'3_Segmentacion'!$L$10&lt;&gt;"VALIDAR"),AND('3_Segmentacion'!$B$11&lt;&gt;"",'3_Segmentacion'!$L$11&lt;&gt;"LISTO",'3_Segmentacion'!$L$11&lt;&gt;"VALIDAR")),"REVISAR SEGMENTACIÓN",IF($J$6&lt;&gt;"OK","REVISAR PESOS",IF(COUNT(B13:G13)&lt;6,"FALTA INFORMACIÓN",IF(OR(MIN(B13:G13)&lt;1,MAX(B13:G13)&gt;5,B13&lt;&gt;INT(B13),C13&lt;&gt;INT(C13),D13&lt;&gt;INT(D13),E13&lt;&gt;INT(E13),F13&lt;&gt;INT(F13),G13&lt;&gt;INT(G13)),"REVISAR PUNTUACIÓN",SUMPRODUCT(B13:G13,$B$6:$G$6)))))))</f>
        <v>4.5500000000000007</v>
      </c>
      <c r="I13" s="51">
        <f>IF(A13="","",IF(ISNUMBER(H13),COUNTIF($H$11:$H$15,"&gt;"&amp;H13)+1,H13))</f>
        <v>1</v>
      </c>
      <c r="J13" s="51" t="str">
        <f>IF(A13="","",IF(ISNUMBER(I13),IF(AND(I13=1,COUNTIF($H$11:$H$15,H13)&gt;1),"EMPATE 1",IF(I13=1,"PRIORIDAD 1",IF(I13=2,"PRIORIDAD 2","ALTERNATIVA"))),I13))</f>
        <v>PRIORIDAD 1</v>
      </c>
      <c r="K13" s="46" t="s">
        <v>269</v>
      </c>
    </row>
    <row r="14" spans="1:11" ht="33.6" customHeight="1">
      <c r="A14" s="51" t="str">
        <f>IF('3_Segmentacion'!B10="","",'3_Segmentacion'!B10)</f>
        <v/>
      </c>
      <c r="B14" s="46"/>
      <c r="C14" s="46"/>
      <c r="D14" s="46"/>
      <c r="E14" s="46"/>
      <c r="F14" s="46"/>
      <c r="G14" s="46"/>
      <c r="H14" s="52" t="str">
        <f>IF(A14="","",IF(COUNTA('3_Segmentacion'!$B$7:$B$11)&lt;3,"FALTA INFORMACIÓN",IF(OR(AND('3_Segmentacion'!$B$7&lt;&gt;"",'3_Segmentacion'!$L$7&lt;&gt;"LISTO",'3_Segmentacion'!$L$7&lt;&gt;"VALIDAR"),AND('3_Segmentacion'!$B$8&lt;&gt;"",'3_Segmentacion'!$L$8&lt;&gt;"LISTO",'3_Segmentacion'!$L$8&lt;&gt;"VALIDAR"),AND('3_Segmentacion'!$B$9&lt;&gt;"",'3_Segmentacion'!$L$9&lt;&gt;"LISTO",'3_Segmentacion'!$L$9&lt;&gt;"VALIDAR"),AND('3_Segmentacion'!$B$10&lt;&gt;"",'3_Segmentacion'!$L$10&lt;&gt;"LISTO",'3_Segmentacion'!$L$10&lt;&gt;"VALIDAR"),AND('3_Segmentacion'!$B$11&lt;&gt;"",'3_Segmentacion'!$L$11&lt;&gt;"LISTO",'3_Segmentacion'!$L$11&lt;&gt;"VALIDAR")),"REVISAR SEGMENTACIÓN",IF($J$6&lt;&gt;"OK","REVISAR PESOS",IF(COUNT(B14:G14)&lt;6,"FALTA INFORMACIÓN",IF(OR(MIN(B14:G14)&lt;1,MAX(B14:G14)&gt;5,B14&lt;&gt;INT(B14),C14&lt;&gt;INT(C14),D14&lt;&gt;INT(D14),E14&lt;&gt;INT(E14),F14&lt;&gt;INT(F14),G14&lt;&gt;INT(G14)),"REVISAR PUNTUACIÓN",SUMPRODUCT(B14:G14,$B$6:$G$6)))))))</f>
        <v/>
      </c>
      <c r="I14" s="51" t="str">
        <f>IF(A14="","",IF(ISNUMBER(H14),COUNTIF($H$11:$H$15,"&gt;"&amp;H14)+1,H14))</f>
        <v/>
      </c>
      <c r="J14" s="51" t="str">
        <f>IF(A14="","",IF(ISNUMBER(I14),IF(AND(I14=1,COUNTIF($H$11:$H$15,H14)&gt;1),"EMPATE 1",IF(I14=1,"PRIORIDAD 1",IF(I14=2,"PRIORIDAD 2","ALTERNATIVA"))),I14))</f>
        <v/>
      </c>
      <c r="K14" s="46"/>
    </row>
    <row r="15" spans="1:11" ht="33.6" customHeight="1">
      <c r="A15" s="51" t="str">
        <f>IF('3_Segmentacion'!B11="","",'3_Segmentacion'!B11)</f>
        <v/>
      </c>
      <c r="B15" s="46"/>
      <c r="C15" s="46"/>
      <c r="D15" s="46"/>
      <c r="E15" s="46"/>
      <c r="F15" s="46"/>
      <c r="G15" s="46"/>
      <c r="H15" s="52" t="str">
        <f>IF(A15="","",IF(COUNTA('3_Segmentacion'!$B$7:$B$11)&lt;3,"FALTA INFORMACIÓN",IF(OR(AND('3_Segmentacion'!$B$7&lt;&gt;"",'3_Segmentacion'!$L$7&lt;&gt;"LISTO",'3_Segmentacion'!$L$7&lt;&gt;"VALIDAR"),AND('3_Segmentacion'!$B$8&lt;&gt;"",'3_Segmentacion'!$L$8&lt;&gt;"LISTO",'3_Segmentacion'!$L$8&lt;&gt;"VALIDAR"),AND('3_Segmentacion'!$B$9&lt;&gt;"",'3_Segmentacion'!$L$9&lt;&gt;"LISTO",'3_Segmentacion'!$L$9&lt;&gt;"VALIDAR"),AND('3_Segmentacion'!$B$10&lt;&gt;"",'3_Segmentacion'!$L$10&lt;&gt;"LISTO",'3_Segmentacion'!$L$10&lt;&gt;"VALIDAR"),AND('3_Segmentacion'!$B$11&lt;&gt;"",'3_Segmentacion'!$L$11&lt;&gt;"LISTO",'3_Segmentacion'!$L$11&lt;&gt;"VALIDAR")),"REVISAR SEGMENTACIÓN",IF($J$6&lt;&gt;"OK","REVISAR PESOS",IF(COUNT(B15:G15)&lt;6,"FALTA INFORMACIÓN",IF(OR(MIN(B15:G15)&lt;1,MAX(B15:G15)&gt;5,B15&lt;&gt;INT(B15),C15&lt;&gt;INT(C15),D15&lt;&gt;INT(D15),E15&lt;&gt;INT(E15),F15&lt;&gt;INT(F15),G15&lt;&gt;INT(G15)),"REVISAR PUNTUACIÓN",SUMPRODUCT(B15:G15,$B$6:$G$6)))))))</f>
        <v/>
      </c>
      <c r="I15" s="51" t="str">
        <f>IF(A15="","",IF(ISNUMBER(H15),COUNTIF($H$11:$H$15,"&gt;"&amp;H15)+1,H15))</f>
        <v/>
      </c>
      <c r="J15" s="51" t="str">
        <f>IF(A15="","",IF(ISNUMBER(I15),IF(AND(I15=1,COUNTIF($H$11:$H$15,H15)&gt;1),"EMPATE 1",IF(I15=1,"PRIORIDAD 1",IF(I15=2,"PRIORIDAD 2","ALTERNATIVA"))),I15))</f>
        <v/>
      </c>
      <c r="K15" s="46"/>
    </row>
    <row r="16" spans="1:11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ht="15.6">
      <c r="A17" s="43" t="s">
        <v>270</v>
      </c>
      <c r="B17" s="43"/>
      <c r="C17" s="43"/>
      <c r="D17" s="43"/>
      <c r="E17" s="53" t="str">
        <f>IF($E$19&lt;&gt;"LISTO","",INDEX(A11:A15,MATCH(MAX(H11:H15),H11:H15,0)))</f>
        <v>Pequeños ecommerce</v>
      </c>
      <c r="F17" s="53"/>
      <c r="G17" s="53"/>
      <c r="H17" s="53"/>
      <c r="I17" s="53"/>
      <c r="J17" s="53"/>
      <c r="K17" s="53"/>
    </row>
    <row r="18" spans="1:11">
      <c r="A18" s="43" t="s">
        <v>271</v>
      </c>
      <c r="B18" s="43"/>
      <c r="C18" s="43"/>
      <c r="D18" s="43"/>
      <c r="E18" s="54">
        <f>IF($E$19&lt;&gt;"LISTO","",MAX(H11:H15))</f>
        <v>4.5500000000000007</v>
      </c>
      <c r="F18" s="54"/>
      <c r="G18" s="54"/>
      <c r="H18" s="54"/>
      <c r="I18" s="54"/>
      <c r="J18" s="54"/>
      <c r="K18" s="54"/>
    </row>
    <row r="19" spans="1:11">
      <c r="A19" s="43" t="s">
        <v>272</v>
      </c>
      <c r="B19" s="43"/>
      <c r="C19" s="43"/>
      <c r="D19" s="43"/>
      <c r="E19" s="55" t="str">
        <f>IF($J$6&lt;&gt;"OK",$J$6,IF(OR(AND(A11&lt;&gt;"",COUNTIF(A11:A15,A11)&gt;1),AND(A12&lt;&gt;"",COUNTIF(A11:A15,A12)&gt;1),AND(A13&lt;&gt;"",COUNTIF(A11:A15,A13)&gt;1),AND(A14&lt;&gt;"",COUNTIF(A11:A15,A14)&gt;1),AND(A15&lt;&gt;"",COUNTIF(A11:A15,A15)&gt;1)),"REVISAR",IF(OR(AND(A11&lt;&gt;"",'3_Segmentacion'!L7="VALIDAR"),AND(A12&lt;&gt;"",'3_Segmentacion'!L8="VALIDAR"),AND(A13&lt;&gt;"",'3_Segmentacion'!L9="VALIDAR"),AND(A14&lt;&gt;"",'3_Segmentacion'!L10="VALIDAR"),AND(A15&lt;&gt;"",'3_Segmentacion'!L11="VALIDAR")),"VALIDAR",IF(OR(AND(A11&lt;&gt;"",'3_Segmentacion'!L7&lt;&gt;"LISTO"),AND(A12&lt;&gt;"",'3_Segmentacion'!L8&lt;&gt;"LISTO"),AND(A13&lt;&gt;"",'3_Segmentacion'!L9&lt;&gt;"LISTO"),AND(A14&lt;&gt;"",'3_Segmentacion'!L10&lt;&gt;"LISTO"),AND(A15&lt;&gt;"",'3_Segmentacion'!L11&lt;&gt;"LISTO")),"REVISAR",IF(COUNTA('3_Segmentacion'!B7:B11)&lt;3,"FALTA INFORMACIÓN",IF(COUNTIF(H11:H15,"FALTA INFORMACIÓN")&gt;0,"REVISAR",IF(COUNTIF(H11:H15,"REVISAR PUNTUACIÓN")+COUNTIF(H11:H15,"REVISAR SEGMENTACIÓN")+COUNTIF(H11:H15,"REVISAR PESOS")&gt;0,"REVISAR",IF(COUNTIF(H11:H15,MAX(H11:H15))&gt;1,"REVISAR EMPATE",IF(INDEX(K11:K15,MATCH(MAX(H11:H15),H11:H15,0))="","FALTA JUSTIFICACIÓN","LISTO")))))))))</f>
        <v>LISTO</v>
      </c>
      <c r="F19" s="55"/>
      <c r="G19" s="55"/>
      <c r="H19" s="55"/>
      <c r="I19" s="55"/>
      <c r="J19" s="55"/>
      <c r="K19" s="55"/>
    </row>
    <row r="20" spans="1:11">
      <c r="A20" s="50" t="s">
        <v>273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</row>
  </sheetData>
  <sheetProtection algorithmName="SHA-512" hashValue="cOmAM3geHl4y53EuSTQ2Z2h9T9KXQO8en4Hyp08hPwSwIWVMc9Xs6HIerm3ZYCqU0e6NklVm9L+URNZ8EXuDmQ==" saltValue="0wIXwixSKpH29xq0mohopg==" spinCount="100000" sheet="1" objects="1" scenarios="1" formatCells="0" formatColumns="0" formatRows="0" insertColumns="0" sort="0" autoFilter="0" pivotTables="0"/>
  <mergeCells count="13">
    <mergeCell ref="A18:D18"/>
    <mergeCell ref="E18:K18"/>
    <mergeCell ref="A20:K20"/>
    <mergeCell ref="J5:K5"/>
    <mergeCell ref="J6:K6"/>
    <mergeCell ref="A19:D19"/>
    <mergeCell ref="E19:K19"/>
    <mergeCell ref="A1:K1"/>
    <mergeCell ref="A2:K2"/>
    <mergeCell ref="A4:G4"/>
    <mergeCell ref="A8:K8"/>
    <mergeCell ref="A17:D17"/>
    <mergeCell ref="E17:K17"/>
  </mergeCells>
  <conditionalFormatting sqref="E19:K19">
    <cfRule type="expression" dxfId="19" priority="13">
      <formula>$E$19="LISTO"</formula>
    </cfRule>
    <cfRule type="expression" dxfId="18" priority="14">
      <formula>$E$19="VALIDAR"</formula>
    </cfRule>
    <cfRule type="expression" dxfId="17" priority="15">
      <formula>OR($E$19="REVISAR",$E$19="REVISAR EMPATE",$E$19="FALTA INFORMACIÓN",$E$19="FALTA JUSTIFICACIÓN")</formula>
    </cfRule>
  </conditionalFormatting>
  <conditionalFormatting sqref="H11:J15">
    <cfRule type="expression" dxfId="16" priority="16">
      <formula>OR($H11="FALTA INFORMACIÓN",$H11="REVISAR PUNTUACIÓN",$H11="REVISAR PESOS",$H11="REVISAR SEGMENTACIÓN")</formula>
    </cfRule>
  </conditionalFormatting>
  <conditionalFormatting sqref="I6">
    <cfRule type="expression" dxfId="15" priority="5">
      <formula>AND(I6=1,$J$6="OK")</formula>
    </cfRule>
    <cfRule type="expression" dxfId="14" priority="6">
      <formula>OR(I6&lt;&gt;1,$J$6&lt;&gt;"OK")</formula>
    </cfRule>
  </conditionalFormatting>
  <conditionalFormatting sqref="J11:J15">
    <cfRule type="expression" dxfId="13" priority="3">
      <formula>J11="PRIORIDAD 1"</formula>
    </cfRule>
    <cfRule type="expression" dxfId="12" priority="4">
      <formula>J11="PRIORIDAD 2"</formula>
    </cfRule>
    <cfRule type="expression" dxfId="11" priority="12">
      <formula>J11="EMPATE 1"</formula>
    </cfRule>
    <cfRule type="expression" dxfId="10" priority="17">
      <formula>J11="PRIORIDAD 1"</formula>
    </cfRule>
    <cfRule type="expression" dxfId="9" priority="18">
      <formula>J11="PRIORIDAD 2"</formula>
    </cfRule>
    <cfRule type="expression" dxfId="8" priority="19">
      <formula>J11="EMPATE 1"</formula>
    </cfRule>
  </conditionalFormatting>
  <conditionalFormatting sqref="J6:K6">
    <cfRule type="expression" dxfId="7" priority="7">
      <formula>$J$6="OK"</formula>
    </cfRule>
    <cfRule type="expression" dxfId="6" priority="8">
      <formula>OR($J$6="REVISAR",$J$6="FALTA INFORMACIÓN")</formula>
    </cfRule>
  </conditionalFormatting>
  <dataValidations count="2">
    <dataValidation type="list" sqref="B11:G15" xr:uid="{00000000-0002-0000-0300-000000000000}">
      <formula1>"1,2,3,4,5"</formula1>
    </dataValidation>
    <dataValidation type="decimal" sqref="B6:G6" xr:uid="{00000000-0002-0000-0300-000001000000}">
      <formula1>0</formula1>
      <formula2>1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C29" sqref="C29"/>
    </sheetView>
  </sheetViews>
  <sheetFormatPr baseColWidth="10" defaultColWidth="8.796875" defaultRowHeight="13.8"/>
  <cols>
    <col min="1" max="1" width="24" customWidth="1"/>
    <col min="2" max="3" width="48" customWidth="1"/>
    <col min="4" max="4" width="4" customWidth="1"/>
    <col min="5" max="5" width="22" customWidth="1"/>
    <col min="6" max="6" width="24" customWidth="1"/>
    <col min="7" max="8" width="16" customWidth="1"/>
  </cols>
  <sheetData>
    <row r="1" spans="1:8" ht="24" customHeight="1">
      <c r="A1" s="11" t="s">
        <v>274</v>
      </c>
      <c r="B1" s="11"/>
      <c r="C1" s="11"/>
      <c r="D1" s="11"/>
      <c r="E1" s="11"/>
      <c r="F1" s="11"/>
      <c r="G1" s="11"/>
      <c r="H1" s="11"/>
    </row>
    <row r="2" spans="1:8" ht="22.35" customHeight="1">
      <c r="A2" s="12" t="s">
        <v>275</v>
      </c>
      <c r="B2" s="12"/>
      <c r="C2" s="12"/>
      <c r="D2" s="12"/>
      <c r="E2" s="12"/>
      <c r="F2" s="12"/>
      <c r="G2" s="12"/>
      <c r="H2" s="12"/>
    </row>
    <row r="4" spans="1:8" ht="31.95" customHeight="1">
      <c r="A4" s="1" t="s">
        <v>276</v>
      </c>
      <c r="B4" s="1" t="s">
        <v>277</v>
      </c>
      <c r="C4" s="1" t="s">
        <v>278</v>
      </c>
    </row>
    <row r="5" spans="1:8" ht="31.95" customHeight="1">
      <c r="A5" s="1" t="s">
        <v>279</v>
      </c>
      <c r="B5" s="3" t="str">
        <f>IF('4_Targeting'!E19&lt;&gt;"LISTO","",'4_Targeting'!E17)</f>
        <v>Pequeños ecommerce</v>
      </c>
      <c r="C5" s="4" t="s">
        <v>280</v>
      </c>
    </row>
    <row r="6" spans="1:8" ht="31.95" customHeight="1">
      <c r="A6" s="1" t="s">
        <v>281</v>
      </c>
      <c r="B6" s="2" t="s">
        <v>282</v>
      </c>
      <c r="C6" s="4" t="s">
        <v>283</v>
      </c>
    </row>
    <row r="7" spans="1:8" ht="31.95" customHeight="1">
      <c r="A7" s="1" t="s">
        <v>154</v>
      </c>
      <c r="B7" s="2" t="s">
        <v>284</v>
      </c>
      <c r="C7" s="4" t="s">
        <v>285</v>
      </c>
    </row>
    <row r="8" spans="1:8" ht="31.95" customHeight="1">
      <c r="A8" s="1" t="s">
        <v>286</v>
      </c>
      <c r="B8" s="2" t="s">
        <v>287</v>
      </c>
      <c r="C8" s="4" t="s">
        <v>288</v>
      </c>
    </row>
    <row r="9" spans="1:8" ht="31.95" customHeight="1">
      <c r="A9" s="1" t="s">
        <v>157</v>
      </c>
      <c r="B9" s="2" t="s">
        <v>289</v>
      </c>
      <c r="C9" s="4" t="s">
        <v>290</v>
      </c>
    </row>
    <row r="10" spans="1:8" ht="31.95" customHeight="1">
      <c r="A10" s="1" t="s">
        <v>160</v>
      </c>
      <c r="B10" s="2" t="s">
        <v>291</v>
      </c>
      <c r="C10" s="4" t="s">
        <v>292</v>
      </c>
    </row>
    <row r="11" spans="1:8" ht="31.95" customHeight="1">
      <c r="A11" s="1" t="s">
        <v>293</v>
      </c>
      <c r="B11" s="2" t="s">
        <v>294</v>
      </c>
      <c r="C11" s="4" t="s">
        <v>295</v>
      </c>
    </row>
    <row r="13" spans="1:8">
      <c r="A13" s="13" t="s">
        <v>163</v>
      </c>
      <c r="B13" s="13"/>
      <c r="C13" s="13"/>
      <c r="D13" s="13"/>
      <c r="E13" s="13"/>
      <c r="F13" s="13"/>
      <c r="G13" s="13"/>
      <c r="H13" s="13"/>
    </row>
    <row r="14" spans="1:8">
      <c r="A14" s="15" t="str">
        <f>IF(OR(B5="",B6="",B7="",B8="",B9="",B10="",B11=""),"","Para "&amp;B5&amp;", nuestra oferta se posiciona frente a "&amp;B7&amp;" como una alternativa que permite "&amp;B11&amp;", con énfasis en "&amp;B9&amp;", porque ofrece "&amp;B10&amp;".")</f>
        <v>Para Pequeños ecommerce, nuestra oferta se posiciona frente a Excel, aplicaciones sencillas y sistemas ERP como una alternativa que permite controlar inventario sin la complejidad de un ERP, con énfasis en simplicidad y rapidez de implementación, porque ofrece una configuración rápida y funciones enfocadas en el control esencial de inventario.</v>
      </c>
      <c r="B14" s="15"/>
      <c r="C14" s="15"/>
      <c r="D14" s="15"/>
      <c r="E14" s="15"/>
      <c r="F14" s="15"/>
      <c r="G14" s="15"/>
      <c r="H14" s="15"/>
    </row>
    <row r="15" spans="1:8">
      <c r="A15" s="15"/>
      <c r="B15" s="15"/>
      <c r="C15" s="15"/>
      <c r="D15" s="15"/>
      <c r="E15" s="15"/>
      <c r="F15" s="15"/>
      <c r="G15" s="15"/>
      <c r="H15" s="15"/>
    </row>
    <row r="16" spans="1:8">
      <c r="A16" s="15"/>
      <c r="B16" s="15"/>
      <c r="C16" s="15"/>
      <c r="D16" s="15"/>
      <c r="E16" s="15"/>
      <c r="F16" s="15"/>
      <c r="G16" s="15"/>
      <c r="H16" s="15"/>
    </row>
    <row r="18" spans="1:8">
      <c r="A18" s="13" t="s">
        <v>296</v>
      </c>
      <c r="B18" s="13"/>
      <c r="C18" s="13"/>
      <c r="D18" s="13"/>
      <c r="E18" s="13"/>
      <c r="F18" s="13"/>
      <c r="G18" s="13"/>
      <c r="H18" s="13"/>
    </row>
    <row r="19" spans="1:8">
      <c r="A19" s="1" t="s">
        <v>259</v>
      </c>
      <c r="B19" s="1" t="s">
        <v>297</v>
      </c>
      <c r="C19" s="1" t="s">
        <v>298</v>
      </c>
      <c r="E19" s="1" t="s">
        <v>235</v>
      </c>
      <c r="F19" s="1" t="s">
        <v>262</v>
      </c>
    </row>
    <row r="20" spans="1:8">
      <c r="A20" s="1" t="s">
        <v>167</v>
      </c>
      <c r="B20" s="2" t="s">
        <v>241</v>
      </c>
      <c r="C20" s="4" t="s">
        <v>299</v>
      </c>
      <c r="E20" s="1" t="s">
        <v>151</v>
      </c>
      <c r="F20" s="3" t="str">
        <f>IF(OR(B5="",B6="",B7="",B8="",B9="",B10="",B11=""),"FALTA INFORMACIÓN",IF(COUNTIF(B20:B22,"Sí")+COUNTIF(B20:B22,"No")+COUNTIF(B20:B22,"Por validar")&lt;&gt;3,"REVISAR",IF(COUNTIF(B20:B22,"No")&gt;0,"REVISAR",IF(COUNTIF(B20:B22,"Por validar")&gt;0,"VALIDAR","LISTO PARA VALIDAR"))))</f>
        <v>LISTO PARA VALIDAR</v>
      </c>
    </row>
    <row r="21" spans="1:8">
      <c r="A21" s="1" t="s">
        <v>170</v>
      </c>
      <c r="B21" s="2" t="s">
        <v>241</v>
      </c>
      <c r="C21" s="4" t="s">
        <v>300</v>
      </c>
    </row>
    <row r="22" spans="1:8">
      <c r="A22" s="1" t="s">
        <v>173</v>
      </c>
      <c r="B22" s="2" t="s">
        <v>241</v>
      </c>
      <c r="C22" s="4" t="s">
        <v>301</v>
      </c>
    </row>
  </sheetData>
  <mergeCells count="5">
    <mergeCell ref="A1:H1"/>
    <mergeCell ref="A2:H2"/>
    <mergeCell ref="A13:H13"/>
    <mergeCell ref="A14:H16"/>
    <mergeCell ref="A18:H18"/>
  </mergeCells>
  <conditionalFormatting sqref="F20">
    <cfRule type="expression" dxfId="5" priority="1">
      <formula>F20="LISTO PARA VALIDAR"</formula>
    </cfRule>
    <cfRule type="expression" dxfId="4" priority="2">
      <formula>F20="VALIDAR"</formula>
    </cfRule>
    <cfRule type="expression" dxfId="3" priority="3">
      <formula>OR(F20="REVISAR",F20="FALTA INFORMACIÓN")</formula>
    </cfRule>
  </conditionalFormatting>
  <dataValidations count="1">
    <dataValidation type="list" sqref="B20:B22" xr:uid="{00000000-0002-0000-0400-000000000000}">
      <formula1>"Sí,No,Por validar"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1"/>
  <sheetViews>
    <sheetView workbookViewId="0">
      <selection sqref="A1:J1"/>
    </sheetView>
  </sheetViews>
  <sheetFormatPr baseColWidth="10" defaultColWidth="8.796875" defaultRowHeight="13.8"/>
  <cols>
    <col min="1" max="1" width="30" customWidth="1"/>
    <col min="2" max="2" width="62" customWidth="1"/>
    <col min="3" max="3" width="48" customWidth="1"/>
    <col min="4" max="4" width="4" customWidth="1"/>
    <col min="5" max="10" width="16" customWidth="1"/>
  </cols>
  <sheetData>
    <row r="1" spans="1:10" ht="24" customHeight="1">
      <c r="A1" s="11" t="s">
        <v>302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2.35" customHeight="1">
      <c r="A2" s="12" t="s">
        <v>303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ht="27.15" customHeight="1">
      <c r="A4" s="1" t="s">
        <v>266</v>
      </c>
      <c r="B4" s="1" t="s">
        <v>262</v>
      </c>
    </row>
    <row r="5" spans="1:10" ht="27.15" customHeight="1">
      <c r="A5" s="1" t="s">
        <v>304</v>
      </c>
      <c r="B5" s="3" t="str">
        <f>IF(COUNTA('3_Segmentacion'!B7:B11)=0,"",IF('3_Segmentacion'!B7&lt;&gt;"",'3_Segmentacion'!B7,"")&amp;IF('3_Segmentacion'!B8&lt;&gt;"",IF('3_Segmentacion'!B7&lt;&gt;"",", ","")&amp;'3_Segmentacion'!B8,"")&amp;IF('3_Segmentacion'!B9&lt;&gt;"",IF(COUNTA('3_Segmentacion'!B7:B8)&gt;0,", ","")&amp;'3_Segmentacion'!B9,"")&amp;IF('3_Segmentacion'!B10&lt;&gt;"",IF(COUNTA('3_Segmentacion'!B7:B9)&gt;0,", ","")&amp;'3_Segmentacion'!B10,"")&amp;IF('3_Segmentacion'!B11&lt;&gt;"",IF(COUNTA('3_Segmentacion'!B7:B10)&gt;0,", ","")&amp;'3_Segmentacion'!B11,""))</f>
        <v>Restaurantes pequeños, Tiendas de moda independientes, Pequeños ecommerce</v>
      </c>
    </row>
    <row r="6" spans="1:10" ht="27.15" customHeight="1">
      <c r="A6" s="1" t="s">
        <v>305</v>
      </c>
      <c r="B6" s="3" t="str">
        <f>IF('4_Targeting'!E19="LISTO",'4_Targeting'!E17,"")</f>
        <v>Pequeños ecommerce</v>
      </c>
    </row>
    <row r="7" spans="1:10" ht="27.15" customHeight="1">
      <c r="A7" s="1" t="s">
        <v>306</v>
      </c>
      <c r="B7" s="5">
        <f>IF('4_Targeting'!E19="LISTO",'4_Targeting'!E18,"")</f>
        <v>4.5500000000000007</v>
      </c>
    </row>
    <row r="8" spans="1:10" ht="27.15" customHeight="1">
      <c r="A8" s="1" t="s">
        <v>281</v>
      </c>
      <c r="B8" s="3" t="str">
        <f>IF('5_Posicionamiento'!B6="","",'5_Posicionamiento'!B6)</f>
        <v>Reducir quiebres de stock y diferencias entre disponibilidad y pedidos</v>
      </c>
    </row>
    <row r="9" spans="1:10" ht="27.15" customHeight="1">
      <c r="A9" s="1" t="s">
        <v>154</v>
      </c>
      <c r="B9" s="3" t="str">
        <f>IF('5_Posicionamiento'!B7="","",'5_Posicionamiento'!B7)</f>
        <v>Excel, aplicaciones sencillas y sistemas ERP</v>
      </c>
    </row>
    <row r="10" spans="1:10" ht="27.15" customHeight="1">
      <c r="A10" s="1" t="s">
        <v>307</v>
      </c>
      <c r="B10" s="3" t="str">
        <f>IF('5_Posicionamiento'!B9="","",'5_Posicionamiento'!B9)</f>
        <v>simplicidad y rapidez de implementación</v>
      </c>
    </row>
    <row r="11" spans="1:10" ht="27.15" customHeight="1">
      <c r="A11" s="1" t="s">
        <v>160</v>
      </c>
      <c r="B11" s="3" t="str">
        <f>IF('5_Posicionamiento'!B10="","",'5_Posicionamiento'!B10)</f>
        <v>una configuración rápida y funciones enfocadas en el control esencial de inventario</v>
      </c>
    </row>
    <row r="12" spans="1:10" ht="27.15" customHeight="1">
      <c r="A12" s="1" t="s">
        <v>163</v>
      </c>
      <c r="B12" s="3" t="str">
        <f>IF('5_Posicionamiento'!A14="","",'5_Posicionamiento'!A14)</f>
        <v>Para Pequeños ecommerce, nuestra oferta se posiciona frente a Excel, aplicaciones sencillas y sistemas ERP como una alternativa que permite controlar inventario sin la complejidad de un ERP, con énfasis en simplicidad y rapidez de implementación, porque ofrece una configuración rápida y funciones enfocadas en el control esencial de inventario.</v>
      </c>
    </row>
    <row r="13" spans="1:10">
      <c r="A13" s="9" t="s">
        <v>308</v>
      </c>
      <c r="B13" s="10" t="str">
        <f>IF('4_Targeting'!E19&lt;&gt;"LISTO",'4_Targeting'!E19,IF('5_Posicionamiento'!F20="LISTO PARA VALIDAR","LISTO PARA VALIDAR",'5_Posicionamiento'!F20))</f>
        <v>LISTO PARA VALIDAR</v>
      </c>
    </row>
    <row r="14" spans="1:10">
      <c r="A14" s="13" t="s">
        <v>309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28.8" customHeight="1">
      <c r="A15" s="1" t="s">
        <v>310</v>
      </c>
      <c r="B15" s="1" t="s">
        <v>311</v>
      </c>
      <c r="C15" s="1" t="s">
        <v>298</v>
      </c>
    </row>
    <row r="16" spans="1:10" ht="28.8" customHeight="1">
      <c r="A16" s="1" t="s">
        <v>312</v>
      </c>
      <c r="B16" s="2" t="s">
        <v>313</v>
      </c>
      <c r="C16" s="4" t="s">
        <v>314</v>
      </c>
    </row>
    <row r="17" spans="1:10" ht="28.8" customHeight="1">
      <c r="A17" s="1" t="s">
        <v>315</v>
      </c>
      <c r="B17" s="2" t="s">
        <v>316</v>
      </c>
      <c r="C17" s="4" t="s">
        <v>317</v>
      </c>
    </row>
    <row r="18" spans="1:10" ht="28.8" customHeight="1">
      <c r="A18" s="1" t="s">
        <v>318</v>
      </c>
      <c r="B18" s="2" t="s">
        <v>319</v>
      </c>
      <c r="C18" s="4" t="s">
        <v>320</v>
      </c>
    </row>
    <row r="19" spans="1:10" ht="28.8" customHeight="1">
      <c r="A19" s="1" t="s">
        <v>321</v>
      </c>
      <c r="B19" s="2" t="s">
        <v>322</v>
      </c>
      <c r="C19" s="4" t="s">
        <v>323</v>
      </c>
    </row>
    <row r="20" spans="1:10" ht="28.8" customHeight="1">
      <c r="A20" s="1" t="s">
        <v>324</v>
      </c>
      <c r="B20" s="2" t="s">
        <v>325</v>
      </c>
      <c r="C20" s="4" t="s">
        <v>326</v>
      </c>
    </row>
    <row r="21" spans="1:10">
      <c r="A21" s="17" t="s">
        <v>327</v>
      </c>
      <c r="B21" s="17"/>
      <c r="C21" s="17"/>
    </row>
    <row r="22" spans="1:10">
      <c r="A22" s="13" t="s">
        <v>328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>
      <c r="A23" s="16" t="str">
        <f>IF(B13&lt;&gt;"LISTO PARA VALIDAR","ESTADO: "&amp;B13&amp;". Revisa las hojas anteriores antes de usar este resumen como decisión final.","Prioridad sugerida: "&amp;B6&amp;". Posicionamiento: "&amp;B12)</f>
        <v>Prioridad sugerida: Pequeños ecommerce. Posicionamiento: Para Pequeños ecommerce, nuestra oferta se posiciona frente a Excel, aplicaciones sencillas y sistemas ERP como una alternativa que permite controlar inventario sin la complejidad de un ERP, con énfasis en simplicidad y rapidez de implementación, porque ofrece una configuración rápida y funciones enfocadas en el control esencial de inventario.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>
      <c r="A24" s="16"/>
      <c r="B24" s="16"/>
      <c r="C24" s="16"/>
      <c r="D24" s="16"/>
      <c r="E24" s="16"/>
      <c r="F24" s="16"/>
      <c r="G24" s="16"/>
      <c r="H24" s="16"/>
      <c r="I24" s="16"/>
      <c r="J24" s="16"/>
    </row>
    <row r="26" spans="1:10">
      <c r="E26" s="6" t="s">
        <v>103</v>
      </c>
      <c r="F26" s="6" t="s">
        <v>33</v>
      </c>
    </row>
    <row r="27" spans="1:10">
      <c r="E27" s="7" t="str">
        <f>IF('4_Targeting'!A11="","",'4_Targeting'!A11)</f>
        <v>Restaurantes pequeños</v>
      </c>
      <c r="F27" s="8">
        <f>IF('4_Targeting'!A11="","",'4_Targeting'!H11)</f>
        <v>3.3499999999999996</v>
      </c>
    </row>
    <row r="28" spans="1:10" ht="20.399999999999999">
      <c r="E28" s="7" t="str">
        <f>IF('4_Targeting'!A12="","",'4_Targeting'!A12)</f>
        <v>Tiendas de moda independientes</v>
      </c>
      <c r="F28" s="8">
        <f>IF('4_Targeting'!A12="","",'4_Targeting'!H12)</f>
        <v>3.3999999999999995</v>
      </c>
    </row>
    <row r="29" spans="1:10">
      <c r="E29" s="7" t="str">
        <f>IF('4_Targeting'!A13="","",'4_Targeting'!A13)</f>
        <v>Pequeños ecommerce</v>
      </c>
      <c r="F29" s="8">
        <f>IF('4_Targeting'!A13="","",'4_Targeting'!H13)</f>
        <v>4.5500000000000007</v>
      </c>
    </row>
    <row r="30" spans="1:10">
      <c r="E30" s="7" t="str">
        <f>IF('4_Targeting'!A14="","",'4_Targeting'!A14)</f>
        <v/>
      </c>
      <c r="F30" s="8" t="str">
        <f>IF('4_Targeting'!A14="","",'4_Targeting'!H14)</f>
        <v/>
      </c>
    </row>
    <row r="31" spans="1:10">
      <c r="E31" s="7" t="str">
        <f>IF('4_Targeting'!A15="","",'4_Targeting'!A15)</f>
        <v/>
      </c>
      <c r="F31" s="8" t="str">
        <f>IF('4_Targeting'!A15="","",'4_Targeting'!H15)</f>
        <v/>
      </c>
    </row>
  </sheetData>
  <mergeCells count="6">
    <mergeCell ref="A1:J1"/>
    <mergeCell ref="A2:J2"/>
    <mergeCell ref="A14:J14"/>
    <mergeCell ref="A22:J22"/>
    <mergeCell ref="A23:J24"/>
    <mergeCell ref="A21:C21"/>
  </mergeCells>
  <conditionalFormatting sqref="B13">
    <cfRule type="expression" dxfId="2" priority="1">
      <formula>B13="LISTO PARA VALIDAR"</formula>
    </cfRule>
    <cfRule type="expression" dxfId="1" priority="2">
      <formula>B13="VALIDAR"</formula>
    </cfRule>
    <cfRule type="expression" dxfId="0" priority="3">
      <formula>OR(B13="REVISAR",B13="REVISAR EMPATE",B13="FALTA INFORMACIÓN",B13="FALTA JUSTIFICACIÓN")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1_Instrucciones</vt:lpstr>
      <vt:lpstr>2_Glosario</vt:lpstr>
      <vt:lpstr>3_Segmentacion</vt:lpstr>
      <vt:lpstr>4_Targeting</vt:lpstr>
      <vt:lpstr>5_Posicionamiento</vt:lpstr>
      <vt:lpstr>6_Resumen_STP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2026-10-06T14:26:27Z</dcterms:modified>
</cp:coreProperties>
</file>