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7CA361E-AA56-46DF-98FE-F2F6086A7D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 Instrucciones" sheetId="1" r:id="rId1"/>
    <sheet name="2 Glosario" sheetId="2" r:id="rId2"/>
    <sheet name="3 Base estratégica" sheetId="3" r:id="rId3"/>
    <sheet name="4 Mapa canales" sheetId="4" r:id="rId4"/>
    <sheet name="5 Matriz CIM" sheetId="5" r:id="rId5"/>
    <sheet name="6 Auditoría" sheetId="6" r:id="rId6"/>
    <sheet name="7 Seguimient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7" l="1"/>
  <c r="E31" i="7"/>
  <c r="F30" i="7"/>
  <c r="E30" i="7"/>
  <c r="F29" i="7"/>
  <c r="E29" i="7"/>
  <c r="F28" i="7"/>
  <c r="E28" i="7"/>
  <c r="F27" i="7"/>
  <c r="E27" i="7"/>
  <c r="F26" i="7"/>
  <c r="E26" i="7"/>
  <c r="F25" i="7"/>
  <c r="E25" i="7"/>
  <c r="F24" i="7"/>
  <c r="E24" i="7"/>
  <c r="F23" i="7"/>
  <c r="E23" i="7"/>
  <c r="F22" i="7"/>
  <c r="E22" i="7"/>
  <c r="F21" i="7"/>
  <c r="E21" i="7"/>
  <c r="F20" i="7"/>
  <c r="E20" i="7"/>
  <c r="F19" i="7"/>
  <c r="E19" i="7"/>
  <c r="F18" i="7"/>
  <c r="E18" i="7"/>
  <c r="F17" i="7"/>
  <c r="E17" i="7"/>
  <c r="F16" i="7"/>
  <c r="E16" i="7"/>
  <c r="F15" i="7"/>
  <c r="E15" i="7"/>
  <c r="F14" i="7"/>
  <c r="E14" i="7"/>
  <c r="F13" i="7"/>
  <c r="E13" i="7"/>
  <c r="F12" i="7"/>
  <c r="B6" i="7" s="1"/>
  <c r="E12" i="7"/>
  <c r="E20" i="6"/>
  <c r="E19" i="6"/>
  <c r="E18" i="6"/>
  <c r="E17" i="6"/>
  <c r="E16" i="6"/>
  <c r="E15" i="6"/>
  <c r="E14" i="6"/>
  <c r="E13" i="6"/>
  <c r="E12" i="6"/>
  <c r="E11" i="6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F6" i="3"/>
  <c r="F5" i="3"/>
  <c r="F7" i="3" s="1"/>
  <c r="B5" i="6" l="1"/>
  <c r="B8" i="7" s="1"/>
  <c r="B5" i="7"/>
  <c r="B7" i="7"/>
  <c r="B6" i="6" l="1"/>
  <c r="B7" i="6"/>
</calcChain>
</file>

<file path=xl/sharedStrings.xml><?xml version="1.0" encoding="utf-8"?>
<sst xmlns="http://schemas.openxmlformats.org/spreadsheetml/2006/main" count="438" uniqueCount="335">
  <si>
    <t>Plantilla de Comunicación Integrada de Marketing (CIM)</t>
  </si>
  <si>
    <t>Nivel básico-intermedio | Ejemplo transversal: Café Andino — lanzamiento de una suscripción mensual</t>
  </si>
  <si>
    <t>Cómo usar esta plantilla</t>
  </si>
  <si>
    <t>1</t>
  </si>
  <si>
    <t>Empieza por la hoja 3</t>
  </si>
  <si>
    <t>Define la base estratégica de la campaña: objetivo, audiencia, necesidad, propuesta, mensaje central, evidencia, CTA general, periodo y responsable.</t>
  </si>
  <si>
    <t>2</t>
  </si>
  <si>
    <t>Mapea tus canales en la hoja 4</t>
  </si>
  <si>
    <t>Registra solo los canales que realmente utilizarás. Asigna a cada uno una función, etapa, formato, CTA, responsable, frecuencia y estado.</t>
  </si>
  <si>
    <t>3</t>
  </si>
  <si>
    <t>Adapta el mensaje en la hoja 5</t>
  </si>
  <si>
    <t>Escribe cómo cambia el mensaje según el canal sin perder la promesa central. Evalúa si la promesa y la información crítica siguen siendo coherentes.</t>
  </si>
  <si>
    <t>4</t>
  </si>
  <si>
    <t>Audita la integración en la hoja 6</t>
  </si>
  <si>
    <t>Responde Sí, Parcial o No a cada criterio. La plantilla calcula un puntaje global y una lectura orientativa.</t>
  </si>
  <si>
    <t>5</t>
  </si>
  <si>
    <t>Haz seguimiento en la hoja 7</t>
  </si>
  <si>
    <t>Define un KPI y una meta por fila. Registra el resultado real y revisa el porcentaje de cumplimiento, aprendizaje y próxima acción.</t>
  </si>
  <si>
    <t>6</t>
  </si>
  <si>
    <t>Sustituye el ejemplo</t>
  </si>
  <si>
    <t>No necesitas crear hojas nuevas. Borra los datos de Café Andino y reemplázalos por los de tu empresa o campaña. Conserva encabezados, fórmulas y validaciones.</t>
  </si>
  <si>
    <t>Reglas de operación y mantenimiento</t>
  </si>
  <si>
    <t>Celdas azules</t>
  </si>
  <si>
    <t>Son celdas de captura. Puedes editarlas o reemplazar el ejemplo.</t>
  </si>
  <si>
    <t>Celdas verdes</t>
  </si>
  <si>
    <t>Contienen resultados o fórmulas. Su color puede cambiar según el estado del resultado. Evita sobrescribirlas para conservar el funcionamiento.</t>
  </si>
  <si>
    <t>Desplegables</t>
  </si>
  <si>
    <t>Úsalos para mantener respuestas consistentes y facilitar la lectura.</t>
  </si>
  <si>
    <t>Filas libres</t>
  </si>
  <si>
    <t>Las hojas operativas incluyen filas adicionales. Puedes utilizarlas sin insertar nuevas estructuras.</t>
  </si>
  <si>
    <t>Sin macros</t>
  </si>
  <si>
    <t>La plantilla no utiliza macros, conexiones externas ni vínculos a otros archivos.</t>
  </si>
  <si>
    <t>Compatibilidad</t>
  </si>
  <si>
    <t>Está diseñada con fórmulas básicas y rangos estándar para Excel de escritorio.</t>
  </si>
  <si>
    <t>Mantenimiento</t>
  </si>
  <si>
    <t>Si cambias el mensaje central, revisa también la Matriz CIM y la Auditoría de coherencia.</t>
  </si>
  <si>
    <t>Alertas</t>
  </si>
  <si>
    <t>FALTA INFORMACIÓN indica datos requeridos incompletos. REVISAR o REVISAR DATOS indica una entrada inválida. REVISAR META señala una meta igual o menor que cero; REVISAR RESULTADO, un resultado negativo; REVISAR DUPLICADO, un mismo canal y KPI repetido. Corrige la alerta antes de interpretar el resultado.</t>
  </si>
  <si>
    <t>Qué incluye y qué deja fuera</t>
  </si>
  <si>
    <t>Incluye</t>
  </si>
  <si>
    <t>Definición de base estratégica, mapa de canales, adaptación de mensajes, auditoría de coherencia y seguimiento básico de KPI.</t>
  </si>
  <si>
    <t>No incluye</t>
  </si>
  <si>
    <t>Calendario editorial avanzado, automatizaciones, CRM, atribución multicanal avanzada, Marketing Mix Modeling, optimización de presupuesto ni dashboards ejecutivos complejos.</t>
  </si>
  <si>
    <t>Objetivo</t>
  </si>
  <si>
    <t>Entregar una herramienta práctica y suficientemente robusta para ordenar una estrategia CIM sin convertirla en un sistema premium.</t>
  </si>
  <si>
    <t>Consejo: trabaja en orden. La plantilla funciona mejor cuando el objetivo, la audiencia y el mensaje central quedan definidos antes de elegir o adaptar canales.</t>
  </si>
  <si>
    <t>Glosario de la plantilla CIM</t>
  </si>
  <si>
    <t>Definiciones prácticas de los términos utilizados en las hojas de trabajo</t>
  </si>
  <si>
    <t>Término</t>
  </si>
  <si>
    <t>Definición práctica</t>
  </si>
  <si>
    <t>Dónde se usa</t>
  </si>
  <si>
    <t>Comunicación Integrada de Marketing (CIM)</t>
  </si>
  <si>
    <t>Enfoque para coordinar audiencias, mensajes, canales y resultados bajo una estrategia común.</t>
  </si>
  <si>
    <t>Toda la plantilla</t>
  </si>
  <si>
    <t>IMC</t>
  </si>
  <si>
    <t>Sigla en inglés de Integrated Marketing Communications; equivale a CIM.</t>
  </si>
  <si>
    <t>Referencia conceptual</t>
  </si>
  <si>
    <t>Objetivo de comunicación</t>
  </si>
  <si>
    <t>Cambio o resultado que se espera conseguir con la comunicación.</t>
  </si>
  <si>
    <t>Base estratégica / Seguimiento</t>
  </si>
  <si>
    <t>Audiencia prioritaria</t>
  </si>
  <si>
    <t>Grupo principal al que se dirige la campaña o comunicación.</t>
  </si>
  <si>
    <t>Base estratégica / Mapa de canales</t>
  </si>
  <si>
    <t>Grupo de interés</t>
  </si>
  <si>
    <t>Persona o grupo que puede influir o verse afectado por la comunicación, no necesariamente comprador.</t>
  </si>
  <si>
    <t>Base estratégica</t>
  </si>
  <si>
    <t>Necesidad</t>
  </si>
  <si>
    <t>Problema, deseo o situación que la comunicación debe conectar con la oferta.</t>
  </si>
  <si>
    <t>Propuesta de valor</t>
  </si>
  <si>
    <t>Razón principal por la que la oferta resulta relevante y diferenciada para la audiencia.</t>
  </si>
  <si>
    <t>Mensaje central</t>
  </si>
  <si>
    <t>Idea principal que debe mantenerse reconocible aunque cambie el canal o formato.</t>
  </si>
  <si>
    <t>Base estratégica / Matriz CIM</t>
  </si>
  <si>
    <t>Beneficio central</t>
  </si>
  <si>
    <t>Resultado o valor principal que la audiencia espera obtener.</t>
  </si>
  <si>
    <t>Matriz CIM</t>
  </si>
  <si>
    <t>Evidencia</t>
  </si>
  <si>
    <t>Dato, característica o prueba que ayuda a respaldar la promesa.</t>
  </si>
  <si>
    <t>Canal</t>
  </si>
  <si>
    <t>Medio o punto de contacto utilizado para comunicar, atender o facilitar una acción.</t>
  </si>
  <si>
    <t>Mapa de canales / Matriz CIM</t>
  </si>
  <si>
    <t>Punto de contacto</t>
  </si>
  <si>
    <t>Momento o lugar en el que la audiencia interactúa con la empresa o recibe su comunicación.</t>
  </si>
  <si>
    <t>Mapa de canales</t>
  </si>
  <si>
    <t>Función del canal</t>
  </si>
  <si>
    <t>Trabajo específico que el canal debe cumplir dentro de la estrategia.</t>
  </si>
  <si>
    <t>Etapa</t>
  </si>
  <si>
    <t>Momento del recorrido en el que participa el canal: descubrimiento, consideración, conversión u otra función definida.</t>
  </si>
  <si>
    <t>Formato</t>
  </si>
  <si>
    <t>Forma concreta del contenido o interacción: video, anuncio, email, página, conversación, etc.</t>
  </si>
  <si>
    <t>CTA</t>
  </si>
  <si>
    <t>Llamada a la acción que indica qué debería hacer la audiencia a continuación.</t>
  </si>
  <si>
    <t>Base estratégica / Mapa / Matriz</t>
  </si>
  <si>
    <t>Responsable</t>
  </si>
  <si>
    <t>Persona o rol encargado de ejecutar, actualizar o controlar una actividad.</t>
  </si>
  <si>
    <t>Base estratégica / Mapa</t>
  </si>
  <si>
    <t>Frecuencia</t>
  </si>
  <si>
    <t>Periodicidad con la que se ejecuta una acción o comunicación.</t>
  </si>
  <si>
    <t>Coherencia</t>
  </si>
  <si>
    <t>Grado en que distintos mensajes y canales mantienen la misma lógica estratégica sin contradecirse.</t>
  </si>
  <si>
    <t>Matriz CIM / Auditoría</t>
  </si>
  <si>
    <t>Promesa central</t>
  </si>
  <si>
    <t>Idea de valor que no debería cambiar arbitrariamente entre canales.</t>
  </si>
  <si>
    <t>Información crítica</t>
  </si>
  <si>
    <t>Datos que deben mantenerse consistentes, como precio, condiciones, beneficios esenciales o disponibilidad.</t>
  </si>
  <si>
    <t>KPI</t>
  </si>
  <si>
    <t>Indicador clave utilizado para evaluar el avance frente a un objetivo.</t>
  </si>
  <si>
    <t>Seguimiento</t>
  </si>
  <si>
    <t>Meta</t>
  </si>
  <si>
    <t>Valor esperado para un KPI durante un periodo determinado.</t>
  </si>
  <si>
    <t>Resultado real</t>
  </si>
  <si>
    <t>Valor observado para el KPI después de ejecutar la campaña o actividad.</t>
  </si>
  <si>
    <t>Cumplimiento</t>
  </si>
  <si>
    <t>Relación entre el resultado real y la meta.</t>
  </si>
  <si>
    <t>Aprendizaje</t>
  </si>
  <si>
    <t>Conclusión práctica obtenida a partir del resultado.</t>
  </si>
  <si>
    <t>Próxima acción</t>
  </si>
  <si>
    <t>Ajuste o decisión que se realizará después de revisar el resultado.</t>
  </si>
  <si>
    <t>FALTA INFORMACIÓN</t>
  </si>
  <si>
    <t>Alerta que aparece cuando una fila o evaluación iniciada no tiene todos los datos necesarios para calcular con seguridad.</t>
  </si>
  <si>
    <t>Matriz CIM / Auditoría / Seguimiento</t>
  </si>
  <si>
    <t>REVISAR</t>
  </si>
  <si>
    <t>Alerta general para una respuesta fuera de las opciones válidas o una configuración que debe corregirse.</t>
  </si>
  <si>
    <t>REVISAR DATOS</t>
  </si>
  <si>
    <t>Alerta que aparece cuando Meta o Resultado real contienen texto u otro dato no numérico.</t>
  </si>
  <si>
    <t>REVISAR META</t>
  </si>
  <si>
    <t>Alerta que aparece cuando la meta es igual o menor que cero y, por tanto, no puede utilizarse para calcular cumplimiento.</t>
  </si>
  <si>
    <t>REVISAR RESULTADO</t>
  </si>
  <si>
    <t>Alerta que aparece cuando el resultado real es negativo en un KPI de esta plantilla.</t>
  </si>
  <si>
    <t>Cumplido</t>
  </si>
  <si>
    <t>Estado de seguimiento cuando el resultado real alcanza o supera el 100% de la meta.</t>
  </si>
  <si>
    <t>En camino</t>
  </si>
  <si>
    <t>Estado de seguimiento cuando el cumplimiento está entre 80% y menos de 100%.</t>
  </si>
  <si>
    <t>Atención</t>
  </si>
  <si>
    <t>Estado de seguimiento cuando el cumplimiento es menor al 80% y requiere revisión.</t>
  </si>
  <si>
    <t>REVISAR DUPLICADO</t>
  </si>
  <si>
    <t>Alerta que aparece cuando el mismo canal o frente y el mismo KPI se repiten en más de una fila de Seguimiento.</t>
  </si>
  <si>
    <t>Base estratégica de la campaña</t>
  </si>
  <si>
    <t>Completa primero esta hoja. Las celdas azules son editables; el ejemplo corresponde a Café Andino.</t>
  </si>
  <si>
    <t>Campo</t>
  </si>
  <si>
    <t>Dato de la campaña</t>
  </si>
  <si>
    <t>Guía de captura</t>
  </si>
  <si>
    <t>Control rápido</t>
  </si>
  <si>
    <t>Nombre de campaña</t>
  </si>
  <si>
    <t>Lanzamiento suscripción mensual Café Andino</t>
  </si>
  <si>
    <t>Usa un nombre corto que permita identificar la campaña.</t>
  </si>
  <si>
    <t>Campos requeridos completos</t>
  </si>
  <si>
    <t>Conseguir 60 nuevas suscripciones en 8 semanas, comunicando la comodidad de recibir café fresco cada mes.</t>
  </si>
  <si>
    <t>Debe indicar qué quieres conseguir, con quién y, cuando sea posible, en qué periodo.</t>
  </si>
  <si>
    <t>Estado</t>
  </si>
  <si>
    <t>Clientes actuales y potenciales que compran café de especialidad al menos una vez al mes y valoran comodidad y calidad.</t>
  </si>
  <si>
    <t>Define el grupo principal. Evita descripciones demasiado amplias.</t>
  </si>
  <si>
    <t>Siguiente paso</t>
  </si>
  <si>
    <t>Necesidad principal</t>
  </si>
  <si>
    <t>No quedarse sin café y evitar repetir manualmente la compra cada mes.</t>
  </si>
  <si>
    <t>Describe el problema, deseo o situación que conecta con la oferta.</t>
  </si>
  <si>
    <t>Café de especialidad fresco, elegido según tus preferencias y entregado de forma recurrente.</t>
  </si>
  <si>
    <t>Resume por qué la oferta es relevante y diferente.</t>
  </si>
  <si>
    <t>Recibe cada mes café fresco seleccionado según tus preferencias sin tener que volver a hacer el pedido.</t>
  </si>
  <si>
    <t>Debe poder mantenerse reconocible entre canales.</t>
  </si>
  <si>
    <t>Comodidad sin sacrificar frescura ni personalización.</t>
  </si>
  <si>
    <t>Expresa el resultado principal para la audiencia.</t>
  </si>
  <si>
    <t>Evidencia principal</t>
  </si>
  <si>
    <t>Selección configurable, tostado reciente, frecuencia modificable y cancelación disponible.</t>
  </si>
  <si>
    <t>Incluye pruebas o características que respaldan la promesa.</t>
  </si>
  <si>
    <t>CTA general</t>
  </si>
  <si>
    <t>Conoce y configura tu suscripción</t>
  </si>
  <si>
    <t>Define la acción general esperada. Cada canal puede adaptar su CTA.</t>
  </si>
  <si>
    <t>Periodo</t>
  </si>
  <si>
    <t>8 semanas</t>
  </si>
  <si>
    <t>Usa una duración clara o fechas concretas.</t>
  </si>
  <si>
    <t>Responsable general</t>
  </si>
  <si>
    <t>Coordinación comercial y marketing</t>
  </si>
  <si>
    <t>Indica quién coordina la campaña completa.</t>
  </si>
  <si>
    <t>En preparación</t>
  </si>
  <si>
    <t>Selecciona el estado actual.</t>
  </si>
  <si>
    <t>Mapa de canales y puntos de contacto</t>
  </si>
  <si>
    <t>Define para qué sirve cada canal antes de producir contenido. Usa solo los canales que realmente vas a gestionar.</t>
  </si>
  <si>
    <t>Función</t>
  </si>
  <si>
    <t>Audiencia</t>
  </si>
  <si>
    <t>Formato principal</t>
  </si>
  <si>
    <t>Instagram</t>
  </si>
  <si>
    <t>Generar descubrimiento e interés</t>
  </si>
  <si>
    <t>Personas interesadas en café de especialidad</t>
  </si>
  <si>
    <t>Descubrimiento</t>
  </si>
  <si>
    <t>Video corto / carrusel</t>
  </si>
  <si>
    <t>Conoce la suscripción</t>
  </si>
  <si>
    <t>Marketing</t>
  </si>
  <si>
    <t>3 veces por semana</t>
  </si>
  <si>
    <t>Activo</t>
  </si>
  <si>
    <t>Publicidad digital</t>
  </si>
  <si>
    <t>Captar tráfico cualificado</t>
  </si>
  <si>
    <t>Personas con interés en café de especialidad</t>
  </si>
  <si>
    <t>Captación</t>
  </si>
  <si>
    <t>Anuncio</t>
  </si>
  <si>
    <t>Ver cómo funciona</t>
  </si>
  <si>
    <t>Durante 8 semanas</t>
  </si>
  <si>
    <t>Sitio web</t>
  </si>
  <si>
    <t>Explicar la oferta y convertir</t>
  </si>
  <si>
    <t>Visitantes interesados</t>
  </si>
  <si>
    <t>Consideración</t>
  </si>
  <si>
    <t>Página de suscripción</t>
  </si>
  <si>
    <t>Elegir mi suscripción</t>
  </si>
  <si>
    <t>Ecommerce</t>
  </si>
  <si>
    <t>Siempre disponible</t>
  </si>
  <si>
    <t>Email</t>
  </si>
  <si>
    <t>Profundizar beneficios con clientes actuales</t>
  </si>
  <si>
    <t>Clientes actuales</t>
  </si>
  <si>
    <t>Configurar mi café</t>
  </si>
  <si>
    <t>Marketing / CRM</t>
  </si>
  <si>
    <t>1 por semana</t>
  </si>
  <si>
    <t>WhatsApp Business</t>
  </si>
  <si>
    <t>Resolver dudas y objeciones</t>
  </si>
  <si>
    <t>Personas con intención alta</t>
  </si>
  <si>
    <t>Resolución de dudas</t>
  </si>
  <si>
    <t>Conversación</t>
  </si>
  <si>
    <t>Resolver una duda</t>
  </si>
  <si>
    <t>Servicio / ventas</t>
  </si>
  <si>
    <t>Según consulta</t>
  </si>
  <si>
    <t>Tienda física</t>
  </si>
  <si>
    <t>Explicar y cerrar con clientes frecuentes</t>
  </si>
  <si>
    <t>Clientes de tienda</t>
  </si>
  <si>
    <t>Conversión</t>
  </si>
  <si>
    <t>Conversación / material POP</t>
  </si>
  <si>
    <t>Activar suscripción</t>
  </si>
  <si>
    <t>Equipo tienda</t>
  </si>
  <si>
    <t>Diario</t>
  </si>
  <si>
    <t>Matriz de adaptación y coherencia CIM</t>
  </si>
  <si>
    <t>Adapta el mensaje a cada canal sin perder la promesa central ni la información crítica.</t>
  </si>
  <si>
    <t>Mensaje adaptado</t>
  </si>
  <si>
    <t>Beneficio reforzado</t>
  </si>
  <si>
    <t>Evidencia utilizada</t>
  </si>
  <si>
    <t>Observaciones</t>
  </si>
  <si>
    <t>Que no se te acabe tu café favorito: recíbelo fresco cada mes según tus preferencias.</t>
  </si>
  <si>
    <t>Comodidad + frescura</t>
  </si>
  <si>
    <t>Tostado reciente y selección configurable</t>
  </si>
  <si>
    <t>Sí</t>
  </si>
  <si>
    <t>Pieza breve orientada a descubrimiento.</t>
  </si>
  <si>
    <t>Tu café de especialidad puede llegar cada mes sin repetir el pedido.</t>
  </si>
  <si>
    <t>Comodidad</t>
  </si>
  <si>
    <t>Frecuencia modificable</t>
  </si>
  <si>
    <t>Dirige a la página de suscripción.</t>
  </si>
  <si>
    <t>Configura el café, la frecuencia y recibe cada mes una selección fresca.</t>
  </si>
  <si>
    <t>Personalización + comodidad</t>
  </si>
  <si>
    <t>Opciones, precio, condiciones y cancelación</t>
  </si>
  <si>
    <t>Explica el servicio completo.</t>
  </si>
  <si>
    <t>Haz más simple tu compra recurrente y recibe café fresco según tus preferencias.</t>
  </si>
  <si>
    <t>Comodidad para clientes actuales</t>
  </si>
  <si>
    <t>Selección configurable y cambios de frecuencia</t>
  </si>
  <si>
    <t>Profundiza en beneficios y funcionamiento.</t>
  </si>
  <si>
    <t>Te ayudamos a elegir café, frecuencia y resolver dudas antes de suscribirte.</t>
  </si>
  <si>
    <t>Acompañamiento + flexibilidad</t>
  </si>
  <si>
    <t>Condiciones, cambios y cancelación</t>
  </si>
  <si>
    <t>Lenguaje conversacional.</t>
  </si>
  <si>
    <t>Puedes seguir disfrutando tu café preferido y recibirlo automáticamente cada mes.</t>
  </si>
  <si>
    <t>Conveniencia + continuidad</t>
  </si>
  <si>
    <t>Preferencias registradas y frecuencia adaptable</t>
  </si>
  <si>
    <t>Se explica después de identificar preferencias.</t>
  </si>
  <si>
    <t>Auditoría de coherencia de la comunicación</t>
  </si>
  <si>
    <t>Evalúa la campaña completa. Responde Sí, Parcial o No; el puntaje es orientativo y sirve para detectar dónde revisar.</t>
  </si>
  <si>
    <t>Resultado general</t>
  </si>
  <si>
    <t>Puntaje de coherencia</t>
  </si>
  <si>
    <t>Lectura</t>
  </si>
  <si>
    <t>Criterios por revisar</t>
  </si>
  <si>
    <t>Criterio</t>
  </si>
  <si>
    <t>Pregunta de revisión</t>
  </si>
  <si>
    <t>Respuesta</t>
  </si>
  <si>
    <t>Observación</t>
  </si>
  <si>
    <t>Puntaje</t>
  </si>
  <si>
    <t>¿Todos los canales apoyan un objetivo común?</t>
  </si>
  <si>
    <t>La campaña completa busca nuevas suscripciones.</t>
  </si>
  <si>
    <t>¿La audiencia prioritaria está claramente definida?</t>
  </si>
  <si>
    <t>Clientes frecuentes y personas que valoran café de especialidad.</t>
  </si>
  <si>
    <t>¿Existe una idea central reconocible entre canales?</t>
  </si>
  <si>
    <t>Comodidad + café fresco + personalización.</t>
  </si>
  <si>
    <t>Promesa</t>
  </si>
  <si>
    <t>¿La promesa se mantiene sin contradicciones?</t>
  </si>
  <si>
    <t>No cambia entre piezas.</t>
  </si>
  <si>
    <t>¿Precio, condiciones y beneficios esenciales se mantienen consistentes?</t>
  </si>
  <si>
    <t>Parcial</t>
  </si>
  <si>
    <t>Asegurar que tienda y WhatsApp tengan siempre las condiciones actualizadas.</t>
  </si>
  <si>
    <t>Función de canales</t>
  </si>
  <si>
    <t>¿Cada canal tiene una función definida?</t>
  </si>
  <si>
    <t>Descubrimiento, explicación, resolución y conversión están diferenciados.</t>
  </si>
  <si>
    <t>¿Los CTA son compatibles con la etapa y no compiten entre sí?</t>
  </si>
  <si>
    <t>Cambian según etapa, pero llevan al mismo recorrido.</t>
  </si>
  <si>
    <t>Responsables</t>
  </si>
  <si>
    <t>¿Está claro quién ejecuta y actualiza cada canal?</t>
  </si>
  <si>
    <t>Marketing, ecommerce, ventas y tienda tienen responsables.</t>
  </si>
  <si>
    <t>Medición</t>
  </si>
  <si>
    <t>¿Los KPI permiten evaluar el objetivo?</t>
  </si>
  <si>
    <t>Falta consolidar la lectura semanal de todas las fuentes.</t>
  </si>
  <si>
    <t>Actualización</t>
  </si>
  <si>
    <t>¿Existe una forma de comunicar cambios al equipo?</t>
  </si>
  <si>
    <t>Definir una rutina semanal de actualización.</t>
  </si>
  <si>
    <t>Seguimiento básico de resultados</t>
  </si>
  <si>
    <t>Registra un KPI por fila, compara meta vs. resultado real y documenta el aprendizaje y la próxima acción.</t>
  </si>
  <si>
    <t>Resumen de seguimiento</t>
  </si>
  <si>
    <t>Promedio de cumplimiento</t>
  </si>
  <si>
    <t>Campaña</t>
  </si>
  <si>
    <t>KPIs cumplidos</t>
  </si>
  <si>
    <t>Objetivo final</t>
  </si>
  <si>
    <t>60 nuevas suscripciones en 8 semanas</t>
  </si>
  <si>
    <t>KPIs en atención</t>
  </si>
  <si>
    <t>Estado de lectura</t>
  </si>
  <si>
    <t>Ejemplo</t>
  </si>
  <si>
    <t>Coherencia CIM</t>
  </si>
  <si>
    <t>Uso</t>
  </si>
  <si>
    <t>Sustituye estos datos por los propios.</t>
  </si>
  <si>
    <t>Canal / frente</t>
  </si>
  <si>
    <t>% Cumplimiento</t>
  </si>
  <si>
    <t>Visitas a página de suscripción</t>
  </si>
  <si>
    <t>El contenido educativo genera más clics que las piezas solo promocionales.</t>
  </si>
  <si>
    <t>Repetir formatos educativos con CTA claro.</t>
  </si>
  <si>
    <t>Visitas cualificadas</t>
  </si>
  <si>
    <t>Los anuncios centrados en comodidad superan a los centrados solo en descuento.</t>
  </si>
  <si>
    <t>Priorizar beneficio principal y probar nueva creatividad.</t>
  </si>
  <si>
    <t>Inicios de configuración</t>
  </si>
  <si>
    <t>La explicación de flexibilidad reduce dudas antes de iniciar.</t>
  </si>
  <si>
    <t>Hacer más visible la opción de modificar frecuencia.</t>
  </si>
  <si>
    <t>Clics hacia suscripción</t>
  </si>
  <si>
    <t>Clientes actuales responden bien a la conveniencia de no repetir pedidos.</t>
  </si>
  <si>
    <t>Segmentar próximo envío por frecuencia histórica de compra.</t>
  </si>
  <si>
    <t>Consultas resueltas con intención de compra</t>
  </si>
  <si>
    <t>Las preguntas se concentran en cambios y cancelación.</t>
  </si>
  <si>
    <t>Crear respuestas rápidas con condiciones actualizadas.</t>
  </si>
  <si>
    <t>Clientes derivados a suscripción</t>
  </si>
  <si>
    <t>El equipo ofrece mejor la suscripción cuando identifica primero la frecuencia de compra.</t>
  </si>
  <si>
    <t>Incluir una pregunta de frecuencia en la conversación.</t>
  </si>
  <si>
    <t>Campaña total</t>
  </si>
  <si>
    <t>Nuevas suscripciones activas</t>
  </si>
  <si>
    <t>La campaña avanza, pero todavía está por debajo de la meta final.</t>
  </si>
  <si>
    <t>Concentrar esfuerzos en canales con mayor intención durante las semanas restantes.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</si>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</sst>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b/>
      <sz val="10"/>
      <color rgb="FF111827"/>
      <name val="Aptos"/>
      <family val="2"/>
    </font>
    <font>
      <sz val="10"/>
      <color rgb="FF111827"/>
      <name val="Aptos"/>
      <family val="2"/>
    </font>
    <font>
      <i/>
      <sz val="10"/>
      <color rgb="FF111827"/>
      <name val="Aptos"/>
      <family val="2"/>
    </font>
    <font>
      <b/>
      <sz val="16"/>
      <color rgb="FFFFFFFF"/>
      <name val="Aptos"/>
      <family val="2"/>
    </font>
    <font>
      <i/>
      <sz val="10"/>
      <color rgb="FF374151"/>
      <name val="Aptos"/>
      <family val="2"/>
    </font>
    <font>
      <b/>
      <sz val="11"/>
      <color rgb="FFFFFFFF"/>
      <name val="Aptos"/>
      <family val="2"/>
    </font>
    <font>
      <b/>
      <sz val="10"/>
      <color rgb="FFFFFFFF"/>
      <name val="Aptos"/>
      <family val="2"/>
    </font>
    <font>
      <b/>
      <sz val="10"/>
      <color rgb="FF374151"/>
      <name val="Aptos"/>
      <family val="2"/>
    </font>
    <font>
      <b/>
      <sz val="10"/>
      <color rgb="FF0B1F3A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2F8"/>
      </patternFill>
    </fill>
    <fill>
      <patternFill patternType="solid">
        <fgColor rgb="FF17365D"/>
      </patternFill>
    </fill>
    <fill>
      <patternFill patternType="solid">
        <fgColor rgb="FFF3F4F6"/>
      </patternFill>
    </fill>
    <fill>
      <patternFill patternType="solid">
        <fgColor rgb="FFDCEAF7"/>
      </patternFill>
    </fill>
    <fill>
      <patternFill patternType="solid">
        <fgColor rgb="FFDCFCE7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DCEAF7"/>
        <bgColor indexed="64"/>
      </patternFill>
    </fill>
    <fill>
      <patternFill patternType="solid">
        <fgColor rgb="FFF9FAFB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1" fillId="5" borderId="1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6" xfId="0" applyFont="1" applyFill="1" applyBorder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1" fillId="7" borderId="5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2" fillId="6" borderId="5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2" fillId="6" borderId="8" xfId="0" applyFont="1" applyFill="1" applyBorder="1" applyAlignment="1">
      <alignment vertical="top" wrapText="1"/>
    </xf>
    <xf numFmtId="9" fontId="1" fillId="7" borderId="0" xfId="0" applyNumberFormat="1" applyFont="1" applyFill="1" applyAlignment="1">
      <alignment vertical="center" wrapText="1"/>
    </xf>
    <xf numFmtId="9" fontId="1" fillId="7" borderId="7" xfId="0" applyNumberFormat="1" applyFont="1" applyFill="1" applyBorder="1" applyAlignment="1">
      <alignment vertical="center" wrapText="1"/>
    </xf>
    <xf numFmtId="9" fontId="1" fillId="7" borderId="8" xfId="0" applyNumberFormat="1" applyFont="1" applyFill="1" applyBorder="1" applyAlignment="1">
      <alignment vertical="center" wrapText="1"/>
    </xf>
    <xf numFmtId="9" fontId="1" fillId="7" borderId="3" xfId="0" applyNumberFormat="1" applyFont="1" applyFill="1" applyBorder="1" applyAlignment="1">
      <alignment vertical="center" wrapText="1"/>
    </xf>
    <xf numFmtId="0" fontId="2" fillId="6" borderId="3" xfId="0" applyFont="1" applyFill="1" applyBorder="1" applyAlignment="1">
      <alignment vertical="top" wrapText="1"/>
    </xf>
    <xf numFmtId="0" fontId="1" fillId="7" borderId="0" xfId="0" applyFont="1" applyFill="1" applyAlignment="1">
      <alignment vertical="center" wrapText="1"/>
    </xf>
    <xf numFmtId="0" fontId="1" fillId="7" borderId="7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 wrapText="1"/>
    </xf>
    <xf numFmtId="0" fontId="2" fillId="9" borderId="0" xfId="0" applyFont="1" applyFill="1"/>
    <xf numFmtId="0" fontId="0" fillId="9" borderId="0" xfId="0" applyFill="1"/>
    <xf numFmtId="0" fontId="5" fillId="10" borderId="0" xfId="0" applyFont="1" applyFill="1" applyAlignment="1">
      <alignment vertical="center" wrapText="1"/>
    </xf>
    <xf numFmtId="0" fontId="6" fillId="11" borderId="0" xfId="0" applyFont="1" applyFill="1" applyAlignment="1">
      <alignment vertical="center"/>
    </xf>
    <xf numFmtId="0" fontId="1" fillId="9" borderId="1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vertical="top" wrapText="1"/>
    </xf>
    <xf numFmtId="0" fontId="2" fillId="9" borderId="3" xfId="0" applyFont="1" applyFill="1" applyBorder="1" applyAlignment="1">
      <alignment vertical="top" wrapText="1"/>
    </xf>
    <xf numFmtId="0" fontId="1" fillId="9" borderId="4" xfId="0" applyFont="1" applyFill="1" applyBorder="1" applyAlignment="1">
      <alignment horizontal="center" vertical="top" wrapText="1"/>
    </xf>
    <xf numFmtId="0" fontId="1" fillId="9" borderId="0" xfId="0" applyFont="1" applyFill="1" applyAlignment="1">
      <alignment vertical="top" wrapText="1"/>
    </xf>
    <xf numFmtId="0" fontId="2" fillId="9" borderId="5" xfId="0" applyFont="1" applyFill="1" applyBorder="1" applyAlignment="1">
      <alignment vertical="top" wrapText="1"/>
    </xf>
    <xf numFmtId="0" fontId="1" fillId="9" borderId="6" xfId="0" applyFont="1" applyFill="1" applyBorder="1" applyAlignment="1">
      <alignment horizontal="center" vertical="top" wrapText="1"/>
    </xf>
    <xf numFmtId="0" fontId="1" fillId="9" borderId="7" xfId="0" applyFont="1" applyFill="1" applyBorder="1" applyAlignment="1">
      <alignment vertical="top" wrapText="1"/>
    </xf>
    <xf numFmtId="0" fontId="2" fillId="9" borderId="8" xfId="0" applyFont="1" applyFill="1" applyBorder="1" applyAlignment="1">
      <alignment vertical="top" wrapText="1"/>
    </xf>
    <xf numFmtId="0" fontId="2" fillId="9" borderId="0" xfId="0" applyFont="1" applyFill="1" applyAlignment="1">
      <alignment wrapText="1"/>
    </xf>
    <xf numFmtId="0" fontId="6" fillId="11" borderId="0" xfId="0" applyFont="1" applyFill="1" applyAlignment="1">
      <alignment vertical="center" wrapText="1"/>
    </xf>
    <xf numFmtId="0" fontId="1" fillId="12" borderId="1" xfId="0" applyFont="1" applyFill="1" applyBorder="1" applyAlignment="1">
      <alignment vertical="top" wrapText="1"/>
    </xf>
    <xf numFmtId="0" fontId="2" fillId="9" borderId="0" xfId="0" applyFont="1" applyFill="1" applyAlignment="1">
      <alignment vertical="top" wrapText="1"/>
    </xf>
    <xf numFmtId="0" fontId="1" fillId="12" borderId="4" xfId="0" applyFont="1" applyFill="1" applyBorder="1" applyAlignment="1">
      <alignment vertical="top" wrapText="1"/>
    </xf>
    <xf numFmtId="0" fontId="1" fillId="12" borderId="6" xfId="0" applyFont="1" applyFill="1" applyBorder="1" applyAlignment="1">
      <alignment vertical="top" wrapText="1"/>
    </xf>
    <xf numFmtId="0" fontId="8" fillId="12" borderId="9" xfId="0" applyFont="1" applyFill="1" applyBorder="1" applyAlignment="1">
      <alignment vertical="top" wrapText="1"/>
    </xf>
    <xf numFmtId="0" fontId="1" fillId="13" borderId="0" xfId="0" applyFont="1" applyFill="1" applyAlignment="1">
      <alignment vertical="center" wrapText="1"/>
    </xf>
    <xf numFmtId="0" fontId="11" fillId="14" borderId="21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14" borderId="23" xfId="0" applyFont="1" applyFill="1" applyBorder="1" applyAlignment="1">
      <alignment horizontal="center" vertical="center" wrapText="1"/>
    </xf>
    <xf numFmtId="0" fontId="11" fillId="14" borderId="24" xfId="0" applyFont="1" applyFill="1" applyBorder="1" applyAlignment="1">
      <alignment horizontal="center" vertical="center" wrapText="1"/>
    </xf>
    <xf numFmtId="0" fontId="11" fillId="14" borderId="25" xfId="0" applyFont="1" applyFill="1" applyBorder="1" applyAlignment="1">
      <alignment horizontal="center" vertical="center" wrapText="1"/>
    </xf>
    <xf numFmtId="0" fontId="11" fillId="14" borderId="26" xfId="0" applyFont="1" applyFill="1" applyBorder="1" applyAlignment="1">
      <alignment horizontal="center" vertical="center" wrapText="1"/>
    </xf>
    <xf numFmtId="0" fontId="14" fillId="9" borderId="27" xfId="1" applyFont="1" applyFill="1" applyBorder="1" applyAlignment="1">
      <alignment horizontal="center" vertical="center"/>
    </xf>
    <xf numFmtId="0" fontId="14" fillId="9" borderId="28" xfId="1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vertical="top" wrapText="1"/>
    </xf>
    <xf numFmtId="0" fontId="2" fillId="9" borderId="0" xfId="0" applyFont="1" applyFill="1" applyAlignment="1">
      <alignment vertical="top" wrapText="1"/>
    </xf>
    <xf numFmtId="0" fontId="1" fillId="9" borderId="6" xfId="0" applyFont="1" applyFill="1" applyBorder="1" applyAlignment="1">
      <alignment vertical="top" wrapText="1"/>
    </xf>
    <xf numFmtId="0" fontId="2" fillId="9" borderId="7" xfId="0" applyFont="1" applyFill="1" applyBorder="1" applyAlignment="1">
      <alignment vertical="top" wrapText="1"/>
    </xf>
    <xf numFmtId="0" fontId="9" fillId="9" borderId="10" xfId="0" applyFont="1" applyFill="1" applyBorder="1" applyAlignment="1">
      <alignment vertical="top" wrapText="1"/>
    </xf>
    <xf numFmtId="0" fontId="2" fillId="9" borderId="11" xfId="0" applyFont="1" applyFill="1" applyBorder="1" applyAlignment="1">
      <alignment vertical="top" wrapText="1"/>
    </xf>
    <xf numFmtId="0" fontId="2" fillId="9" borderId="12" xfId="0" applyFont="1" applyFill="1" applyBorder="1" applyAlignment="1">
      <alignment vertical="top" wrapText="1"/>
    </xf>
    <xf numFmtId="0" fontId="9" fillId="9" borderId="13" xfId="0" applyFont="1" applyFill="1" applyBorder="1" applyAlignment="1">
      <alignment vertical="top" wrapText="1"/>
    </xf>
    <xf numFmtId="0" fontId="2" fillId="9" borderId="14" xfId="0" applyFont="1" applyFill="1" applyBorder="1" applyAlignment="1">
      <alignment vertical="top" wrapText="1"/>
    </xf>
    <xf numFmtId="0" fontId="9" fillId="9" borderId="15" xfId="0" applyFont="1" applyFill="1" applyBorder="1" applyAlignment="1">
      <alignment vertical="top" wrapText="1"/>
    </xf>
    <xf numFmtId="0" fontId="2" fillId="9" borderId="16" xfId="0" applyFont="1" applyFill="1" applyBorder="1" applyAlignment="1">
      <alignment vertical="top" wrapText="1"/>
    </xf>
    <xf numFmtId="0" fontId="2" fillId="9" borderId="17" xfId="0" applyFont="1" applyFill="1" applyBorder="1" applyAlignment="1">
      <alignment vertical="top" wrapText="1"/>
    </xf>
    <xf numFmtId="0" fontId="9" fillId="9" borderId="18" xfId="0" applyFont="1" applyFill="1" applyBorder="1" applyAlignment="1">
      <alignment vertical="top" wrapText="1"/>
    </xf>
    <xf numFmtId="0" fontId="2" fillId="9" borderId="19" xfId="0" applyFont="1" applyFill="1" applyBorder="1" applyAlignment="1">
      <alignment vertical="top" wrapText="1"/>
    </xf>
    <xf numFmtId="0" fontId="2" fillId="9" borderId="20" xfId="0" applyFont="1" applyFill="1" applyBorder="1" applyAlignment="1">
      <alignment vertical="top" wrapText="1"/>
    </xf>
    <xf numFmtId="0" fontId="2" fillId="16" borderId="0" xfId="0" applyFont="1" applyFill="1" applyAlignment="1">
      <alignment vertical="top" wrapText="1"/>
    </xf>
    <xf numFmtId="0" fontId="2" fillId="16" borderId="7" xfId="0" applyFont="1" applyFill="1" applyBorder="1" applyAlignment="1">
      <alignment vertical="top" wrapText="1"/>
    </xf>
    <xf numFmtId="0" fontId="2" fillId="16" borderId="4" xfId="0" applyFont="1" applyFill="1" applyBorder="1" applyAlignment="1">
      <alignment vertical="top" wrapText="1"/>
    </xf>
    <xf numFmtId="0" fontId="2" fillId="16" borderId="5" xfId="0" applyFont="1" applyFill="1" applyBorder="1" applyAlignment="1">
      <alignment vertical="top" wrapText="1"/>
    </xf>
    <xf numFmtId="0" fontId="2" fillId="16" borderId="6" xfId="0" applyFont="1" applyFill="1" applyBorder="1" applyAlignment="1">
      <alignment vertical="top" wrapText="1"/>
    </xf>
    <xf numFmtId="0" fontId="2" fillId="16" borderId="8" xfId="0" applyFont="1" applyFill="1" applyBorder="1" applyAlignment="1">
      <alignment vertical="top" wrapText="1"/>
    </xf>
    <xf numFmtId="0" fontId="4" fillId="8" borderId="0" xfId="0" applyFont="1" applyFill="1" applyAlignment="1" applyProtection="1">
      <alignment horizontal="left" vertical="center"/>
      <protection locked="0"/>
    </xf>
    <xf numFmtId="0" fontId="5" fillId="10" borderId="0" xfId="0" applyFont="1" applyFill="1" applyAlignment="1" applyProtection="1">
      <alignment vertical="center" wrapText="1"/>
      <protection locked="0"/>
    </xf>
    <xf numFmtId="0" fontId="2" fillId="9" borderId="0" xfId="0" applyFont="1" applyFill="1" applyProtection="1"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8" borderId="3" xfId="0" applyFont="1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vertical="center"/>
      <protection locked="0"/>
    </xf>
    <xf numFmtId="0" fontId="6" fillId="11" borderId="3" xfId="0" applyFont="1" applyFill="1" applyBorder="1" applyAlignment="1" applyProtection="1">
      <alignment vertical="center"/>
      <protection locked="0"/>
    </xf>
    <xf numFmtId="0" fontId="1" fillId="12" borderId="4" xfId="0" applyFont="1" applyFill="1" applyBorder="1" applyAlignment="1" applyProtection="1">
      <alignment vertical="top" wrapText="1"/>
      <protection locked="0"/>
    </xf>
    <xf numFmtId="0" fontId="2" fillId="16" borderId="0" xfId="0" applyFont="1" applyFill="1" applyAlignment="1" applyProtection="1">
      <alignment vertical="top" wrapText="1"/>
      <protection locked="0"/>
    </xf>
    <xf numFmtId="0" fontId="3" fillId="17" borderId="5" xfId="0" applyFont="1" applyFill="1" applyBorder="1" applyAlignment="1" applyProtection="1">
      <alignment vertical="top" wrapText="1"/>
      <protection locked="0"/>
    </xf>
    <xf numFmtId="9" fontId="1" fillId="15" borderId="5" xfId="0" applyNumberFormat="1" applyFont="1" applyFill="1" applyBorder="1" applyAlignment="1" applyProtection="1">
      <alignment vertical="center" wrapText="1"/>
      <protection locked="0"/>
    </xf>
    <xf numFmtId="0" fontId="1" fillId="15" borderId="5" xfId="0" applyFont="1" applyFill="1" applyBorder="1" applyAlignment="1" applyProtection="1">
      <alignment vertical="center" wrapText="1"/>
      <protection locked="0"/>
    </xf>
    <xf numFmtId="0" fontId="1" fillId="12" borderId="6" xfId="0" applyFont="1" applyFill="1" applyBorder="1" applyAlignment="1" applyProtection="1">
      <alignment vertical="top" wrapText="1"/>
      <protection locked="0"/>
    </xf>
    <xf numFmtId="0" fontId="1" fillId="15" borderId="8" xfId="0" applyFont="1" applyFill="1" applyBorder="1" applyAlignment="1" applyProtection="1">
      <alignment vertical="center" wrapText="1"/>
      <protection locked="0"/>
    </xf>
    <xf numFmtId="0" fontId="2" fillId="16" borderId="7" xfId="0" applyFont="1" applyFill="1" applyBorder="1" applyAlignment="1" applyProtection="1">
      <alignment vertical="top" wrapText="1"/>
      <protection locked="0"/>
    </xf>
    <xf numFmtId="0" fontId="3" fillId="17" borderId="8" xfId="0" applyFont="1" applyFill="1" applyBorder="1" applyAlignment="1" applyProtection="1">
      <alignment vertical="top" wrapText="1"/>
      <protection locked="0"/>
    </xf>
    <xf numFmtId="0" fontId="2" fillId="9" borderId="4" xfId="0" applyFont="1" applyFill="1" applyBorder="1" applyAlignment="1" applyProtection="1">
      <alignment vertical="top" wrapText="1"/>
      <protection locked="0"/>
    </xf>
    <xf numFmtId="0" fontId="2" fillId="9" borderId="0" xfId="0" applyFont="1" applyFill="1" applyAlignment="1" applyProtection="1">
      <alignment vertical="top" wrapText="1"/>
      <protection locked="0"/>
    </xf>
    <xf numFmtId="0" fontId="2" fillId="9" borderId="6" xfId="0" applyFont="1" applyFill="1" applyBorder="1" applyAlignment="1" applyProtection="1">
      <alignment vertical="top" wrapText="1"/>
      <protection locked="0"/>
    </xf>
    <xf numFmtId="0" fontId="2" fillId="9" borderId="7" xfId="0" applyFont="1" applyFill="1" applyBorder="1" applyAlignment="1" applyProtection="1">
      <alignment vertical="top" wrapText="1"/>
      <protection locked="0"/>
    </xf>
    <xf numFmtId="9" fontId="1" fillId="15" borderId="8" xfId="0" applyNumberFormat="1" applyFont="1" applyFill="1" applyBorder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42">
    <dxf>
      <font>
        <b/>
        <color rgb="FF991B1B"/>
      </font>
      <fill>
        <patternFill>
          <bgColor rgb="FFFEE2E2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color rgb="FF991B1B"/>
      </font>
      <fill>
        <patternFill>
          <bgColor rgb="FFFEE2E2"/>
        </patternFill>
      </fill>
    </dxf>
    <dxf>
      <font>
        <color rgb="FF92400E"/>
      </font>
      <fill>
        <patternFill>
          <bgColor rgb="FFFEF3C7"/>
        </patternFill>
      </fill>
    </dxf>
    <dxf>
      <font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color rgb="FF991B1B"/>
      </font>
      <fill>
        <patternFill>
          <bgColor rgb="FFFEE2E2"/>
        </patternFill>
      </fill>
    </dxf>
    <dxf>
      <font>
        <color rgb="FF92400E"/>
      </font>
      <fill>
        <patternFill>
          <bgColor rgb="FFFEF3C7"/>
        </patternFill>
      </fill>
    </dxf>
    <dxf>
      <font>
        <color rgb="FF166534"/>
      </font>
      <fill>
        <patternFill>
          <bgColor rgb="FFDCFCE7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color rgb="FF374151"/>
      </font>
      <fill>
        <patternFill>
          <bgColor rgb="FFF3F4F6"/>
        </patternFill>
      </fill>
    </dxf>
    <dxf>
      <font>
        <color rgb="FF92400E"/>
      </font>
      <fill>
        <patternFill>
          <bgColor rgb="FFFEF3C7"/>
        </patternFill>
      </fill>
    </dxf>
    <dxf>
      <font>
        <color rgb="FF166534"/>
      </font>
      <fill>
        <patternFill>
          <bgColor rgb="FFDCFCE7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1730032</xdr:colOff>
      <xdr:row>2</xdr:row>
      <xdr:rowOff>167640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4E618E-187C-44E4-8831-6830FAEF1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725" y="0"/>
          <a:ext cx="209579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1691932</xdr:colOff>
      <xdr:row>1</xdr:row>
      <xdr:rowOff>321945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3C022E-5FF8-4C0D-B1F0-D255B8E45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4700" y="0"/>
          <a:ext cx="2095792" cy="619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1806232</xdr:colOff>
      <xdr:row>1</xdr:row>
      <xdr:rowOff>325755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140AD5-12DF-44F3-B3E9-CBA45E83F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6600" y="0"/>
          <a:ext cx="2105317" cy="61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1691932</xdr:colOff>
      <xdr:row>1</xdr:row>
      <xdr:rowOff>321945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4490D4-9349-47D1-9635-184D8CABA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0" y="0"/>
          <a:ext cx="209579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"/>
  <sheetViews>
    <sheetView tabSelected="1" workbookViewId="0">
      <selection activeCell="E16" sqref="E16"/>
    </sheetView>
  </sheetViews>
  <sheetFormatPr baseColWidth="10" defaultColWidth="8.796875" defaultRowHeight="13.8"/>
  <cols>
    <col min="1" max="1" width="15.796875" style="27" customWidth="1"/>
    <col min="2" max="2" width="30.09765625" style="27" customWidth="1"/>
    <col min="3" max="3" width="100.296875" style="27" customWidth="1"/>
    <col min="4" max="4" width="4.69921875" style="27" customWidth="1"/>
    <col min="5" max="5" width="44.69921875" style="27" customWidth="1"/>
    <col min="6" max="6" width="36.19921875" style="27" customWidth="1"/>
    <col min="7" max="16384" width="8.796875" style="27"/>
  </cols>
  <sheetData>
    <row r="1" spans="1:22" ht="21">
      <c r="A1" s="25" t="s">
        <v>0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14.4">
      <c r="A2" s="28" t="s">
        <v>1</v>
      </c>
      <c r="B2" s="28"/>
      <c r="C2" s="2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15" thickBo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19.2" customHeight="1">
      <c r="A4" s="29" t="s">
        <v>2</v>
      </c>
      <c r="B4" s="29"/>
      <c r="C4" s="29"/>
      <c r="D4" s="26"/>
      <c r="E4" s="47" t="s">
        <v>333</v>
      </c>
      <c r="F4" s="48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ht="19.2" customHeight="1">
      <c r="A5" s="26"/>
      <c r="B5" s="26"/>
      <c r="C5" s="26"/>
      <c r="D5" s="26"/>
      <c r="E5" s="49"/>
      <c r="F5" s="50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28.2" thickBot="1">
      <c r="A6" s="30" t="s">
        <v>3</v>
      </c>
      <c r="B6" s="31" t="s">
        <v>4</v>
      </c>
      <c r="C6" s="32" t="s">
        <v>5</v>
      </c>
      <c r="D6" s="26"/>
      <c r="E6" s="51"/>
      <c r="F6" s="52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28.2" thickBot="1">
      <c r="A7" s="33" t="s">
        <v>6</v>
      </c>
      <c r="B7" s="34" t="s">
        <v>7</v>
      </c>
      <c r="C7" s="35" t="s">
        <v>8</v>
      </c>
      <c r="D7" s="26"/>
      <c r="E7" s="53" t="s">
        <v>334</v>
      </c>
      <c r="F7" s="54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27.6">
      <c r="A8" s="33" t="s">
        <v>9</v>
      </c>
      <c r="B8" s="34" t="s">
        <v>10</v>
      </c>
      <c r="C8" s="35" t="s">
        <v>11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4.4">
      <c r="A9" s="33" t="s">
        <v>12</v>
      </c>
      <c r="B9" s="34" t="s">
        <v>13</v>
      </c>
      <c r="C9" s="35" t="s">
        <v>14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4.4">
      <c r="A10" s="33" t="s">
        <v>15</v>
      </c>
      <c r="B10" s="34" t="s">
        <v>16</v>
      </c>
      <c r="C10" s="35" t="s">
        <v>17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ht="27.6">
      <c r="A11" s="36" t="s">
        <v>18</v>
      </c>
      <c r="B11" s="37" t="s">
        <v>19</v>
      </c>
      <c r="C11" s="38" t="s">
        <v>20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ht="14.4">
      <c r="A12" s="39"/>
      <c r="B12" s="39"/>
      <c r="C12" s="39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14.4">
      <c r="A13" s="40" t="s">
        <v>21</v>
      </c>
      <c r="B13" s="40"/>
      <c r="C13" s="40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14.4">
      <c r="A14" s="39"/>
      <c r="B14" s="39"/>
      <c r="C14" s="39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ht="14.4">
      <c r="A15" s="41" t="s">
        <v>22</v>
      </c>
      <c r="B15" s="42" t="s">
        <v>23</v>
      </c>
      <c r="C15" s="42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ht="14.4">
      <c r="A16" s="43" t="s">
        <v>24</v>
      </c>
      <c r="B16" s="42" t="s">
        <v>25</v>
      </c>
      <c r="C16" s="4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4.4">
      <c r="A17" s="43" t="s">
        <v>26</v>
      </c>
      <c r="B17" s="42" t="s">
        <v>27</v>
      </c>
      <c r="C17" s="42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4.4">
      <c r="A18" s="43" t="s">
        <v>28</v>
      </c>
      <c r="B18" s="42" t="s">
        <v>29</v>
      </c>
      <c r="C18" s="42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ht="14.4">
      <c r="A19" s="43" t="s">
        <v>30</v>
      </c>
      <c r="B19" s="42" t="s">
        <v>31</v>
      </c>
      <c r="C19" s="42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</row>
    <row r="20" spans="1:22" ht="14.4">
      <c r="A20" s="43" t="s">
        <v>32</v>
      </c>
      <c r="B20" s="42" t="s">
        <v>33</v>
      </c>
      <c r="C20" s="42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2" ht="14.4">
      <c r="A21" s="44" t="s">
        <v>34</v>
      </c>
      <c r="B21" s="42" t="s">
        <v>35</v>
      </c>
      <c r="C21" s="42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ht="14.4">
      <c r="A22" s="45" t="s">
        <v>36</v>
      </c>
      <c r="B22" s="42" t="s">
        <v>37</v>
      </c>
      <c r="C22" s="42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ht="14.4">
      <c r="A23" s="40" t="s">
        <v>38</v>
      </c>
      <c r="B23" s="40"/>
      <c r="C23" s="40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14.4">
      <c r="A24" s="39"/>
      <c r="B24" s="39"/>
      <c r="C24" s="39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ht="14.4">
      <c r="A25" s="41" t="s">
        <v>39</v>
      </c>
      <c r="B25" s="42" t="s">
        <v>40</v>
      </c>
      <c r="C25" s="42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ht="14.4">
      <c r="A26" s="43" t="s">
        <v>41</v>
      </c>
      <c r="B26" s="42" t="s">
        <v>42</v>
      </c>
      <c r="C26" s="42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</row>
    <row r="27" spans="1:22" ht="14.4">
      <c r="A27" s="44" t="s">
        <v>43</v>
      </c>
      <c r="B27" s="42" t="s">
        <v>44</v>
      </c>
      <c r="C27" s="42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 ht="14.4">
      <c r="A28" s="39"/>
      <c r="B28" s="39"/>
      <c r="C28" s="39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spans="1:22" ht="14.4">
      <c r="A29" s="46" t="s">
        <v>45</v>
      </c>
      <c r="B29" s="46"/>
      <c r="C29" s="4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2" ht="14.4">
      <c r="A30" s="46"/>
      <c r="B30" s="46"/>
      <c r="C30" s="4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1:22" ht="14.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4.4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22" ht="14.4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</row>
    <row r="34" spans="1:22" ht="14.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ht="14.4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1:22" ht="14.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ht="14.4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ht="14.4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22" ht="14.4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22" ht="14.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1:22" ht="14.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</row>
    <row r="42" spans="1:22" ht="14.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22" ht="14.4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</row>
    <row r="44" spans="1:22" ht="14.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1:22" ht="14.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22" ht="14.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1:22" ht="14.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  <row r="48" spans="1:22" ht="14.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</row>
    <row r="49" spans="1:22" ht="14.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</row>
    <row r="50" spans="1:22" ht="14.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</row>
    <row r="51" spans="1:22" ht="14.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1:22" ht="14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</row>
    <row r="53" spans="1:22" ht="14.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1:22" ht="14.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</row>
    <row r="55" spans="1:22" ht="14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</row>
    <row r="56" spans="1:22" ht="14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1:22" ht="14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4.4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4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4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4.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14.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14.4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14.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</row>
    <row r="65" spans="1:22" ht="14.4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</row>
    <row r="66" spans="1:22" ht="14.4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</row>
    <row r="67" spans="1:22" ht="14.4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</row>
    <row r="68" spans="1:22" ht="14.4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</row>
    <row r="69" spans="1:22" ht="14.4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22" ht="14.4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</row>
    <row r="71" spans="1:22" ht="14.4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</row>
    <row r="72" spans="1:22" ht="14.4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</row>
    <row r="73" spans="1:22" ht="14.4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</row>
    <row r="74" spans="1:22" ht="14.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</row>
    <row r="75" spans="1:22" ht="14.4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</row>
    <row r="76" spans="1:22" ht="14.4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</row>
    <row r="77" spans="1:22" ht="14.4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</row>
    <row r="78" spans="1:22" ht="14.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</row>
    <row r="79" spans="1:22" ht="14.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</row>
    <row r="80" spans="1:22" ht="14.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</row>
    <row r="81" spans="1:22" ht="14.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</row>
    <row r="82" spans="1:22" ht="14.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</row>
    <row r="83" spans="1:22" ht="14.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</row>
    <row r="84" spans="1:22" ht="14.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</row>
    <row r="85" spans="1:22" ht="14.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</row>
    <row r="86" spans="1:22" ht="14.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</row>
    <row r="87" spans="1:22" ht="14.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</row>
    <row r="88" spans="1:22" ht="14.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</row>
    <row r="89" spans="1:22" ht="14.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</row>
    <row r="90" spans="1:22" ht="14.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</row>
    <row r="91" spans="1:22" ht="14.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</row>
    <row r="92" spans="1:22" ht="14.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</row>
    <row r="93" spans="1:22" ht="14.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</row>
    <row r="94" spans="1:22" ht="14.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</row>
    <row r="95" spans="1:22" ht="14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</row>
    <row r="96" spans="1:22" ht="14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</row>
    <row r="97" spans="1:22" ht="14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</row>
    <row r="98" spans="1:22" ht="14.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</row>
    <row r="99" spans="1:22" ht="14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</row>
    <row r="100" spans="1:22" ht="14.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</row>
  </sheetData>
  <sheetProtection algorithmName="SHA-512" hashValue="LVpmObaPx7gfLmSARciMbWkdvC4bYON7huLWIXe8F4uNflzxdRGezZWfSK790F56Krs6KufYLz4gIYY4HWBL/g==" saltValue="Hiw2AIOtBpOvToPU0SZG8w==" spinCount="100000" sheet="1" objects="1" scenarios="1" formatCells="0" formatColumns="0" formatRows="0" insertColumns="0" insertRows="0" insertHyperlinks="0" sort="0" autoFilter="0" pivotTables="0"/>
  <mergeCells count="19">
    <mergeCell ref="E4:F6"/>
    <mergeCell ref="E7:F7"/>
    <mergeCell ref="A29:C30"/>
    <mergeCell ref="B15:C15"/>
    <mergeCell ref="B16:C16"/>
    <mergeCell ref="B17:C17"/>
    <mergeCell ref="B18:C18"/>
    <mergeCell ref="B19:C19"/>
    <mergeCell ref="B20:C20"/>
    <mergeCell ref="B21:C21"/>
    <mergeCell ref="B22:C22"/>
    <mergeCell ref="B25:C25"/>
    <mergeCell ref="B26:C26"/>
    <mergeCell ref="B27:C27"/>
    <mergeCell ref="A1:C1"/>
    <mergeCell ref="A2:C2"/>
    <mergeCell ref="A4:C4"/>
    <mergeCell ref="A13:C13"/>
    <mergeCell ref="A23:C23"/>
  </mergeCells>
  <hyperlinks>
    <hyperlink ref="E7" r:id="rId1" xr:uid="{4FE129E6-D5C3-4C78-8D49-6FDC3FD4FCF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"/>
  <sheetViews>
    <sheetView workbookViewId="0">
      <selection activeCell="E7" sqref="E7"/>
    </sheetView>
  </sheetViews>
  <sheetFormatPr baseColWidth="10" defaultColWidth="8.796875" defaultRowHeight="13.8"/>
  <cols>
    <col min="1" max="1" width="32" style="27" customWidth="1"/>
    <col min="2" max="2" width="66" style="27" customWidth="1"/>
    <col min="3" max="3" width="28" style="27" customWidth="1"/>
    <col min="4" max="4" width="5.3984375" style="27" customWidth="1"/>
    <col min="5" max="5" width="39.19921875" style="27" customWidth="1"/>
    <col min="6" max="6" width="57.796875" style="27" customWidth="1"/>
    <col min="7" max="16384" width="8.796875" style="27"/>
  </cols>
  <sheetData>
    <row r="1" spans="1:24" ht="22.35" customHeight="1">
      <c r="A1" s="55" t="s">
        <v>46</v>
      </c>
      <c r="B1" s="55"/>
      <c r="C1" s="5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27.15" customHeight="1" thickBot="1">
      <c r="A2" s="28" t="s">
        <v>47</v>
      </c>
      <c r="B2" s="28"/>
      <c r="C2" s="2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4.4">
      <c r="A3" s="26"/>
      <c r="B3" s="26"/>
      <c r="C3" s="26"/>
      <c r="D3" s="26"/>
      <c r="E3" s="47" t="s">
        <v>333</v>
      </c>
      <c r="F3" s="48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14.4">
      <c r="A4" s="56" t="s">
        <v>48</v>
      </c>
      <c r="B4" s="57" t="s">
        <v>49</v>
      </c>
      <c r="C4" s="58" t="s">
        <v>50</v>
      </c>
      <c r="D4" s="26"/>
      <c r="E4" s="49"/>
      <c r="F4" s="50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ht="28.2" thickBot="1">
      <c r="A5" s="59" t="s">
        <v>51</v>
      </c>
      <c r="B5" s="60" t="s">
        <v>52</v>
      </c>
      <c r="C5" s="35" t="s">
        <v>53</v>
      </c>
      <c r="D5" s="26"/>
      <c r="E5" s="51"/>
      <c r="F5" s="52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ht="12" customHeight="1" thickBot="1">
      <c r="A6" s="59" t="s">
        <v>54</v>
      </c>
      <c r="B6" s="60" t="s">
        <v>55</v>
      </c>
      <c r="C6" s="35" t="s">
        <v>56</v>
      </c>
      <c r="D6" s="26"/>
      <c r="E6" s="53" t="s">
        <v>334</v>
      </c>
      <c r="F6" s="54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24" ht="12" customHeight="1">
      <c r="A7" s="59" t="s">
        <v>57</v>
      </c>
      <c r="B7" s="60" t="s">
        <v>58</v>
      </c>
      <c r="C7" s="35" t="s">
        <v>59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 spans="1:24" ht="12" customHeight="1">
      <c r="A8" s="59" t="s">
        <v>60</v>
      </c>
      <c r="B8" s="60" t="s">
        <v>61</v>
      </c>
      <c r="C8" s="35" t="s">
        <v>62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9.2" customHeight="1">
      <c r="A9" s="59" t="s">
        <v>63</v>
      </c>
      <c r="B9" s="60" t="s">
        <v>64</v>
      </c>
      <c r="C9" s="35" t="s">
        <v>65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spans="1:24" ht="12" customHeight="1">
      <c r="A10" s="59" t="s">
        <v>66</v>
      </c>
      <c r="B10" s="60" t="s">
        <v>67</v>
      </c>
      <c r="C10" s="35" t="s">
        <v>65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24" ht="12" customHeight="1">
      <c r="A11" s="59" t="s">
        <v>68</v>
      </c>
      <c r="B11" s="60" t="s">
        <v>69</v>
      </c>
      <c r="C11" s="35" t="s">
        <v>65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4" ht="12" customHeight="1">
      <c r="A12" s="59" t="s">
        <v>70</v>
      </c>
      <c r="B12" s="60" t="s">
        <v>71</v>
      </c>
      <c r="C12" s="35" t="s">
        <v>72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24" ht="12" customHeight="1">
      <c r="A13" s="59" t="s">
        <v>73</v>
      </c>
      <c r="B13" s="60" t="s">
        <v>74</v>
      </c>
      <c r="C13" s="35" t="s">
        <v>75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24" ht="12" customHeight="1">
      <c r="A14" s="59" t="s">
        <v>76</v>
      </c>
      <c r="B14" s="60" t="s">
        <v>77</v>
      </c>
      <c r="C14" s="35" t="s">
        <v>72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</row>
    <row r="15" spans="1:24" ht="12" customHeight="1">
      <c r="A15" s="59" t="s">
        <v>78</v>
      </c>
      <c r="B15" s="60" t="s">
        <v>79</v>
      </c>
      <c r="C15" s="35" t="s">
        <v>80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24" ht="12" customHeight="1">
      <c r="A16" s="59" t="s">
        <v>81</v>
      </c>
      <c r="B16" s="60" t="s">
        <v>82</v>
      </c>
      <c r="C16" s="35" t="s">
        <v>83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1:24" ht="12" customHeight="1">
      <c r="A17" s="59" t="s">
        <v>84</v>
      </c>
      <c r="B17" s="60" t="s">
        <v>85</v>
      </c>
      <c r="C17" s="35" t="s">
        <v>83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</row>
    <row r="18" spans="1:24" ht="19.2" customHeight="1">
      <c r="A18" s="59" t="s">
        <v>86</v>
      </c>
      <c r="B18" s="60" t="s">
        <v>87</v>
      </c>
      <c r="C18" s="35" t="s">
        <v>83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1:24" ht="12" customHeight="1">
      <c r="A19" s="59" t="s">
        <v>88</v>
      </c>
      <c r="B19" s="60" t="s">
        <v>89</v>
      </c>
      <c r="C19" s="35" t="s">
        <v>83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</row>
    <row r="20" spans="1:24" ht="12" customHeight="1">
      <c r="A20" s="59" t="s">
        <v>90</v>
      </c>
      <c r="B20" s="60" t="s">
        <v>91</v>
      </c>
      <c r="C20" s="35" t="s">
        <v>92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</row>
    <row r="21" spans="1:24" ht="12" customHeight="1">
      <c r="A21" s="59" t="s">
        <v>93</v>
      </c>
      <c r="B21" s="60" t="s">
        <v>94</v>
      </c>
      <c r="C21" s="35" t="s">
        <v>95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2" spans="1:24" ht="12" customHeight="1">
      <c r="A22" s="59" t="s">
        <v>96</v>
      </c>
      <c r="B22" s="60" t="s">
        <v>97</v>
      </c>
      <c r="C22" s="35" t="s">
        <v>83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</row>
    <row r="23" spans="1:24" ht="19.2" customHeight="1">
      <c r="A23" s="59" t="s">
        <v>98</v>
      </c>
      <c r="B23" s="60" t="s">
        <v>99</v>
      </c>
      <c r="C23" s="35" t="s">
        <v>100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24" ht="12" customHeight="1">
      <c r="A24" s="59" t="s">
        <v>101</v>
      </c>
      <c r="B24" s="60" t="s">
        <v>102</v>
      </c>
      <c r="C24" s="35" t="s">
        <v>100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1:24" ht="19.2" customHeight="1">
      <c r="A25" s="59" t="s">
        <v>103</v>
      </c>
      <c r="B25" s="60" t="s">
        <v>104</v>
      </c>
      <c r="C25" s="35" t="s">
        <v>100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</row>
    <row r="26" spans="1:24" ht="12" customHeight="1">
      <c r="A26" s="59" t="s">
        <v>105</v>
      </c>
      <c r="B26" s="60" t="s">
        <v>106</v>
      </c>
      <c r="C26" s="35" t="s">
        <v>107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4" ht="12" customHeight="1">
      <c r="A27" s="59" t="s">
        <v>108</v>
      </c>
      <c r="B27" s="60" t="s">
        <v>109</v>
      </c>
      <c r="C27" s="35" t="s">
        <v>107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</row>
    <row r="28" spans="1:24" ht="12" customHeight="1">
      <c r="A28" s="59" t="s">
        <v>110</v>
      </c>
      <c r="B28" s="60" t="s">
        <v>111</v>
      </c>
      <c r="C28" s="35" t="s">
        <v>107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spans="1:24" ht="12" customHeight="1">
      <c r="A29" s="59" t="s">
        <v>112</v>
      </c>
      <c r="B29" s="60" t="s">
        <v>113</v>
      </c>
      <c r="C29" s="35" t="s">
        <v>107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24" ht="12" customHeight="1">
      <c r="A30" s="59" t="s">
        <v>114</v>
      </c>
      <c r="B30" s="60" t="s">
        <v>115</v>
      </c>
      <c r="C30" s="35" t="s">
        <v>107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1:24" ht="12" customHeight="1">
      <c r="A31" s="61" t="s">
        <v>116</v>
      </c>
      <c r="B31" s="62" t="s">
        <v>117</v>
      </c>
      <c r="C31" s="38" t="s">
        <v>107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9.2" customHeight="1">
      <c r="A32" s="63" t="s">
        <v>118</v>
      </c>
      <c r="B32" s="64" t="s">
        <v>119</v>
      </c>
      <c r="C32" s="65" t="s">
        <v>120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24" ht="19.2" customHeight="1">
      <c r="A33" s="66" t="s">
        <v>121</v>
      </c>
      <c r="B33" s="60" t="s">
        <v>122</v>
      </c>
      <c r="C33" s="67" t="s">
        <v>100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spans="1:24" ht="12" customHeight="1">
      <c r="A34" s="66" t="s">
        <v>123</v>
      </c>
      <c r="B34" s="60" t="s">
        <v>124</v>
      </c>
      <c r="C34" s="67" t="s">
        <v>107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</row>
    <row r="35" spans="1:24" ht="19.2" customHeight="1">
      <c r="A35" s="66" t="s">
        <v>125</v>
      </c>
      <c r="B35" s="60" t="s">
        <v>126</v>
      </c>
      <c r="C35" s="67" t="s">
        <v>107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1:24" ht="12" customHeight="1">
      <c r="A36" s="66" t="s">
        <v>127</v>
      </c>
      <c r="B36" s="60" t="s">
        <v>128</v>
      </c>
      <c r="C36" s="67" t="s">
        <v>107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spans="1:24" ht="12" customHeight="1">
      <c r="A37" s="66" t="s">
        <v>129</v>
      </c>
      <c r="B37" s="60" t="s">
        <v>130</v>
      </c>
      <c r="C37" s="67" t="s">
        <v>107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</row>
    <row r="38" spans="1:24" ht="12" customHeight="1">
      <c r="A38" s="66" t="s">
        <v>131</v>
      </c>
      <c r="B38" s="60" t="s">
        <v>132</v>
      </c>
      <c r="C38" s="67" t="s">
        <v>107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</row>
    <row r="39" spans="1:24" ht="12" customHeight="1">
      <c r="A39" s="68" t="s">
        <v>133</v>
      </c>
      <c r="B39" s="69" t="s">
        <v>134</v>
      </c>
      <c r="C39" s="70" t="s">
        <v>107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</row>
    <row r="40" spans="1:24" ht="19.2" customHeight="1">
      <c r="A40" s="71" t="s">
        <v>135</v>
      </c>
      <c r="B40" s="72" t="s">
        <v>136</v>
      </c>
      <c r="C40" s="73" t="s">
        <v>107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</row>
    <row r="41" spans="1:24" ht="14.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spans="1:24" ht="14.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</row>
    <row r="43" spans="1:24" ht="14.4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</row>
    <row r="44" spans="1:24" ht="14.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</row>
    <row r="45" spans="1:24" ht="14.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  <row r="46" spans="1:24" ht="14.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</row>
    <row r="47" spans="1:24" ht="14.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</row>
    <row r="48" spans="1:24" ht="14.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</row>
    <row r="49" spans="1:24" ht="14.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</row>
    <row r="50" spans="1:24" ht="14.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</row>
    <row r="51" spans="1:24" ht="14.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</row>
    <row r="52" spans="1:24" ht="14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</row>
    <row r="53" spans="1:24" ht="14.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</row>
    <row r="54" spans="1:24" ht="14.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</row>
    <row r="55" spans="1:24" ht="14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</row>
    <row r="56" spans="1:24" ht="14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</row>
    <row r="57" spans="1:24" ht="14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</row>
    <row r="58" spans="1:24" ht="14.4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</row>
    <row r="59" spans="1:24" ht="14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</row>
    <row r="60" spans="1:24" ht="14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</row>
    <row r="61" spans="1:24" ht="14.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</row>
    <row r="62" spans="1:24" ht="14.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</row>
    <row r="63" spans="1:24" ht="14.4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</row>
    <row r="64" spans="1:24" ht="14.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</row>
    <row r="65" spans="1:24" ht="14.4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  <row r="66" spans="1:24" ht="14.4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</row>
    <row r="67" spans="1:24" ht="14.4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</row>
    <row r="68" spans="1:24" ht="14.4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</row>
    <row r="69" spans="1:24" ht="14.4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</row>
    <row r="70" spans="1:24" ht="14.4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</row>
    <row r="71" spans="1:24" ht="14.4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</row>
    <row r="72" spans="1:24" ht="14.4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</row>
    <row r="73" spans="1:24" ht="14.4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</row>
    <row r="74" spans="1:24" ht="14.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</row>
    <row r="75" spans="1:24" ht="14.4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</row>
    <row r="76" spans="1:24" ht="14.4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</row>
    <row r="77" spans="1:24" ht="14.4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</row>
    <row r="78" spans="1:24" ht="14.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</row>
    <row r="79" spans="1:24" ht="14.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</row>
    <row r="80" spans="1:24" ht="14.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</row>
    <row r="81" spans="1:24" ht="14.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2" spans="1:24" ht="14.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</row>
    <row r="83" spans="1:24" ht="14.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</row>
    <row r="84" spans="1:24" ht="14.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</row>
    <row r="85" spans="1:24" ht="14.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</row>
    <row r="86" spans="1:24" ht="14.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</row>
    <row r="87" spans="1:24" ht="14.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</row>
    <row r="88" spans="1:24" ht="14.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</row>
    <row r="89" spans="1:24" ht="14.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</row>
    <row r="90" spans="1:24" ht="14.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</row>
    <row r="91" spans="1:24" ht="14.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</row>
    <row r="92" spans="1:24" ht="14.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spans="1:24" ht="14.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</row>
    <row r="94" spans="1:24" ht="14.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</row>
    <row r="95" spans="1:24" ht="14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</row>
    <row r="96" spans="1:24" ht="14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</row>
    <row r="97" spans="1:24" ht="14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</row>
    <row r="98" spans="1:24" ht="14.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</row>
    <row r="99" spans="1:24" ht="14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</row>
    <row r="100" spans="1:24" ht="14.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</row>
  </sheetData>
  <sheetProtection algorithmName="SHA-512" hashValue="Nz7+Y0a/leGagWrBBR2Gt+keDwTnNUzZBmgzkrpEy0kYzNOJZzRTX5W484g2E6mv/y9m/rOBc2Jf9CS/k2Sk5A==" saltValue="FSkPhzKQbY0GnVTfnpo4vQ==" spinCount="100000" sheet="1" objects="1" scenarios="1" formatCells="0" formatColumns="0" formatRows="0" insertColumns="0" insertRows="0" sort="0" autoFilter="0" pivotTables="0"/>
  <mergeCells count="4">
    <mergeCell ref="A1:C1"/>
    <mergeCell ref="A2:C2"/>
    <mergeCell ref="E3:F5"/>
    <mergeCell ref="E6:F6"/>
  </mergeCells>
  <hyperlinks>
    <hyperlink ref="E6" r:id="rId1" xr:uid="{2683D2E7-1F84-4088-8529-846188495F52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"/>
  <sheetViews>
    <sheetView workbookViewId="0">
      <selection activeCell="B35" sqref="B35"/>
    </sheetView>
  </sheetViews>
  <sheetFormatPr baseColWidth="10" defaultColWidth="8.796875" defaultRowHeight="13.8"/>
  <cols>
    <col min="1" max="1" width="27" style="27" customWidth="1"/>
    <col min="2" max="3" width="54" style="27" customWidth="1"/>
    <col min="4" max="4" width="4" style="27" customWidth="1"/>
    <col min="5" max="5" width="24" style="27" customWidth="1"/>
    <col min="6" max="6" width="30" style="27" customWidth="1"/>
    <col min="7" max="7" width="4" style="27" customWidth="1"/>
    <col min="8" max="8" width="27.09765625" style="27" customWidth="1"/>
    <col min="9" max="9" width="36.296875" style="27" customWidth="1"/>
    <col min="10" max="16384" width="8.796875" style="27"/>
  </cols>
  <sheetData>
    <row r="1" spans="1:26" ht="22.35" customHeight="1">
      <c r="A1" s="80" t="s">
        <v>137</v>
      </c>
      <c r="B1" s="80"/>
      <c r="C1" s="80"/>
      <c r="D1" s="80"/>
      <c r="E1" s="80"/>
      <c r="F1" s="8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27.15" customHeight="1">
      <c r="A2" s="81" t="s">
        <v>138</v>
      </c>
      <c r="B2" s="81"/>
      <c r="C2" s="81"/>
      <c r="D2" s="81"/>
      <c r="E2" s="81"/>
      <c r="F2" s="8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5" thickBot="1">
      <c r="A3" s="82"/>
      <c r="B3" s="82"/>
      <c r="C3" s="82"/>
      <c r="D3" s="82"/>
      <c r="E3" s="82"/>
      <c r="F3" s="82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25.8" customHeight="1">
      <c r="A4" s="83" t="s">
        <v>139</v>
      </c>
      <c r="B4" s="84" t="s">
        <v>140</v>
      </c>
      <c r="C4" s="85" t="s">
        <v>141</v>
      </c>
      <c r="D4" s="82"/>
      <c r="E4" s="86" t="s">
        <v>142</v>
      </c>
      <c r="F4" s="87"/>
      <c r="G4" s="26"/>
      <c r="H4" s="47" t="s">
        <v>333</v>
      </c>
      <c r="I4" s="48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25.8" customHeight="1">
      <c r="A5" s="88" t="s">
        <v>143</v>
      </c>
      <c r="B5" s="89" t="s">
        <v>144</v>
      </c>
      <c r="C5" s="90" t="s">
        <v>145</v>
      </c>
      <c r="D5" s="82"/>
      <c r="E5" s="88" t="s">
        <v>146</v>
      </c>
      <c r="F5" s="91">
        <f>COUNTA(B5:B16)/12</f>
        <v>1</v>
      </c>
      <c r="G5" s="26"/>
      <c r="H5" s="49"/>
      <c r="I5" s="50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25.8" customHeight="1" thickBot="1">
      <c r="A6" s="88" t="s">
        <v>57</v>
      </c>
      <c r="B6" s="89" t="s">
        <v>147</v>
      </c>
      <c r="C6" s="90" t="s">
        <v>148</v>
      </c>
      <c r="D6" s="82"/>
      <c r="E6" s="88" t="s">
        <v>149</v>
      </c>
      <c r="F6" s="92" t="str">
        <f>B16</f>
        <v>En preparación</v>
      </c>
      <c r="G6" s="26"/>
      <c r="H6" s="51"/>
      <c r="I6" s="52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9.2" customHeight="1" thickBot="1">
      <c r="A7" s="88" t="s">
        <v>60</v>
      </c>
      <c r="B7" s="89" t="s">
        <v>150</v>
      </c>
      <c r="C7" s="90" t="s">
        <v>151</v>
      </c>
      <c r="D7" s="82"/>
      <c r="E7" s="93" t="s">
        <v>152</v>
      </c>
      <c r="F7" s="94" t="str">
        <f>IF(F5=1,"Base completa: continúa al Mapa de canales.","FALTA INFORMACIÓN: completa todos los campos de la base estratégica antes de continuar.")</f>
        <v>Base completa: continúa al Mapa de canales.</v>
      </c>
      <c r="G7" s="26"/>
      <c r="H7" s="53" t="s">
        <v>334</v>
      </c>
      <c r="I7" s="54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2" customHeight="1">
      <c r="A8" s="88" t="s">
        <v>153</v>
      </c>
      <c r="B8" s="89" t="s">
        <v>154</v>
      </c>
      <c r="C8" s="90" t="s">
        <v>155</v>
      </c>
      <c r="D8" s="82"/>
      <c r="E8" s="82"/>
      <c r="F8" s="8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9.2" customHeight="1">
      <c r="A9" s="88" t="s">
        <v>68</v>
      </c>
      <c r="B9" s="89" t="s">
        <v>156</v>
      </c>
      <c r="C9" s="90" t="s">
        <v>157</v>
      </c>
      <c r="D9" s="82"/>
      <c r="E9" s="82"/>
      <c r="F9" s="82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9.2" customHeight="1">
      <c r="A10" s="88" t="s">
        <v>70</v>
      </c>
      <c r="B10" s="89" t="s">
        <v>158</v>
      </c>
      <c r="C10" s="90" t="s">
        <v>159</v>
      </c>
      <c r="D10" s="82"/>
      <c r="E10" s="82"/>
      <c r="F10" s="82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2" customHeight="1">
      <c r="A11" s="88" t="s">
        <v>73</v>
      </c>
      <c r="B11" s="89" t="s">
        <v>160</v>
      </c>
      <c r="C11" s="90" t="s">
        <v>161</v>
      </c>
      <c r="D11" s="82"/>
      <c r="E11" s="82"/>
      <c r="F11" s="82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9.2" customHeight="1">
      <c r="A12" s="88" t="s">
        <v>162</v>
      </c>
      <c r="B12" s="89" t="s">
        <v>163</v>
      </c>
      <c r="C12" s="90" t="s">
        <v>164</v>
      </c>
      <c r="D12" s="82"/>
      <c r="E12" s="82"/>
      <c r="F12" s="82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2" customHeight="1">
      <c r="A13" s="88" t="s">
        <v>165</v>
      </c>
      <c r="B13" s="89" t="s">
        <v>166</v>
      </c>
      <c r="C13" s="90" t="s">
        <v>167</v>
      </c>
      <c r="D13" s="82"/>
      <c r="E13" s="82"/>
      <c r="F13" s="82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12" customHeight="1">
      <c r="A14" s="88" t="s">
        <v>168</v>
      </c>
      <c r="B14" s="89" t="s">
        <v>169</v>
      </c>
      <c r="C14" s="90" t="s">
        <v>170</v>
      </c>
      <c r="D14" s="82"/>
      <c r="E14" s="82"/>
      <c r="F14" s="82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2" customHeight="1">
      <c r="A15" s="88" t="s">
        <v>171</v>
      </c>
      <c r="B15" s="89" t="s">
        <v>172</v>
      </c>
      <c r="C15" s="90" t="s">
        <v>173</v>
      </c>
      <c r="D15" s="82"/>
      <c r="E15" s="82"/>
      <c r="F15" s="82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2" customHeight="1">
      <c r="A16" s="93" t="s">
        <v>149</v>
      </c>
      <c r="B16" s="95" t="s">
        <v>174</v>
      </c>
      <c r="C16" s="96" t="s">
        <v>175</v>
      </c>
      <c r="D16" s="82"/>
      <c r="E16" s="82"/>
      <c r="F16" s="8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4.4">
      <c r="A17" s="82"/>
      <c r="B17" s="82"/>
      <c r="C17" s="82"/>
      <c r="D17" s="82"/>
      <c r="E17" s="82"/>
      <c r="F17" s="82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4.4">
      <c r="A18" s="82"/>
      <c r="B18" s="82"/>
      <c r="C18" s="82"/>
      <c r="D18" s="82"/>
      <c r="E18" s="82"/>
      <c r="F18" s="82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4.4">
      <c r="A19" s="82"/>
      <c r="B19" s="82"/>
      <c r="C19" s="82"/>
      <c r="D19" s="82"/>
      <c r="E19" s="82"/>
      <c r="F19" s="82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4.4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4.4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4.4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4.4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4.4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4.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4.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4.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4.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4.4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4.4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4.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4.4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4.4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4.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4.4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4.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4.4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4.4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4.4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4.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4.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14.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14.4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4.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4.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4.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4.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4.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4.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4.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4.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4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4.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4.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4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4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4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4.4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4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4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4.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4.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4.4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4.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4.4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4.4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4.4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4.4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4.4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4.4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4.4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4.4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4.4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4.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4.4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4.4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4.4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4.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4.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4.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4.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4.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4.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4.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4.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4.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4.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4.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4.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4.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4.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4.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4.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4.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4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4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4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4.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4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4.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</sheetData>
  <sheetProtection algorithmName="SHA-512" hashValue="cfdCUkjum1W7jV8J92AlOm6KbsMcqwhYQwfEWSllaMT+hvYar/ceu31pEjR12h1ZjJ4wjGjnmpfv9ZOUD6RwoQ==" saltValue="mZI03uv+pJvWi0+ERz8WHA==" spinCount="100000" sheet="1" objects="1" scenarios="1" formatCells="0" formatColumns="0" formatRows="0" insertColumns="0" sort="0" autoFilter="0" pivotTables="0"/>
  <mergeCells count="5">
    <mergeCell ref="A1:F1"/>
    <mergeCell ref="A2:F2"/>
    <mergeCell ref="E4:F4"/>
    <mergeCell ref="H4:I6"/>
    <mergeCell ref="H7:I7"/>
  </mergeCells>
  <conditionalFormatting sqref="F5">
    <cfRule type="expression" dxfId="41" priority="1">
      <formula>F5=1</formula>
    </cfRule>
    <cfRule type="expression" dxfId="40" priority="2">
      <formula>AND(F5&gt;=0.75,F5&lt;1)</formula>
    </cfRule>
    <cfRule type="expression" dxfId="39" priority="3">
      <formula>F5&lt;0.75</formula>
    </cfRule>
  </conditionalFormatting>
  <conditionalFormatting sqref="F7">
    <cfRule type="expression" dxfId="38" priority="4">
      <formula>F5=1</formula>
    </cfRule>
    <cfRule type="expression" dxfId="37" priority="5">
      <formula>F5&lt;1</formula>
    </cfRule>
  </conditionalFormatting>
  <dataValidations count="1">
    <dataValidation type="list" showErrorMessage="1" errorTitle="Estado no válido" error="Selecciona un estado de la lista." sqref="B16" xr:uid="{00000000-0002-0000-0200-000000000000}">
      <formula1>"En preparación,Activa,En revisión,Cerrada"</formula1>
    </dataValidation>
  </dataValidations>
  <hyperlinks>
    <hyperlink ref="H7" r:id="rId1" xr:uid="{AC38A064-DF65-4831-947F-A823951F215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"/>
  <sheetViews>
    <sheetView workbookViewId="0">
      <selection sqref="A1:XFD1048576"/>
    </sheetView>
  </sheetViews>
  <sheetFormatPr baseColWidth="10" defaultColWidth="8.796875" defaultRowHeight="13.8"/>
  <cols>
    <col min="1" max="1" width="20" style="27" customWidth="1"/>
    <col min="2" max="3" width="31" style="27" customWidth="1"/>
    <col min="4" max="4" width="22" style="27" customWidth="1"/>
    <col min="5" max="5" width="25" style="27" customWidth="1"/>
    <col min="6" max="6" width="24" style="27" customWidth="1"/>
    <col min="7" max="7" width="22" style="27" customWidth="1"/>
    <col min="8" max="8" width="20" style="27" customWidth="1"/>
    <col min="9" max="9" width="16" style="27" customWidth="1"/>
    <col min="10" max="16384" width="8.796875" style="27"/>
  </cols>
  <sheetData>
    <row r="1" spans="1:26" ht="22.35" customHeight="1">
      <c r="A1" s="55" t="s">
        <v>176</v>
      </c>
      <c r="B1" s="55"/>
      <c r="C1" s="55"/>
      <c r="D1" s="55"/>
      <c r="E1" s="55"/>
      <c r="F1" s="55"/>
      <c r="G1" s="55"/>
      <c r="H1" s="55"/>
      <c r="I1" s="55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27.15" customHeight="1">
      <c r="A2" s="28" t="s">
        <v>177</v>
      </c>
      <c r="B2" s="28"/>
      <c r="C2" s="28"/>
      <c r="D2" s="28"/>
      <c r="E2" s="28"/>
      <c r="F2" s="28"/>
      <c r="G2" s="28"/>
      <c r="H2" s="28"/>
      <c r="I2" s="28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4.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4.4">
      <c r="A4" s="56" t="s">
        <v>78</v>
      </c>
      <c r="B4" s="57" t="s">
        <v>178</v>
      </c>
      <c r="C4" s="57" t="s">
        <v>179</v>
      </c>
      <c r="D4" s="57" t="s">
        <v>86</v>
      </c>
      <c r="E4" s="57" t="s">
        <v>180</v>
      </c>
      <c r="F4" s="57" t="s">
        <v>90</v>
      </c>
      <c r="G4" s="57" t="s">
        <v>93</v>
      </c>
      <c r="H4" s="57" t="s">
        <v>96</v>
      </c>
      <c r="I4" s="58" t="s">
        <v>149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12" customHeight="1">
      <c r="A5" s="76" t="s">
        <v>181</v>
      </c>
      <c r="B5" s="74" t="s">
        <v>182</v>
      </c>
      <c r="C5" s="74" t="s">
        <v>183</v>
      </c>
      <c r="D5" s="74" t="s">
        <v>184</v>
      </c>
      <c r="E5" s="74" t="s">
        <v>185</v>
      </c>
      <c r="F5" s="74" t="s">
        <v>186</v>
      </c>
      <c r="G5" s="74" t="s">
        <v>187</v>
      </c>
      <c r="H5" s="74" t="s">
        <v>188</v>
      </c>
      <c r="I5" s="77" t="s">
        <v>189</v>
      </c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12" customHeight="1">
      <c r="A6" s="76" t="s">
        <v>190</v>
      </c>
      <c r="B6" s="74" t="s">
        <v>191</v>
      </c>
      <c r="C6" s="74" t="s">
        <v>192</v>
      </c>
      <c r="D6" s="74" t="s">
        <v>193</v>
      </c>
      <c r="E6" s="74" t="s">
        <v>194</v>
      </c>
      <c r="F6" s="74" t="s">
        <v>195</v>
      </c>
      <c r="G6" s="74" t="s">
        <v>187</v>
      </c>
      <c r="H6" s="74" t="s">
        <v>196</v>
      </c>
      <c r="I6" s="77" t="s">
        <v>189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2" customHeight="1">
      <c r="A7" s="76" t="s">
        <v>197</v>
      </c>
      <c r="B7" s="74" t="s">
        <v>198</v>
      </c>
      <c r="C7" s="74" t="s">
        <v>199</v>
      </c>
      <c r="D7" s="74" t="s">
        <v>200</v>
      </c>
      <c r="E7" s="74" t="s">
        <v>201</v>
      </c>
      <c r="F7" s="74" t="s">
        <v>202</v>
      </c>
      <c r="G7" s="74" t="s">
        <v>203</v>
      </c>
      <c r="H7" s="74" t="s">
        <v>204</v>
      </c>
      <c r="I7" s="77" t="s">
        <v>189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2" customHeight="1">
      <c r="A8" s="76" t="s">
        <v>205</v>
      </c>
      <c r="B8" s="74" t="s">
        <v>206</v>
      </c>
      <c r="C8" s="74" t="s">
        <v>207</v>
      </c>
      <c r="D8" s="74" t="s">
        <v>200</v>
      </c>
      <c r="E8" s="74" t="s">
        <v>205</v>
      </c>
      <c r="F8" s="74" t="s">
        <v>208</v>
      </c>
      <c r="G8" s="74" t="s">
        <v>209</v>
      </c>
      <c r="H8" s="74" t="s">
        <v>210</v>
      </c>
      <c r="I8" s="77" t="s">
        <v>189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2" customHeight="1">
      <c r="A9" s="76" t="s">
        <v>211</v>
      </c>
      <c r="B9" s="74" t="s">
        <v>212</v>
      </c>
      <c r="C9" s="74" t="s">
        <v>213</v>
      </c>
      <c r="D9" s="74" t="s">
        <v>214</v>
      </c>
      <c r="E9" s="74" t="s">
        <v>215</v>
      </c>
      <c r="F9" s="74" t="s">
        <v>216</v>
      </c>
      <c r="G9" s="74" t="s">
        <v>217</v>
      </c>
      <c r="H9" s="74" t="s">
        <v>218</v>
      </c>
      <c r="I9" s="77" t="s">
        <v>189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2" customHeight="1">
      <c r="A10" s="76" t="s">
        <v>219</v>
      </c>
      <c r="B10" s="74" t="s">
        <v>220</v>
      </c>
      <c r="C10" s="74" t="s">
        <v>221</v>
      </c>
      <c r="D10" s="74" t="s">
        <v>222</v>
      </c>
      <c r="E10" s="74" t="s">
        <v>223</v>
      </c>
      <c r="F10" s="74" t="s">
        <v>224</v>
      </c>
      <c r="G10" s="74" t="s">
        <v>225</v>
      </c>
      <c r="H10" s="74" t="s">
        <v>226</v>
      </c>
      <c r="I10" s="77" t="s">
        <v>189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2" customHeight="1">
      <c r="A11" s="76"/>
      <c r="B11" s="74"/>
      <c r="C11" s="74"/>
      <c r="D11" s="74"/>
      <c r="E11" s="74"/>
      <c r="F11" s="74"/>
      <c r="G11" s="74"/>
      <c r="H11" s="74"/>
      <c r="I11" s="77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2" customHeight="1">
      <c r="A12" s="76"/>
      <c r="B12" s="74"/>
      <c r="C12" s="74"/>
      <c r="D12" s="74"/>
      <c r="E12" s="74"/>
      <c r="F12" s="74"/>
      <c r="G12" s="74"/>
      <c r="H12" s="74"/>
      <c r="I12" s="77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2" customHeight="1">
      <c r="A13" s="76"/>
      <c r="B13" s="74"/>
      <c r="C13" s="74"/>
      <c r="D13" s="74"/>
      <c r="E13" s="74"/>
      <c r="F13" s="74"/>
      <c r="G13" s="74"/>
      <c r="H13" s="74"/>
      <c r="I13" s="77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12" customHeight="1">
      <c r="A14" s="76"/>
      <c r="B14" s="74"/>
      <c r="C14" s="74"/>
      <c r="D14" s="74"/>
      <c r="E14" s="74"/>
      <c r="F14" s="74"/>
      <c r="G14" s="74"/>
      <c r="H14" s="74"/>
      <c r="I14" s="77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2" customHeight="1">
      <c r="A15" s="76"/>
      <c r="B15" s="74"/>
      <c r="C15" s="74"/>
      <c r="D15" s="74"/>
      <c r="E15" s="74"/>
      <c r="F15" s="74"/>
      <c r="G15" s="74"/>
      <c r="H15" s="74"/>
      <c r="I15" s="77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2" customHeight="1">
      <c r="A16" s="76"/>
      <c r="B16" s="74"/>
      <c r="C16" s="74"/>
      <c r="D16" s="74"/>
      <c r="E16" s="74"/>
      <c r="F16" s="74"/>
      <c r="G16" s="74"/>
      <c r="H16" s="74"/>
      <c r="I16" s="77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2" customHeight="1">
      <c r="A17" s="76"/>
      <c r="B17" s="74"/>
      <c r="C17" s="74"/>
      <c r="D17" s="74"/>
      <c r="E17" s="74"/>
      <c r="F17" s="74"/>
      <c r="G17" s="74"/>
      <c r="H17" s="74"/>
      <c r="I17" s="77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2" customHeight="1">
      <c r="A18" s="76"/>
      <c r="B18" s="74"/>
      <c r="C18" s="74"/>
      <c r="D18" s="74"/>
      <c r="E18" s="74"/>
      <c r="F18" s="74"/>
      <c r="G18" s="74"/>
      <c r="H18" s="74"/>
      <c r="I18" s="77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2" customHeight="1">
      <c r="A19" s="76"/>
      <c r="B19" s="74"/>
      <c r="C19" s="74"/>
      <c r="D19" s="74"/>
      <c r="E19" s="74"/>
      <c r="F19" s="74"/>
      <c r="G19" s="74"/>
      <c r="H19" s="74"/>
      <c r="I19" s="77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2" customHeight="1">
      <c r="A20" s="76"/>
      <c r="B20" s="74"/>
      <c r="C20" s="74"/>
      <c r="D20" s="74"/>
      <c r="E20" s="74"/>
      <c r="F20" s="74"/>
      <c r="G20" s="74"/>
      <c r="H20" s="74"/>
      <c r="I20" s="77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2" customHeight="1">
      <c r="A21" s="76"/>
      <c r="B21" s="74"/>
      <c r="C21" s="74"/>
      <c r="D21" s="74"/>
      <c r="E21" s="74"/>
      <c r="F21" s="74"/>
      <c r="G21" s="74"/>
      <c r="H21" s="74"/>
      <c r="I21" s="77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2" customHeight="1">
      <c r="A22" s="76"/>
      <c r="B22" s="74"/>
      <c r="C22" s="74"/>
      <c r="D22" s="74"/>
      <c r="E22" s="74"/>
      <c r="F22" s="74"/>
      <c r="G22" s="74"/>
      <c r="H22" s="74"/>
      <c r="I22" s="77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2" customHeight="1">
      <c r="A23" s="76"/>
      <c r="B23" s="74"/>
      <c r="C23" s="74"/>
      <c r="D23" s="74"/>
      <c r="E23" s="74"/>
      <c r="F23" s="74"/>
      <c r="G23" s="74"/>
      <c r="H23" s="74"/>
      <c r="I23" s="77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2" customHeight="1">
      <c r="A24" s="76"/>
      <c r="B24" s="74"/>
      <c r="C24" s="74"/>
      <c r="D24" s="74"/>
      <c r="E24" s="74"/>
      <c r="F24" s="74"/>
      <c r="G24" s="74"/>
      <c r="H24" s="74"/>
      <c r="I24" s="77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2" customHeight="1">
      <c r="A25" s="76"/>
      <c r="B25" s="74"/>
      <c r="C25" s="74"/>
      <c r="D25" s="74"/>
      <c r="E25" s="74"/>
      <c r="F25" s="74"/>
      <c r="G25" s="74"/>
      <c r="H25" s="74"/>
      <c r="I25" s="77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2" customHeight="1">
      <c r="A26" s="76"/>
      <c r="B26" s="74"/>
      <c r="C26" s="74"/>
      <c r="D26" s="74"/>
      <c r="E26" s="74"/>
      <c r="F26" s="74"/>
      <c r="G26" s="74"/>
      <c r="H26" s="74"/>
      <c r="I26" s="77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2" customHeight="1">
      <c r="A27" s="76"/>
      <c r="B27" s="74"/>
      <c r="C27" s="74"/>
      <c r="D27" s="74"/>
      <c r="E27" s="74"/>
      <c r="F27" s="74"/>
      <c r="G27" s="74"/>
      <c r="H27" s="74"/>
      <c r="I27" s="77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2" customHeight="1">
      <c r="A28" s="76"/>
      <c r="B28" s="74"/>
      <c r="C28" s="74"/>
      <c r="D28" s="74"/>
      <c r="E28" s="74"/>
      <c r="F28" s="74"/>
      <c r="G28" s="74"/>
      <c r="H28" s="74"/>
      <c r="I28" s="77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2" customHeight="1">
      <c r="A29" s="76"/>
      <c r="B29" s="74"/>
      <c r="C29" s="74"/>
      <c r="D29" s="74"/>
      <c r="E29" s="74"/>
      <c r="F29" s="74"/>
      <c r="G29" s="74"/>
      <c r="H29" s="74"/>
      <c r="I29" s="77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2" customHeight="1">
      <c r="A30" s="78"/>
      <c r="B30" s="75"/>
      <c r="C30" s="75"/>
      <c r="D30" s="75"/>
      <c r="E30" s="75"/>
      <c r="F30" s="75"/>
      <c r="G30" s="75"/>
      <c r="H30" s="75"/>
      <c r="I30" s="79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4.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4.4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4.4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4.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4.4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4.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4.4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4.4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4.4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4.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4.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14.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14.4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4.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4.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4.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4.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4.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4.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4.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4.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4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4.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4.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4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4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4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4.4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4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4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4.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4.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4.4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4.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4.4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4.4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4.4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4.4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4.4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4.4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4.4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4.4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4.4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4.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4.4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4.4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4.4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4.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4.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4.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4.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4.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4.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4.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4.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4.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4.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4.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4.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4.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4.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4.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4.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4.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4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4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4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4.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4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4.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</sheetData>
  <mergeCells count="2">
    <mergeCell ref="A1:I1"/>
    <mergeCell ref="A2:I2"/>
  </mergeCells>
  <conditionalFormatting sqref="A5:A30">
    <cfRule type="expression" dxfId="36" priority="4">
      <formula>AND(A5&lt;&gt;"",COUNTIF($A$5:$A$30,A5)&gt;1)</formula>
    </cfRule>
  </conditionalFormatting>
  <conditionalFormatting sqref="I5:I30">
    <cfRule type="expression" dxfId="35" priority="1">
      <formula>I5="Activo"</formula>
    </cfRule>
    <cfRule type="expression" dxfId="34" priority="2">
      <formula>I5="Pausado"</formula>
    </cfRule>
    <cfRule type="expression" dxfId="33" priority="3">
      <formula>I5="Finalizado"</formula>
    </cfRule>
  </conditionalFormatting>
  <dataValidations count="2">
    <dataValidation type="list" allowBlank="1" showErrorMessage="1" errorTitle="Etapa no válida" error="Selecciona una etapa de la lista." sqref="D5:D30" xr:uid="{00000000-0002-0000-0300-000000000000}">
      <formula1>"Descubrimiento,Captación,Consideración,Resolución de dudas,Conversión,Fidelización,Otro"</formula1>
    </dataValidation>
    <dataValidation type="list" allowBlank="1" showErrorMessage="1" errorTitle="Estado no válido" error="Selecciona un estado de la lista." sqref="I5:I30" xr:uid="{00000000-0002-0000-0300-000001000000}">
      <formula1>"Planificado,Activo,Pausado,Finalizado"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"/>
  <sheetViews>
    <sheetView workbookViewId="0">
      <selection sqref="A1:I1"/>
    </sheetView>
  </sheetViews>
  <sheetFormatPr baseColWidth="10" defaultColWidth="8.796875" defaultRowHeight="13.8"/>
  <cols>
    <col min="1" max="1" width="19" customWidth="1"/>
    <col min="2" max="2" width="54" customWidth="1"/>
    <col min="3" max="3" width="28" customWidth="1"/>
    <col min="4" max="4" width="34" customWidth="1"/>
    <col min="5" max="5" width="24" customWidth="1"/>
    <col min="6" max="6" width="18" customWidth="1"/>
    <col min="7" max="7" width="20" customWidth="1"/>
    <col min="8" max="8" width="15" customWidth="1"/>
    <col min="9" max="9" width="33" customWidth="1"/>
  </cols>
  <sheetData>
    <row r="1" spans="1:26" ht="22.35" customHeight="1">
      <c r="A1" s="24" t="s">
        <v>227</v>
      </c>
      <c r="B1" s="24"/>
      <c r="C1" s="24"/>
      <c r="D1" s="24"/>
      <c r="E1" s="24"/>
      <c r="F1" s="24"/>
      <c r="G1" s="24"/>
      <c r="H1" s="24"/>
      <c r="I1" s="2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15" customHeight="1">
      <c r="A2" s="22" t="s">
        <v>228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19" t="s">
        <v>78</v>
      </c>
      <c r="B4" s="20" t="s">
        <v>229</v>
      </c>
      <c r="C4" s="20" t="s">
        <v>230</v>
      </c>
      <c r="D4" s="20" t="s">
        <v>231</v>
      </c>
      <c r="E4" s="20" t="s">
        <v>90</v>
      </c>
      <c r="F4" s="20" t="s">
        <v>101</v>
      </c>
      <c r="G4" s="20" t="s">
        <v>103</v>
      </c>
      <c r="H4" s="20" t="s">
        <v>98</v>
      </c>
      <c r="I4" s="21" t="s">
        <v>232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>
      <c r="A5" s="8" t="s">
        <v>181</v>
      </c>
      <c r="B5" s="5" t="s">
        <v>233</v>
      </c>
      <c r="C5" s="5" t="s">
        <v>234</v>
      </c>
      <c r="D5" s="5" t="s">
        <v>235</v>
      </c>
      <c r="E5" s="5" t="s">
        <v>186</v>
      </c>
      <c r="F5" s="5" t="s">
        <v>236</v>
      </c>
      <c r="G5" s="5" t="s">
        <v>236</v>
      </c>
      <c r="H5" s="12">
        <f t="shared" ref="H5:H30" si="0">IF(COUNTA(F5:G5)=0,"",IF(COUNTA(F5:G5)&lt;2,"FALTA INFORMACIÓN",IF(COUNTIF(F5:G5,"Sí")+COUNTIF(F5:G5,"Parcial")+COUNTIF(F5:G5,"No")&lt;&gt;2,"REVISAR",(IF(F5="Sí",1,IF(F5="Parcial",0.5,0))+IF(G5="Sí",1,IF(G5="Parcial",0.5,0)))/2)))</f>
        <v>1</v>
      </c>
      <c r="I5" s="9" t="s">
        <v>237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>
      <c r="A6" s="8" t="s">
        <v>190</v>
      </c>
      <c r="B6" s="5" t="s">
        <v>238</v>
      </c>
      <c r="C6" s="5" t="s">
        <v>239</v>
      </c>
      <c r="D6" s="5" t="s">
        <v>240</v>
      </c>
      <c r="E6" s="5" t="s">
        <v>195</v>
      </c>
      <c r="F6" s="5" t="s">
        <v>236</v>
      </c>
      <c r="G6" s="5" t="s">
        <v>236</v>
      </c>
      <c r="H6" s="12">
        <f t="shared" si="0"/>
        <v>1</v>
      </c>
      <c r="I6" s="9" t="s">
        <v>241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>
      <c r="A7" s="8" t="s">
        <v>197</v>
      </c>
      <c r="B7" s="5" t="s">
        <v>242</v>
      </c>
      <c r="C7" s="5" t="s">
        <v>243</v>
      </c>
      <c r="D7" s="5" t="s">
        <v>244</v>
      </c>
      <c r="E7" s="5" t="s">
        <v>202</v>
      </c>
      <c r="F7" s="5" t="s">
        <v>236</v>
      </c>
      <c r="G7" s="5" t="s">
        <v>236</v>
      </c>
      <c r="H7" s="12">
        <f t="shared" si="0"/>
        <v>1</v>
      </c>
      <c r="I7" s="9" t="s">
        <v>245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2" customHeight="1">
      <c r="A8" s="8" t="s">
        <v>205</v>
      </c>
      <c r="B8" s="5" t="s">
        <v>246</v>
      </c>
      <c r="C8" s="5" t="s">
        <v>247</v>
      </c>
      <c r="D8" s="5" t="s">
        <v>248</v>
      </c>
      <c r="E8" s="5" t="s">
        <v>208</v>
      </c>
      <c r="F8" s="5" t="s">
        <v>236</v>
      </c>
      <c r="G8" s="5" t="s">
        <v>236</v>
      </c>
      <c r="H8" s="12">
        <f t="shared" si="0"/>
        <v>1</v>
      </c>
      <c r="I8" s="9" t="s">
        <v>249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>
      <c r="A9" s="8" t="s">
        <v>211</v>
      </c>
      <c r="B9" s="5" t="s">
        <v>250</v>
      </c>
      <c r="C9" s="5" t="s">
        <v>251</v>
      </c>
      <c r="D9" s="5" t="s">
        <v>252</v>
      </c>
      <c r="E9" s="5" t="s">
        <v>216</v>
      </c>
      <c r="F9" s="5" t="s">
        <v>236</v>
      </c>
      <c r="G9" s="5" t="s">
        <v>236</v>
      </c>
      <c r="H9" s="12">
        <f t="shared" si="0"/>
        <v>1</v>
      </c>
      <c r="I9" s="9" t="s">
        <v>253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2" customHeight="1">
      <c r="A10" s="8" t="s">
        <v>219</v>
      </c>
      <c r="B10" s="5" t="s">
        <v>254</v>
      </c>
      <c r="C10" s="5" t="s">
        <v>255</v>
      </c>
      <c r="D10" s="5" t="s">
        <v>256</v>
      </c>
      <c r="E10" s="5" t="s">
        <v>224</v>
      </c>
      <c r="F10" s="5" t="s">
        <v>236</v>
      </c>
      <c r="G10" s="5" t="s">
        <v>236</v>
      </c>
      <c r="H10" s="12">
        <f t="shared" si="0"/>
        <v>1</v>
      </c>
      <c r="I10" s="9" t="s">
        <v>257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>
      <c r="A11" s="8"/>
      <c r="B11" s="5"/>
      <c r="C11" s="5"/>
      <c r="D11" s="5"/>
      <c r="E11" s="5"/>
      <c r="F11" s="5"/>
      <c r="G11" s="5"/>
      <c r="H11" s="12" t="str">
        <f t="shared" si="0"/>
        <v/>
      </c>
      <c r="I11" s="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>
      <c r="A12" s="8"/>
      <c r="B12" s="5"/>
      <c r="C12" s="5"/>
      <c r="D12" s="5"/>
      <c r="E12" s="5"/>
      <c r="F12" s="5"/>
      <c r="G12" s="5"/>
      <c r="H12" s="12" t="str">
        <f t="shared" si="0"/>
        <v/>
      </c>
      <c r="I12" s="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>
      <c r="A13" s="8"/>
      <c r="B13" s="5"/>
      <c r="C13" s="5"/>
      <c r="D13" s="5"/>
      <c r="E13" s="5"/>
      <c r="F13" s="5"/>
      <c r="G13" s="5"/>
      <c r="H13" s="12" t="str">
        <f t="shared" si="0"/>
        <v/>
      </c>
      <c r="I13" s="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>
      <c r="A14" s="8"/>
      <c r="B14" s="5"/>
      <c r="C14" s="5"/>
      <c r="D14" s="5"/>
      <c r="E14" s="5"/>
      <c r="F14" s="5"/>
      <c r="G14" s="5"/>
      <c r="H14" s="12" t="str">
        <f t="shared" si="0"/>
        <v/>
      </c>
      <c r="I14" s="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>
      <c r="A15" s="8"/>
      <c r="B15" s="5"/>
      <c r="C15" s="5"/>
      <c r="D15" s="5"/>
      <c r="E15" s="5"/>
      <c r="F15" s="5"/>
      <c r="G15" s="5"/>
      <c r="H15" s="12" t="str">
        <f t="shared" si="0"/>
        <v/>
      </c>
      <c r="I15" s="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>
      <c r="A16" s="8"/>
      <c r="B16" s="5"/>
      <c r="C16" s="5"/>
      <c r="D16" s="5"/>
      <c r="E16" s="5"/>
      <c r="F16" s="5"/>
      <c r="G16" s="5"/>
      <c r="H16" s="12" t="str">
        <f t="shared" si="0"/>
        <v/>
      </c>
      <c r="I16" s="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>
      <c r="A17" s="8"/>
      <c r="B17" s="5"/>
      <c r="C17" s="5"/>
      <c r="D17" s="5"/>
      <c r="E17" s="5"/>
      <c r="F17" s="5"/>
      <c r="G17" s="5"/>
      <c r="H17" s="12" t="str">
        <f t="shared" si="0"/>
        <v/>
      </c>
      <c r="I17" s="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>
      <c r="A18" s="8"/>
      <c r="B18" s="5"/>
      <c r="C18" s="5"/>
      <c r="D18" s="5"/>
      <c r="E18" s="5"/>
      <c r="F18" s="5"/>
      <c r="G18" s="5"/>
      <c r="H18" s="12" t="str">
        <f t="shared" si="0"/>
        <v/>
      </c>
      <c r="I18" s="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>
      <c r="A19" s="8"/>
      <c r="B19" s="5"/>
      <c r="C19" s="5"/>
      <c r="D19" s="5"/>
      <c r="E19" s="5"/>
      <c r="F19" s="5"/>
      <c r="G19" s="5"/>
      <c r="H19" s="12" t="str">
        <f t="shared" si="0"/>
        <v/>
      </c>
      <c r="I19" s="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>
      <c r="A20" s="8"/>
      <c r="B20" s="5"/>
      <c r="C20" s="5"/>
      <c r="D20" s="5"/>
      <c r="E20" s="5"/>
      <c r="F20" s="5"/>
      <c r="G20" s="5"/>
      <c r="H20" s="12" t="str">
        <f t="shared" si="0"/>
        <v/>
      </c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>
      <c r="A21" s="8"/>
      <c r="B21" s="5"/>
      <c r="C21" s="5"/>
      <c r="D21" s="5"/>
      <c r="E21" s="5"/>
      <c r="F21" s="5"/>
      <c r="G21" s="5"/>
      <c r="H21" s="12" t="str">
        <f t="shared" si="0"/>
        <v/>
      </c>
      <c r="I21" s="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>
      <c r="A22" s="8"/>
      <c r="B22" s="5"/>
      <c r="C22" s="5"/>
      <c r="D22" s="5"/>
      <c r="E22" s="5"/>
      <c r="F22" s="5"/>
      <c r="G22" s="5"/>
      <c r="H22" s="12" t="str">
        <f t="shared" si="0"/>
        <v/>
      </c>
      <c r="I22" s="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>
      <c r="A23" s="8"/>
      <c r="B23" s="5"/>
      <c r="C23" s="5"/>
      <c r="D23" s="5"/>
      <c r="E23" s="5"/>
      <c r="F23" s="5"/>
      <c r="G23" s="5"/>
      <c r="H23" s="12" t="str">
        <f t="shared" si="0"/>
        <v/>
      </c>
      <c r="I23" s="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>
      <c r="A24" s="8"/>
      <c r="B24" s="5"/>
      <c r="C24" s="5"/>
      <c r="D24" s="5"/>
      <c r="E24" s="5"/>
      <c r="F24" s="5"/>
      <c r="G24" s="5"/>
      <c r="H24" s="12" t="str">
        <f t="shared" si="0"/>
        <v/>
      </c>
      <c r="I24" s="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>
      <c r="A25" s="8"/>
      <c r="B25" s="5"/>
      <c r="C25" s="5"/>
      <c r="D25" s="5"/>
      <c r="E25" s="5"/>
      <c r="F25" s="5"/>
      <c r="G25" s="5"/>
      <c r="H25" s="12" t="str">
        <f t="shared" si="0"/>
        <v/>
      </c>
      <c r="I25" s="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>
      <c r="A26" s="8"/>
      <c r="B26" s="5"/>
      <c r="C26" s="5"/>
      <c r="D26" s="5"/>
      <c r="E26" s="5"/>
      <c r="F26" s="5"/>
      <c r="G26" s="5"/>
      <c r="H26" s="12" t="str">
        <f t="shared" si="0"/>
        <v/>
      </c>
      <c r="I26" s="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>
      <c r="A27" s="8"/>
      <c r="B27" s="5"/>
      <c r="C27" s="5"/>
      <c r="D27" s="5"/>
      <c r="E27" s="5"/>
      <c r="F27" s="5"/>
      <c r="G27" s="5"/>
      <c r="H27" s="12" t="str">
        <f t="shared" si="0"/>
        <v/>
      </c>
      <c r="I27" s="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>
      <c r="A28" s="8"/>
      <c r="B28" s="5"/>
      <c r="C28" s="5"/>
      <c r="D28" s="5"/>
      <c r="E28" s="5"/>
      <c r="F28" s="5"/>
      <c r="G28" s="5"/>
      <c r="H28" s="12" t="str">
        <f t="shared" si="0"/>
        <v/>
      </c>
      <c r="I28" s="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>
      <c r="A29" s="8"/>
      <c r="B29" s="5"/>
      <c r="C29" s="5"/>
      <c r="D29" s="5"/>
      <c r="E29" s="5"/>
      <c r="F29" s="5"/>
      <c r="G29" s="5"/>
      <c r="H29" s="12" t="str">
        <f t="shared" si="0"/>
        <v/>
      </c>
      <c r="I29" s="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>
      <c r="A30" s="10"/>
      <c r="B30" s="7"/>
      <c r="C30" s="7"/>
      <c r="D30" s="7"/>
      <c r="E30" s="7"/>
      <c r="F30" s="7"/>
      <c r="G30" s="7"/>
      <c r="H30" s="13" t="str">
        <f t="shared" si="0"/>
        <v/>
      </c>
      <c r="I30" s="1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2">
    <mergeCell ref="A1:I1"/>
    <mergeCell ref="A2:I2"/>
  </mergeCells>
  <conditionalFormatting sqref="A5:A30">
    <cfRule type="expression" dxfId="32" priority="13">
      <formula>AND(A5&lt;&gt;"",COUNTIF($A$5:$A$30,A5)&gt;1)</formula>
    </cfRule>
  </conditionalFormatting>
  <conditionalFormatting sqref="F5:G30">
    <cfRule type="expression" dxfId="31" priority="2">
      <formula>F5="Sí"</formula>
    </cfRule>
    <cfRule type="expression" dxfId="30" priority="3">
      <formula>F5="Parcial"</formula>
    </cfRule>
    <cfRule type="expression" dxfId="29" priority="4">
      <formula>F5="No"</formula>
    </cfRule>
  </conditionalFormatting>
  <conditionalFormatting sqref="H5:H30">
    <cfRule type="expression" dxfId="28" priority="8">
      <formula>H5=1</formula>
    </cfRule>
    <cfRule type="expression" dxfId="27" priority="9">
      <formula>AND(ISNUMBER(H5),H5&gt;=0.5,H5&lt;1)</formula>
    </cfRule>
    <cfRule type="expression" dxfId="26" priority="10">
      <formula>AND(ISNUMBER(H5),H5&lt;0.5)</formula>
    </cfRule>
    <cfRule type="expression" dxfId="25" priority="11">
      <formula>H5="FALTA INFORMACIÓN"</formula>
    </cfRule>
    <cfRule type="expression" dxfId="24" priority="12">
      <formula>H5="REVISAR"</formula>
    </cfRule>
  </conditionalFormatting>
  <dataValidations count="1">
    <dataValidation type="list" allowBlank="1" showErrorMessage="1" errorTitle="Respuesta no válida" error="Selecciona Sí, Parcial o No." sqref="F5:G30" xr:uid="{00000000-0002-0000-0400-000000000000}">
      <formula1>"Sí,Parcial,No"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0"/>
  <sheetViews>
    <sheetView workbookViewId="0">
      <selection activeCell="E7" sqref="E7"/>
    </sheetView>
  </sheetViews>
  <sheetFormatPr baseColWidth="10" defaultColWidth="8.796875" defaultRowHeight="13.8"/>
  <cols>
    <col min="1" max="1" width="24" style="27" customWidth="1"/>
    <col min="2" max="2" width="60" style="27" customWidth="1"/>
    <col min="3" max="3" width="15" style="27" customWidth="1"/>
    <col min="4" max="4" width="50" style="27" customWidth="1"/>
    <col min="5" max="5" width="14" style="27" customWidth="1"/>
    <col min="6" max="6" width="5.296875" style="27" customWidth="1"/>
    <col min="7" max="7" width="36.3984375" style="27" customWidth="1"/>
    <col min="8" max="8" width="29.09765625" style="27" customWidth="1"/>
    <col min="9" max="16384" width="8.796875" style="27"/>
  </cols>
  <sheetData>
    <row r="1" spans="1:24" ht="22.35" customHeight="1">
      <c r="A1" s="80" t="s">
        <v>258</v>
      </c>
      <c r="B1" s="80"/>
      <c r="C1" s="80"/>
      <c r="D1" s="80"/>
      <c r="E1" s="80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27.15" customHeight="1">
      <c r="A2" s="81" t="s">
        <v>259</v>
      </c>
      <c r="B2" s="81"/>
      <c r="C2" s="81"/>
      <c r="D2" s="81"/>
      <c r="E2" s="8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5" thickBot="1">
      <c r="A3" s="82"/>
      <c r="B3" s="82"/>
      <c r="C3" s="82"/>
      <c r="D3" s="82"/>
      <c r="E3" s="82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25.8" customHeight="1">
      <c r="A4" s="86" t="s">
        <v>260</v>
      </c>
      <c r="B4" s="87"/>
      <c r="C4" s="82"/>
      <c r="D4" s="82"/>
      <c r="E4" s="82"/>
      <c r="F4" s="26"/>
      <c r="G4" s="47" t="s">
        <v>333</v>
      </c>
      <c r="H4" s="48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ht="25.8" customHeight="1">
      <c r="A5" s="88" t="s">
        <v>261</v>
      </c>
      <c r="B5" s="91">
        <f>IF(COUNTIF(E11:E20,"REVISAR")&gt;0,"REVISAR",IF(COUNTA(C11:C20)&lt;10,"FALTA INFORMACIÓN",SUM(E11:E20)/10))</f>
        <v>0.85</v>
      </c>
      <c r="C5" s="82"/>
      <c r="D5" s="82"/>
      <c r="E5" s="82"/>
      <c r="F5" s="26"/>
      <c r="G5" s="49"/>
      <c r="H5" s="50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ht="25.8" customHeight="1" thickBot="1">
      <c r="A6" s="88" t="s">
        <v>262</v>
      </c>
      <c r="B6" s="92" t="str">
        <f>IF(B5="","",IF(B5="FALTA INFORMACIÓN","Completa las 10 respuestas",IF(B5="REVISAR","Corrige respuestas inválidas",IF(B5&gt;=0.85,"Coherencia alta",IF(B5&gt;=0.65,"Coherencia media","Revisar integración")))))</f>
        <v>Coherencia alta</v>
      </c>
      <c r="C6" s="82"/>
      <c r="D6" s="82"/>
      <c r="E6" s="82"/>
      <c r="F6" s="26"/>
      <c r="G6" s="51"/>
      <c r="H6" s="52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24" ht="17.399999999999999" thickBot="1">
      <c r="A7" s="93" t="s">
        <v>263</v>
      </c>
      <c r="B7" s="94">
        <f>IF(OR(B5="FALTA INFORMACIÓN",B5="REVISAR"),"PENDIENTE",COUNTIF(C11:C20,"No")+COUNTIF(C11:C20,"Parcial"))</f>
        <v>3</v>
      </c>
      <c r="C7" s="82"/>
      <c r="D7" s="82"/>
      <c r="E7" s="82"/>
      <c r="F7" s="26"/>
      <c r="G7" s="53" t="s">
        <v>334</v>
      </c>
      <c r="H7" s="54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 spans="1:24" ht="14.4">
      <c r="A8" s="82"/>
      <c r="B8" s="82"/>
      <c r="C8" s="82"/>
      <c r="D8" s="82"/>
      <c r="E8" s="82"/>
      <c r="F8" s="26"/>
      <c r="G8"/>
      <c r="H8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4.4">
      <c r="A9" s="82"/>
      <c r="B9" s="82"/>
      <c r="C9" s="82"/>
      <c r="D9" s="82"/>
      <c r="E9" s="82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spans="1:24" ht="14.4">
      <c r="A10" s="83" t="s">
        <v>264</v>
      </c>
      <c r="B10" s="84" t="s">
        <v>265</v>
      </c>
      <c r="C10" s="84" t="s">
        <v>266</v>
      </c>
      <c r="D10" s="84" t="s">
        <v>267</v>
      </c>
      <c r="E10" s="85" t="s">
        <v>268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24" ht="12" customHeight="1">
      <c r="A11" s="97" t="s">
        <v>43</v>
      </c>
      <c r="B11" s="98" t="s">
        <v>269</v>
      </c>
      <c r="C11" s="89" t="s">
        <v>236</v>
      </c>
      <c r="D11" s="89" t="s">
        <v>270</v>
      </c>
      <c r="E11" s="91">
        <f t="shared" ref="E11:E20" si="0">IF(C11="","",IF(C11="Sí",1,IF(C11="Parcial",0.5,IF(C11="No",0,"REVISAR"))))</f>
        <v>1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4" ht="12" customHeight="1">
      <c r="A12" s="97" t="s">
        <v>179</v>
      </c>
      <c r="B12" s="98" t="s">
        <v>271</v>
      </c>
      <c r="C12" s="89" t="s">
        <v>236</v>
      </c>
      <c r="D12" s="89" t="s">
        <v>272</v>
      </c>
      <c r="E12" s="91">
        <f t="shared" si="0"/>
        <v>1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24" ht="12" customHeight="1">
      <c r="A13" s="97" t="s">
        <v>70</v>
      </c>
      <c r="B13" s="98" t="s">
        <v>273</v>
      </c>
      <c r="C13" s="89" t="s">
        <v>236</v>
      </c>
      <c r="D13" s="89" t="s">
        <v>274</v>
      </c>
      <c r="E13" s="91">
        <f t="shared" si="0"/>
        <v>1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24" ht="12" customHeight="1">
      <c r="A14" s="97" t="s">
        <v>275</v>
      </c>
      <c r="B14" s="98" t="s">
        <v>276</v>
      </c>
      <c r="C14" s="89" t="s">
        <v>236</v>
      </c>
      <c r="D14" s="89" t="s">
        <v>277</v>
      </c>
      <c r="E14" s="91">
        <f t="shared" si="0"/>
        <v>1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</row>
    <row r="15" spans="1:24" ht="19.2" customHeight="1">
      <c r="A15" s="97" t="s">
        <v>103</v>
      </c>
      <c r="B15" s="98" t="s">
        <v>278</v>
      </c>
      <c r="C15" s="89" t="s">
        <v>279</v>
      </c>
      <c r="D15" s="89" t="s">
        <v>280</v>
      </c>
      <c r="E15" s="91">
        <f t="shared" si="0"/>
        <v>0.5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24" ht="19.2" customHeight="1">
      <c r="A16" s="97" t="s">
        <v>281</v>
      </c>
      <c r="B16" s="98" t="s">
        <v>282</v>
      </c>
      <c r="C16" s="89" t="s">
        <v>236</v>
      </c>
      <c r="D16" s="89" t="s">
        <v>283</v>
      </c>
      <c r="E16" s="91">
        <f t="shared" si="0"/>
        <v>1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1:24" ht="12" customHeight="1">
      <c r="A17" s="97" t="s">
        <v>90</v>
      </c>
      <c r="B17" s="98" t="s">
        <v>284</v>
      </c>
      <c r="C17" s="89" t="s">
        <v>236</v>
      </c>
      <c r="D17" s="89" t="s">
        <v>285</v>
      </c>
      <c r="E17" s="91">
        <f t="shared" si="0"/>
        <v>1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</row>
    <row r="18" spans="1:24" ht="12" customHeight="1">
      <c r="A18" s="97" t="s">
        <v>286</v>
      </c>
      <c r="B18" s="98" t="s">
        <v>287</v>
      </c>
      <c r="C18" s="89" t="s">
        <v>236</v>
      </c>
      <c r="D18" s="89" t="s">
        <v>288</v>
      </c>
      <c r="E18" s="91">
        <f t="shared" si="0"/>
        <v>1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1:24" ht="12" customHeight="1">
      <c r="A19" s="97" t="s">
        <v>289</v>
      </c>
      <c r="B19" s="98" t="s">
        <v>290</v>
      </c>
      <c r="C19" s="89" t="s">
        <v>279</v>
      </c>
      <c r="D19" s="89" t="s">
        <v>291</v>
      </c>
      <c r="E19" s="91">
        <f t="shared" si="0"/>
        <v>0.5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</row>
    <row r="20" spans="1:24" ht="12" customHeight="1">
      <c r="A20" s="99" t="s">
        <v>292</v>
      </c>
      <c r="B20" s="100" t="s">
        <v>293</v>
      </c>
      <c r="C20" s="95" t="s">
        <v>279</v>
      </c>
      <c r="D20" s="95" t="s">
        <v>294</v>
      </c>
      <c r="E20" s="101">
        <f t="shared" si="0"/>
        <v>0.5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</row>
    <row r="21" spans="1:24" ht="14.4">
      <c r="A21" s="82"/>
      <c r="B21" s="82"/>
      <c r="C21" s="82"/>
      <c r="D21" s="82"/>
      <c r="E21" s="82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2" spans="1:24" ht="14.4">
      <c r="A22" s="82"/>
      <c r="B22" s="82"/>
      <c r="C22" s="82"/>
      <c r="D22" s="82"/>
      <c r="E22" s="82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</row>
    <row r="23" spans="1:24" ht="14.4">
      <c r="A23" s="82"/>
      <c r="B23" s="82"/>
      <c r="C23" s="82"/>
      <c r="D23" s="82"/>
      <c r="E23" s="82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24" ht="14.4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1:24" ht="14.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</row>
    <row r="26" spans="1:24" ht="14.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4" ht="14.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</row>
    <row r="28" spans="1:24" ht="14.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spans="1:24" ht="14.4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24" ht="14.4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1:24" ht="14.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4.4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24" ht="14.4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spans="1:24" ht="14.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</row>
    <row r="35" spans="1:24" ht="14.4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1:24" ht="14.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spans="1:24" ht="14.4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</row>
    <row r="38" spans="1:24" ht="14.4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</row>
    <row r="39" spans="1:24" ht="14.4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</row>
    <row r="40" spans="1:24" ht="14.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</row>
    <row r="41" spans="1:24" ht="14.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spans="1:24" ht="14.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</row>
    <row r="43" spans="1:24" ht="14.4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</row>
    <row r="44" spans="1:24" ht="14.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</row>
    <row r="45" spans="1:24" ht="14.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  <row r="46" spans="1:24" ht="14.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</row>
    <row r="47" spans="1:24" ht="14.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</row>
    <row r="48" spans="1:24" ht="14.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</row>
    <row r="49" spans="1:24" ht="14.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</row>
    <row r="50" spans="1:24" ht="14.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</row>
    <row r="51" spans="1:24" ht="14.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</row>
    <row r="52" spans="1:24" ht="14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</row>
    <row r="53" spans="1:24" ht="14.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</row>
    <row r="54" spans="1:24" ht="14.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</row>
    <row r="55" spans="1:24" ht="14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</row>
    <row r="56" spans="1:24" ht="14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</row>
    <row r="57" spans="1:24" ht="14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</row>
    <row r="58" spans="1:24" ht="14.4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</row>
    <row r="59" spans="1:24" ht="14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</row>
    <row r="60" spans="1:24" ht="14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</row>
    <row r="61" spans="1:24" ht="14.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</row>
    <row r="62" spans="1:24" ht="14.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</row>
    <row r="63" spans="1:24" ht="14.4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</row>
    <row r="64" spans="1:24" ht="14.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</row>
    <row r="65" spans="1:24" ht="14.4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  <row r="66" spans="1:24" ht="14.4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</row>
    <row r="67" spans="1:24" ht="14.4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</row>
    <row r="68" spans="1:24" ht="14.4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</row>
    <row r="69" spans="1:24" ht="14.4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</row>
    <row r="70" spans="1:24" ht="14.4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</row>
    <row r="71" spans="1:24" ht="14.4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</row>
    <row r="72" spans="1:24" ht="14.4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</row>
    <row r="73" spans="1:24" ht="14.4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</row>
    <row r="74" spans="1:24" ht="14.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</row>
    <row r="75" spans="1:24" ht="14.4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</row>
    <row r="76" spans="1:24" ht="14.4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</row>
    <row r="77" spans="1:24" ht="14.4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</row>
    <row r="78" spans="1:24" ht="14.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</row>
    <row r="79" spans="1:24" ht="14.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</row>
    <row r="80" spans="1:24" ht="14.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</row>
    <row r="81" spans="1:24" ht="14.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2" spans="1:24" ht="14.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</row>
    <row r="83" spans="1:24" ht="14.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</row>
    <row r="84" spans="1:24" ht="14.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</row>
    <row r="85" spans="1:24" ht="14.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</row>
    <row r="86" spans="1:24" ht="14.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</row>
    <row r="87" spans="1:24" ht="14.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</row>
    <row r="88" spans="1:24" ht="14.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</row>
    <row r="89" spans="1:24" ht="14.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</row>
    <row r="90" spans="1:24" ht="14.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</row>
    <row r="91" spans="1:24" ht="14.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</row>
    <row r="92" spans="1:24" ht="14.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spans="1:24" ht="14.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</row>
    <row r="94" spans="1:24" ht="14.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</row>
    <row r="95" spans="1:24" ht="14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</row>
    <row r="96" spans="1:24" ht="14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</row>
    <row r="97" spans="1:24" ht="14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</row>
    <row r="98" spans="1:24" ht="14.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</row>
    <row r="99" spans="1:24" ht="14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</row>
    <row r="100" spans="1:24" ht="14.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</row>
  </sheetData>
  <sheetProtection algorithmName="SHA-512" hashValue="80jNPaR+O8Yf16DhSPBDuG879QGLVwD7ZiTkHh6JExRwfyNdNgaWY5vRHXhjN1A1WPHv150P6aljLkwz64sbvg==" saltValue="EYyiqwv2zOVXIplu3GM0Aw==" spinCount="100000" sheet="1" objects="1" scenarios="1" formatCells="0" formatColumns="0" formatRows="0" insertColumns="0" insertRows="0" sort="0" autoFilter="0" pivotTables="0"/>
  <mergeCells count="5">
    <mergeCell ref="A1:E1"/>
    <mergeCell ref="A2:E2"/>
    <mergeCell ref="A4:B4"/>
    <mergeCell ref="G4:H6"/>
    <mergeCell ref="G7:H7"/>
  </mergeCells>
  <conditionalFormatting sqref="B5">
    <cfRule type="expression" dxfId="23" priority="4">
      <formula>AND(ISNUMBER(B5),B5&gt;=0.85)</formula>
    </cfRule>
    <cfRule type="expression" dxfId="22" priority="5">
      <formula>AND(ISNUMBER(B5),B5&gt;=0.65,B5&lt;0.85)</formula>
    </cfRule>
    <cfRule type="expression" dxfId="21" priority="6">
      <formula>AND(ISNUMBER(B5),B5&lt;0.65)</formula>
    </cfRule>
    <cfRule type="expression" dxfId="20" priority="7">
      <formula>B5="FALTA INFORMACIÓN"</formula>
    </cfRule>
    <cfRule type="expression" dxfId="19" priority="8">
      <formula>B5="REVISAR"</formula>
    </cfRule>
  </conditionalFormatting>
  <conditionalFormatting sqref="C11:C30">
    <cfRule type="expression" dxfId="18" priority="1">
      <formula>C11="Sí"</formula>
    </cfRule>
    <cfRule type="expression" dxfId="17" priority="2">
      <formula>C11="Parcial"</formula>
    </cfRule>
    <cfRule type="expression" dxfId="16" priority="3">
      <formula>C11="No"</formula>
    </cfRule>
  </conditionalFormatting>
  <dataValidations count="1">
    <dataValidation type="list" allowBlank="1" showErrorMessage="1" errorTitle="Respuesta no válida" error="Selecciona Sí, Parcial o No." sqref="C11:C20" xr:uid="{00000000-0002-0000-0500-000000000000}">
      <formula1>"Sí,Parcial,No"</formula1>
    </dataValidation>
  </dataValidations>
  <hyperlinks>
    <hyperlink ref="G7" r:id="rId1" xr:uid="{6E5C9201-0D76-412E-BDB5-3CF46A96047A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"/>
  <sheetViews>
    <sheetView workbookViewId="0">
      <selection sqref="A1:H1"/>
    </sheetView>
  </sheetViews>
  <sheetFormatPr baseColWidth="10" defaultColWidth="8.796875" defaultRowHeight="13.8"/>
  <cols>
    <col min="1" max="1" width="20" customWidth="1"/>
    <col min="2" max="2" width="35" customWidth="1"/>
    <col min="3" max="3" width="14" customWidth="1"/>
    <col min="4" max="6" width="16" customWidth="1"/>
    <col min="7" max="8" width="48" customWidth="1"/>
  </cols>
  <sheetData>
    <row r="1" spans="1:26" ht="22.35" customHeight="1">
      <c r="A1" s="24" t="s">
        <v>295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15" customHeight="1">
      <c r="A2" s="22" t="s">
        <v>296</v>
      </c>
      <c r="B2" s="22"/>
      <c r="C2" s="22"/>
      <c r="D2" s="22"/>
      <c r="E2" s="22"/>
      <c r="F2" s="22"/>
      <c r="G2" s="22"/>
      <c r="H2" s="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23" t="s">
        <v>297</v>
      </c>
      <c r="B4" s="23"/>
      <c r="C4" s="23"/>
      <c r="D4" s="23"/>
      <c r="E4" s="23"/>
      <c r="F4" s="23"/>
      <c r="G4" s="23"/>
      <c r="H4" s="2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5.2">
      <c r="A5" s="2" t="s">
        <v>298</v>
      </c>
      <c r="B5" s="15">
        <f>IF(COUNTA(A12:D31)=0,"",IF(COUNTIF(F12:F31,"FALTA INFORMACIÓN")+COUNTIF(F12:F31,"REVISAR DUPLICADO")+COUNTIF(F12:F31,"REVISAR DATOS")+COUNTIF(F12:F31,"REVISAR META")+COUNTIF(F12:F31,"REVISAR RESULTADO")&gt;0,"REVISAR",IF(COUNT(E12:E31)=0,"FALTA INFORMACIÓN",SUM(E12:E31)/COUNT(E12:E31))))</f>
        <v>0.88988662131519258</v>
      </c>
      <c r="C5" s="1"/>
      <c r="D5" s="2" t="s">
        <v>299</v>
      </c>
      <c r="E5" s="16" t="s">
        <v>144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1.4">
      <c r="A6" s="3" t="s">
        <v>300</v>
      </c>
      <c r="B6" s="6">
        <f>COUNTIF(F12:F31,"Cumplido")</f>
        <v>1</v>
      </c>
      <c r="C6" s="1"/>
      <c r="D6" s="3" t="s">
        <v>301</v>
      </c>
      <c r="E6" s="9" t="s">
        <v>302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3" t="s">
        <v>303</v>
      </c>
      <c r="B7" s="6">
        <f>COUNTIF(F12:F31,"Atención")+COUNTIF(F12:F31,"FALTA INFORMACIÓN")+COUNTIF(F12:F31,"REVISAR DUPLICADO")+COUNTIF(F12:F31,"REVISAR DATOS")+COUNTIF(F12:F31,"REVISAR META")+COUNTIF(F12:F31,"REVISAR RESULTADO")</f>
        <v>0</v>
      </c>
      <c r="C7" s="1"/>
      <c r="D7" s="3" t="s">
        <v>304</v>
      </c>
      <c r="E7" s="9" t="s">
        <v>305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4">
      <c r="A8" s="4" t="s">
        <v>306</v>
      </c>
      <c r="B8" s="14">
        <f>'6 Auditoría'!B5</f>
        <v>0.85</v>
      </c>
      <c r="C8" s="1"/>
      <c r="D8" s="4" t="s">
        <v>307</v>
      </c>
      <c r="E8" s="11" t="s">
        <v>308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>
      <c r="A11" s="19" t="s">
        <v>309</v>
      </c>
      <c r="B11" s="20" t="s">
        <v>105</v>
      </c>
      <c r="C11" s="20" t="s">
        <v>108</v>
      </c>
      <c r="D11" s="20" t="s">
        <v>110</v>
      </c>
      <c r="E11" s="20" t="s">
        <v>310</v>
      </c>
      <c r="F11" s="20" t="s">
        <v>149</v>
      </c>
      <c r="G11" s="20" t="s">
        <v>114</v>
      </c>
      <c r="H11" s="21" t="s">
        <v>116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2" customHeight="1">
      <c r="A12" s="8" t="s">
        <v>181</v>
      </c>
      <c r="B12" s="5" t="s">
        <v>311</v>
      </c>
      <c r="C12" s="5">
        <v>500</v>
      </c>
      <c r="D12" s="5">
        <v>440</v>
      </c>
      <c r="E12" s="12">
        <f t="shared" ref="E12:E31" si="0">IF(COUNTA(A12:D12)=0,"",IF(COUNTA(A12:D12)&lt;4,"",IF(OR(NOT(ISNUMBER(C12)),NOT(ISNUMBER(D12))),"",IF(OR(C12&lt;=0,D12&lt;0),"",D12/C12))))</f>
        <v>0.88</v>
      </c>
      <c r="F12" s="17" t="str">
        <f t="shared" ref="F12:F31" si="1">IF(COUNTA(A12:D12)=0,"",IF(COUNTA(A12:D12)&lt;4,"FALTA INFORMACIÓN",IF(COUNTIFS($A$12:$A$31,A12,$B$12:$B$31,B12)&gt;1,"REVISAR DUPLICADO",IF(OR(NOT(ISNUMBER(C12)),NOT(ISNUMBER(D12))),"REVISAR DATOS",IF(C12&lt;=0,"REVISAR META",IF(D12&lt;0,"REVISAR RESULTADO",IF(E12&gt;=1,"Cumplido",IF(E12&gt;=0.8,"En camino","Atención"))))))))</f>
        <v>En camino</v>
      </c>
      <c r="G12" s="5" t="s">
        <v>312</v>
      </c>
      <c r="H12" s="9" t="s">
        <v>313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2" customHeight="1">
      <c r="A13" s="8" t="s">
        <v>190</v>
      </c>
      <c r="B13" s="5" t="s">
        <v>314</v>
      </c>
      <c r="C13" s="5">
        <v>700</v>
      </c>
      <c r="D13" s="5">
        <v>610</v>
      </c>
      <c r="E13" s="12">
        <f t="shared" si="0"/>
        <v>0.87142857142857144</v>
      </c>
      <c r="F13" s="17" t="str">
        <f t="shared" si="1"/>
        <v>En camino</v>
      </c>
      <c r="G13" s="5" t="s">
        <v>315</v>
      </c>
      <c r="H13" s="9" t="s">
        <v>316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>
      <c r="A14" s="8" t="s">
        <v>197</v>
      </c>
      <c r="B14" s="5" t="s">
        <v>317</v>
      </c>
      <c r="C14" s="5">
        <v>120</v>
      </c>
      <c r="D14" s="5">
        <v>108</v>
      </c>
      <c r="E14" s="12">
        <f t="shared" si="0"/>
        <v>0.9</v>
      </c>
      <c r="F14" s="17" t="str">
        <f t="shared" si="1"/>
        <v>En camino</v>
      </c>
      <c r="G14" s="5" t="s">
        <v>318</v>
      </c>
      <c r="H14" s="9" t="s">
        <v>319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2" customHeight="1">
      <c r="A15" s="8" t="s">
        <v>205</v>
      </c>
      <c r="B15" s="5" t="s">
        <v>320</v>
      </c>
      <c r="C15" s="5">
        <v>180</v>
      </c>
      <c r="D15" s="5">
        <v>195</v>
      </c>
      <c r="E15" s="12">
        <f t="shared" si="0"/>
        <v>1.0833333333333333</v>
      </c>
      <c r="F15" s="17" t="str">
        <f t="shared" si="1"/>
        <v>Cumplido</v>
      </c>
      <c r="G15" s="5" t="s">
        <v>321</v>
      </c>
      <c r="H15" s="9" t="s">
        <v>322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>
      <c r="A16" s="8" t="s">
        <v>211</v>
      </c>
      <c r="B16" s="5" t="s">
        <v>323</v>
      </c>
      <c r="C16" s="5">
        <v>90</v>
      </c>
      <c r="D16" s="5">
        <v>76</v>
      </c>
      <c r="E16" s="12">
        <f t="shared" si="0"/>
        <v>0.84444444444444444</v>
      </c>
      <c r="F16" s="17" t="str">
        <f t="shared" si="1"/>
        <v>En camino</v>
      </c>
      <c r="G16" s="5" t="s">
        <v>324</v>
      </c>
      <c r="H16" s="9" t="s">
        <v>325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2" customHeight="1">
      <c r="A17" s="8" t="s">
        <v>219</v>
      </c>
      <c r="B17" s="5" t="s">
        <v>326</v>
      </c>
      <c r="C17" s="5">
        <v>40</v>
      </c>
      <c r="D17" s="5">
        <v>34</v>
      </c>
      <c r="E17" s="12">
        <f t="shared" si="0"/>
        <v>0.85</v>
      </c>
      <c r="F17" s="17" t="str">
        <f t="shared" si="1"/>
        <v>En camino</v>
      </c>
      <c r="G17" s="5" t="s">
        <v>327</v>
      </c>
      <c r="H17" s="9" t="s">
        <v>328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2" customHeight="1">
      <c r="A18" s="8" t="s">
        <v>329</v>
      </c>
      <c r="B18" s="5" t="s">
        <v>330</v>
      </c>
      <c r="C18" s="5">
        <v>60</v>
      </c>
      <c r="D18" s="5">
        <v>48</v>
      </c>
      <c r="E18" s="12">
        <f t="shared" si="0"/>
        <v>0.8</v>
      </c>
      <c r="F18" s="17" t="str">
        <f t="shared" si="1"/>
        <v>En camino</v>
      </c>
      <c r="G18" s="5" t="s">
        <v>331</v>
      </c>
      <c r="H18" s="9" t="s">
        <v>332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>
      <c r="A19" s="8"/>
      <c r="B19" s="5"/>
      <c r="C19" s="5"/>
      <c r="D19" s="5"/>
      <c r="E19" s="12" t="str">
        <f t="shared" si="0"/>
        <v/>
      </c>
      <c r="F19" s="17" t="str">
        <f t="shared" si="1"/>
        <v/>
      </c>
      <c r="G19" s="5"/>
      <c r="H19" s="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>
      <c r="A20" s="8"/>
      <c r="B20" s="5"/>
      <c r="C20" s="5"/>
      <c r="D20" s="5"/>
      <c r="E20" s="12" t="str">
        <f t="shared" si="0"/>
        <v/>
      </c>
      <c r="F20" s="17" t="str">
        <f t="shared" si="1"/>
        <v/>
      </c>
      <c r="G20" s="5"/>
      <c r="H20" s="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>
      <c r="A21" s="8"/>
      <c r="B21" s="5"/>
      <c r="C21" s="5"/>
      <c r="D21" s="5"/>
      <c r="E21" s="12" t="str">
        <f t="shared" si="0"/>
        <v/>
      </c>
      <c r="F21" s="17" t="str">
        <f t="shared" si="1"/>
        <v/>
      </c>
      <c r="G21" s="5"/>
      <c r="H21" s="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>
      <c r="A22" s="8"/>
      <c r="B22" s="5"/>
      <c r="C22" s="5"/>
      <c r="D22" s="5"/>
      <c r="E22" s="12" t="str">
        <f t="shared" si="0"/>
        <v/>
      </c>
      <c r="F22" s="17" t="str">
        <f t="shared" si="1"/>
        <v/>
      </c>
      <c r="G22" s="5"/>
      <c r="H22" s="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>
      <c r="A23" s="8"/>
      <c r="B23" s="5"/>
      <c r="C23" s="5"/>
      <c r="D23" s="5"/>
      <c r="E23" s="12" t="str">
        <f t="shared" si="0"/>
        <v/>
      </c>
      <c r="F23" s="17" t="str">
        <f t="shared" si="1"/>
        <v/>
      </c>
      <c r="G23" s="5"/>
      <c r="H23" s="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>
      <c r="A24" s="8"/>
      <c r="B24" s="5"/>
      <c r="C24" s="5"/>
      <c r="D24" s="5"/>
      <c r="E24" s="12" t="str">
        <f t="shared" si="0"/>
        <v/>
      </c>
      <c r="F24" s="17" t="str">
        <f t="shared" si="1"/>
        <v/>
      </c>
      <c r="G24" s="5"/>
      <c r="H24" s="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>
      <c r="A25" s="8"/>
      <c r="B25" s="5"/>
      <c r="C25" s="5"/>
      <c r="D25" s="5"/>
      <c r="E25" s="12" t="str">
        <f t="shared" si="0"/>
        <v/>
      </c>
      <c r="F25" s="17" t="str">
        <f t="shared" si="1"/>
        <v/>
      </c>
      <c r="G25" s="5"/>
      <c r="H25" s="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>
      <c r="A26" s="8"/>
      <c r="B26" s="5"/>
      <c r="C26" s="5"/>
      <c r="D26" s="5"/>
      <c r="E26" s="12" t="str">
        <f t="shared" si="0"/>
        <v/>
      </c>
      <c r="F26" s="17" t="str">
        <f t="shared" si="1"/>
        <v/>
      </c>
      <c r="G26" s="5"/>
      <c r="H26" s="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>
      <c r="A27" s="8"/>
      <c r="B27" s="5"/>
      <c r="C27" s="5"/>
      <c r="D27" s="5"/>
      <c r="E27" s="12" t="str">
        <f t="shared" si="0"/>
        <v/>
      </c>
      <c r="F27" s="17" t="str">
        <f t="shared" si="1"/>
        <v/>
      </c>
      <c r="G27" s="5"/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>
      <c r="A28" s="8"/>
      <c r="B28" s="5"/>
      <c r="C28" s="5"/>
      <c r="D28" s="5"/>
      <c r="E28" s="12" t="str">
        <f t="shared" si="0"/>
        <v/>
      </c>
      <c r="F28" s="17" t="str">
        <f t="shared" si="1"/>
        <v/>
      </c>
      <c r="G28" s="5"/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>
      <c r="A29" s="8"/>
      <c r="B29" s="5"/>
      <c r="C29" s="5"/>
      <c r="D29" s="5"/>
      <c r="E29" s="12" t="str">
        <f t="shared" si="0"/>
        <v/>
      </c>
      <c r="F29" s="17" t="str">
        <f t="shared" si="1"/>
        <v/>
      </c>
      <c r="G29" s="5"/>
      <c r="H29" s="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>
      <c r="A30" s="8"/>
      <c r="B30" s="5"/>
      <c r="C30" s="5"/>
      <c r="D30" s="5"/>
      <c r="E30" s="12" t="str">
        <f t="shared" si="0"/>
        <v/>
      </c>
      <c r="F30" s="17" t="str">
        <f t="shared" si="1"/>
        <v/>
      </c>
      <c r="G30" s="5"/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>
      <c r="A31" s="10"/>
      <c r="B31" s="7"/>
      <c r="C31" s="7"/>
      <c r="D31" s="7"/>
      <c r="E31" s="13" t="str">
        <f t="shared" si="0"/>
        <v/>
      </c>
      <c r="F31" s="18" t="str">
        <f t="shared" si="1"/>
        <v/>
      </c>
      <c r="G31" s="7"/>
      <c r="H31" s="1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3">
    <mergeCell ref="A1:H1"/>
    <mergeCell ref="A2:H2"/>
    <mergeCell ref="A4:H4"/>
  </mergeCells>
  <conditionalFormatting sqref="B5">
    <cfRule type="expression" dxfId="15" priority="16">
      <formula>AND(ISNUMBER(B5),B5&gt;=1)</formula>
    </cfRule>
    <cfRule type="expression" dxfId="14" priority="17">
      <formula>AND(ISNUMBER(B5),B5&gt;=0.8,B5&lt;1)</formula>
    </cfRule>
    <cfRule type="expression" dxfId="13" priority="18">
      <formula>AND(ISNUMBER(B5),B5&lt;0.8)</formula>
    </cfRule>
    <cfRule type="expression" dxfId="12" priority="19">
      <formula>B5="REVISAR"</formula>
    </cfRule>
    <cfRule type="expression" dxfId="11" priority="20">
      <formula>B5="FALTA INFORMACIÓN"</formula>
    </cfRule>
  </conditionalFormatting>
  <conditionalFormatting sqref="E12:E31">
    <cfRule type="expression" dxfId="10" priority="6">
      <formula>E12&gt;=1</formula>
    </cfRule>
    <cfRule type="expression" dxfId="9" priority="7">
      <formula>AND(ISNUMBER(E12),E12&gt;=0.8,E12&lt;1)</formula>
    </cfRule>
    <cfRule type="expression" dxfId="8" priority="8">
      <formula>AND(ISNUMBER(E12),E12&lt;0.8)</formula>
    </cfRule>
  </conditionalFormatting>
  <conditionalFormatting sqref="F12:F31">
    <cfRule type="expression" dxfId="7" priority="21">
      <formula>F12="Cumplido"</formula>
    </cfRule>
    <cfRule type="expression" dxfId="6" priority="22">
      <formula>F12="En camino"</formula>
    </cfRule>
    <cfRule type="expression" dxfId="5" priority="23">
      <formula>F12="Atención"</formula>
    </cfRule>
    <cfRule type="expression" dxfId="4" priority="24">
      <formula>F12="FALTA INFORMACIÓN"</formula>
    </cfRule>
    <cfRule type="expression" dxfId="3" priority="25">
      <formula>F12="REVISAR DUPLICADO"</formula>
    </cfRule>
    <cfRule type="expression" dxfId="2" priority="26">
      <formula>F12="REVISAR DATOS"</formula>
    </cfRule>
    <cfRule type="expression" dxfId="1" priority="27">
      <formula>F12="REVISAR META"</formula>
    </cfRule>
    <cfRule type="expression" dxfId="0" priority="28">
      <formula>F12="REVISAR RESULTADO"</formula>
    </cfRule>
  </conditionalFormatting>
  <dataValidations count="2">
    <dataValidation type="decimal" operator="greaterThan" allowBlank="1" showErrorMessage="1" errorTitle="Meta no válida" error="Ingresa una meta numérica mayor que 0." sqref="C12:C31" xr:uid="{00000000-0002-0000-0600-000000000000}">
      <formula1>0</formula1>
    </dataValidation>
    <dataValidation type="decimal" operator="greaterThanOrEqual" allowBlank="1" showErrorMessage="1" errorTitle="Resultado no válido" error="Ingresa un resultado numérico igual o mayor que 0." sqref="D12:D31" xr:uid="{00000000-0002-0000-0600-000001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Instrucciones</vt:lpstr>
      <vt:lpstr>2 Glosario</vt:lpstr>
      <vt:lpstr>3 Base estratégica</vt:lpstr>
      <vt:lpstr>4 Mapa canales</vt:lpstr>
      <vt:lpstr>5 Matriz CIM</vt:lpstr>
      <vt:lpstr>6 Auditoría</vt:lpstr>
      <vt:lpstr>7 Seguimiento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2026-10-05T22:55:12Z</dcterms:modified>
</cp:coreProperties>
</file>