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A08C665-20B1-4190-B86A-3A0E0A5DC7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 Instructions" sheetId="1" r:id="rId1"/>
    <sheet name="2. Glossary" sheetId="2" r:id="rId2"/>
    <sheet name="3. Queue Measurement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3" i="3" l="1"/>
  <c r="M73" i="3" s="1"/>
  <c r="O73" i="3"/>
  <c r="N73" i="3"/>
  <c r="J73" i="3"/>
  <c r="P72" i="3"/>
  <c r="R72" i="3" s="1"/>
  <c r="M72" i="3"/>
  <c r="L72" i="3"/>
  <c r="K72" i="3"/>
  <c r="J72" i="3"/>
  <c r="P71" i="3"/>
  <c r="R71" i="3" s="1"/>
  <c r="N71" i="3"/>
  <c r="J71" i="3"/>
  <c r="P70" i="3"/>
  <c r="M70" i="3" s="1"/>
  <c r="O70" i="3"/>
  <c r="N70" i="3"/>
  <c r="J70" i="3"/>
  <c r="P69" i="3"/>
  <c r="R69" i="3" s="1"/>
  <c r="N69" i="3"/>
  <c r="M69" i="3"/>
  <c r="L69" i="3"/>
  <c r="K69" i="3"/>
  <c r="J69" i="3"/>
  <c r="P68" i="3"/>
  <c r="R68" i="3" s="1"/>
  <c r="N68" i="3"/>
  <c r="J68" i="3"/>
  <c r="P67" i="3"/>
  <c r="M67" i="3" s="1"/>
  <c r="O67" i="3"/>
  <c r="N67" i="3"/>
  <c r="J67" i="3"/>
  <c r="P66" i="3"/>
  <c r="R66" i="3" s="1"/>
  <c r="N66" i="3"/>
  <c r="M66" i="3"/>
  <c r="L66" i="3"/>
  <c r="K66" i="3"/>
  <c r="J66" i="3"/>
  <c r="P65" i="3"/>
  <c r="R65" i="3" s="1"/>
  <c r="N65" i="3"/>
  <c r="J65" i="3"/>
  <c r="P64" i="3"/>
  <c r="M64" i="3" s="1"/>
  <c r="O64" i="3"/>
  <c r="N64" i="3"/>
  <c r="J64" i="3"/>
  <c r="P63" i="3"/>
  <c r="R63" i="3" s="1"/>
  <c r="N63" i="3"/>
  <c r="M63" i="3"/>
  <c r="L63" i="3"/>
  <c r="K63" i="3"/>
  <c r="J63" i="3"/>
  <c r="P62" i="3"/>
  <c r="R62" i="3" s="1"/>
  <c r="N62" i="3"/>
  <c r="J62" i="3"/>
  <c r="P61" i="3"/>
  <c r="M61" i="3" s="1"/>
  <c r="O61" i="3"/>
  <c r="N61" i="3"/>
  <c r="J61" i="3"/>
  <c r="P60" i="3"/>
  <c r="R60" i="3" s="1"/>
  <c r="N60" i="3"/>
  <c r="M60" i="3"/>
  <c r="L60" i="3"/>
  <c r="K60" i="3"/>
  <c r="J60" i="3"/>
  <c r="P59" i="3"/>
  <c r="R59" i="3" s="1"/>
  <c r="N59" i="3"/>
  <c r="J59" i="3"/>
  <c r="P58" i="3"/>
  <c r="M58" i="3" s="1"/>
  <c r="O58" i="3"/>
  <c r="N58" i="3"/>
  <c r="J58" i="3"/>
  <c r="P57" i="3"/>
  <c r="R57" i="3" s="1"/>
  <c r="N57" i="3"/>
  <c r="M57" i="3"/>
  <c r="L57" i="3"/>
  <c r="K57" i="3"/>
  <c r="J57" i="3"/>
  <c r="P56" i="3"/>
  <c r="R56" i="3" s="1"/>
  <c r="N56" i="3"/>
  <c r="J56" i="3"/>
  <c r="P55" i="3"/>
  <c r="M55" i="3" s="1"/>
  <c r="O55" i="3"/>
  <c r="N55" i="3"/>
  <c r="J55" i="3"/>
  <c r="P54" i="3"/>
  <c r="R54" i="3" s="1"/>
  <c r="N54" i="3"/>
  <c r="M54" i="3"/>
  <c r="L54" i="3"/>
  <c r="K54" i="3"/>
  <c r="J54" i="3"/>
  <c r="P53" i="3"/>
  <c r="R53" i="3" s="1"/>
  <c r="N53" i="3"/>
  <c r="J53" i="3"/>
  <c r="P52" i="3"/>
  <c r="M52" i="3" s="1"/>
  <c r="O52" i="3"/>
  <c r="N52" i="3"/>
  <c r="J52" i="3"/>
  <c r="P51" i="3"/>
  <c r="R51" i="3" s="1"/>
  <c r="N51" i="3"/>
  <c r="M51" i="3"/>
  <c r="L51" i="3"/>
  <c r="K51" i="3"/>
  <c r="J51" i="3"/>
  <c r="P50" i="3"/>
  <c r="R50" i="3" s="1"/>
  <c r="N50" i="3"/>
  <c r="J50" i="3"/>
  <c r="P49" i="3"/>
  <c r="M49" i="3" s="1"/>
  <c r="O49" i="3"/>
  <c r="N49" i="3"/>
  <c r="J49" i="3"/>
  <c r="P48" i="3"/>
  <c r="R48" i="3" s="1"/>
  <c r="N48" i="3"/>
  <c r="M48" i="3"/>
  <c r="L48" i="3"/>
  <c r="K48" i="3"/>
  <c r="J48" i="3"/>
  <c r="P47" i="3"/>
  <c r="R47" i="3" s="1"/>
  <c r="N47" i="3"/>
  <c r="J47" i="3"/>
  <c r="P46" i="3"/>
  <c r="M46" i="3" s="1"/>
  <c r="O46" i="3"/>
  <c r="N46" i="3"/>
  <c r="J46" i="3"/>
  <c r="P45" i="3"/>
  <c r="R45" i="3" s="1"/>
  <c r="N45" i="3"/>
  <c r="M45" i="3"/>
  <c r="L45" i="3"/>
  <c r="K45" i="3"/>
  <c r="J45" i="3"/>
  <c r="P44" i="3"/>
  <c r="R44" i="3" s="1"/>
  <c r="N44" i="3"/>
  <c r="J44" i="3"/>
  <c r="P43" i="3"/>
  <c r="M43" i="3" s="1"/>
  <c r="O43" i="3"/>
  <c r="N43" i="3"/>
  <c r="J43" i="3"/>
  <c r="P42" i="3"/>
  <c r="R42" i="3" s="1"/>
  <c r="N42" i="3"/>
  <c r="M42" i="3"/>
  <c r="L42" i="3"/>
  <c r="K42" i="3"/>
  <c r="J42" i="3"/>
  <c r="P41" i="3"/>
  <c r="R41" i="3" s="1"/>
  <c r="N41" i="3"/>
  <c r="J41" i="3"/>
  <c r="P40" i="3"/>
  <c r="M40" i="3" s="1"/>
  <c r="O40" i="3"/>
  <c r="N40" i="3"/>
  <c r="J40" i="3"/>
  <c r="P39" i="3"/>
  <c r="R39" i="3" s="1"/>
  <c r="N39" i="3"/>
  <c r="M39" i="3"/>
  <c r="L39" i="3"/>
  <c r="K39" i="3"/>
  <c r="J39" i="3"/>
  <c r="P38" i="3"/>
  <c r="R38" i="3" s="1"/>
  <c r="N38" i="3"/>
  <c r="J38" i="3"/>
  <c r="P37" i="3"/>
  <c r="M37" i="3" s="1"/>
  <c r="O37" i="3"/>
  <c r="N37" i="3"/>
  <c r="J37" i="3"/>
  <c r="P36" i="3"/>
  <c r="R36" i="3" s="1"/>
  <c r="N36" i="3"/>
  <c r="M36" i="3"/>
  <c r="L36" i="3"/>
  <c r="K36" i="3"/>
  <c r="J36" i="3"/>
  <c r="P35" i="3"/>
  <c r="R35" i="3" s="1"/>
  <c r="N35" i="3"/>
  <c r="J35" i="3"/>
  <c r="P34" i="3"/>
  <c r="M34" i="3" s="1"/>
  <c r="O34" i="3"/>
  <c r="N34" i="3"/>
  <c r="J34" i="3"/>
  <c r="P33" i="3"/>
  <c r="R33" i="3" s="1"/>
  <c r="N33" i="3"/>
  <c r="M33" i="3"/>
  <c r="L33" i="3"/>
  <c r="K33" i="3"/>
  <c r="J33" i="3"/>
  <c r="P32" i="3"/>
  <c r="R32" i="3" s="1"/>
  <c r="N32" i="3"/>
  <c r="J32" i="3"/>
  <c r="P31" i="3"/>
  <c r="M31" i="3" s="1"/>
  <c r="O31" i="3"/>
  <c r="N31" i="3"/>
  <c r="J31" i="3"/>
  <c r="P30" i="3"/>
  <c r="R30" i="3" s="1"/>
  <c r="N30" i="3"/>
  <c r="M30" i="3"/>
  <c r="L30" i="3"/>
  <c r="K30" i="3"/>
  <c r="J30" i="3"/>
  <c r="P29" i="3"/>
  <c r="R29" i="3" s="1"/>
  <c r="N29" i="3"/>
  <c r="J29" i="3"/>
  <c r="P28" i="3"/>
  <c r="M28" i="3" s="1"/>
  <c r="O28" i="3"/>
  <c r="N28" i="3"/>
  <c r="J28" i="3"/>
  <c r="P27" i="3"/>
  <c r="R27" i="3" s="1"/>
  <c r="N27" i="3"/>
  <c r="M27" i="3"/>
  <c r="L27" i="3"/>
  <c r="K27" i="3"/>
  <c r="J27" i="3"/>
  <c r="P26" i="3"/>
  <c r="R26" i="3" s="1"/>
  <c r="N26" i="3"/>
  <c r="J26" i="3"/>
  <c r="P25" i="3"/>
  <c r="M25" i="3" s="1"/>
  <c r="O25" i="3"/>
  <c r="N25" i="3"/>
  <c r="J25" i="3"/>
  <c r="T24" i="3"/>
  <c r="P24" i="3"/>
  <c r="R24" i="3" s="1"/>
  <c r="O24" i="3"/>
  <c r="N24" i="3"/>
  <c r="M24" i="3"/>
  <c r="L24" i="3"/>
  <c r="K24" i="3"/>
  <c r="J24" i="3"/>
  <c r="R23" i="3"/>
  <c r="P23" i="3"/>
  <c r="N23" i="3" s="1"/>
  <c r="O23" i="3"/>
  <c r="J23" i="3"/>
  <c r="P22" i="3"/>
  <c r="N22" i="3" s="1"/>
  <c r="O22" i="3"/>
  <c r="J22" i="3"/>
  <c r="P21" i="3"/>
  <c r="R21" i="3" s="1"/>
  <c r="O21" i="3"/>
  <c r="N21" i="3"/>
  <c r="M21" i="3"/>
  <c r="L21" i="3"/>
  <c r="K21" i="3"/>
  <c r="J21" i="3"/>
  <c r="P20" i="3"/>
  <c r="R20" i="3" s="1"/>
  <c r="O20" i="3"/>
  <c r="J20" i="3"/>
  <c r="J19" i="3"/>
  <c r="J18" i="3"/>
  <c r="J17" i="3"/>
  <c r="J16" i="3"/>
  <c r="J15" i="3"/>
  <c r="P14" i="3"/>
  <c r="O14" i="3" s="1"/>
  <c r="J14" i="3"/>
  <c r="R25" i="3" l="1"/>
  <c r="R28" i="3"/>
  <c r="R31" i="3"/>
  <c r="R34" i="3"/>
  <c r="R37" i="3"/>
  <c r="R43" i="3"/>
  <c r="R52" i="3"/>
  <c r="R61" i="3"/>
  <c r="R70" i="3"/>
  <c r="R73" i="3"/>
  <c r="N72" i="3"/>
  <c r="P15" i="3"/>
  <c r="L20" i="3"/>
  <c r="K26" i="3"/>
  <c r="O27" i="3"/>
  <c r="K29" i="3"/>
  <c r="O30" i="3"/>
  <c r="K32" i="3"/>
  <c r="O33" i="3"/>
  <c r="K35" i="3"/>
  <c r="O36" i="3"/>
  <c r="K38" i="3"/>
  <c r="O39" i="3"/>
  <c r="K41" i="3"/>
  <c r="O42" i="3"/>
  <c r="K44" i="3"/>
  <c r="O45" i="3"/>
  <c r="K47" i="3"/>
  <c r="O48" i="3"/>
  <c r="K50" i="3"/>
  <c r="O51" i="3"/>
  <c r="K53" i="3"/>
  <c r="O54" i="3"/>
  <c r="K56" i="3"/>
  <c r="O57" i="3"/>
  <c r="K59" i="3"/>
  <c r="O60" i="3"/>
  <c r="K62" i="3"/>
  <c r="O63" i="3"/>
  <c r="K65" i="3"/>
  <c r="O66" i="3"/>
  <c r="K68" i="3"/>
  <c r="O69" i="3"/>
  <c r="K71" i="3"/>
  <c r="O72" i="3"/>
  <c r="L23" i="3"/>
  <c r="M14" i="3"/>
  <c r="M20" i="3"/>
  <c r="M23" i="3"/>
  <c r="L26" i="3"/>
  <c r="L29" i="3"/>
  <c r="L32" i="3"/>
  <c r="L35" i="3"/>
  <c r="L38" i="3"/>
  <c r="L41" i="3"/>
  <c r="L44" i="3"/>
  <c r="L47" i="3"/>
  <c r="L50" i="3"/>
  <c r="L53" i="3"/>
  <c r="L56" i="3"/>
  <c r="L59" i="3"/>
  <c r="L62" i="3"/>
  <c r="L65" i="3"/>
  <c r="L68" i="3"/>
  <c r="L71" i="3"/>
  <c r="R22" i="3"/>
  <c r="R40" i="3"/>
  <c r="R46" i="3"/>
  <c r="R49" i="3"/>
  <c r="R55" i="3"/>
  <c r="R58" i="3"/>
  <c r="R64" i="3"/>
  <c r="R67" i="3"/>
  <c r="K14" i="3"/>
  <c r="N14" i="3" s="1"/>
  <c r="K20" i="3"/>
  <c r="K23" i="3"/>
  <c r="L14" i="3"/>
  <c r="N20" i="3"/>
  <c r="M26" i="3"/>
  <c r="M29" i="3"/>
  <c r="M32" i="3"/>
  <c r="M35" i="3"/>
  <c r="M38" i="3"/>
  <c r="M41" i="3"/>
  <c r="M44" i="3"/>
  <c r="M47" i="3"/>
  <c r="M50" i="3"/>
  <c r="M53" i="3"/>
  <c r="M56" i="3"/>
  <c r="M59" i="3"/>
  <c r="M62" i="3"/>
  <c r="M65" i="3"/>
  <c r="M68" i="3"/>
  <c r="M71" i="3"/>
  <c r="L22" i="3"/>
  <c r="K25" i="3"/>
  <c r="O26" i="3"/>
  <c r="K28" i="3"/>
  <c r="O29" i="3"/>
  <c r="K31" i="3"/>
  <c r="O32" i="3"/>
  <c r="K34" i="3"/>
  <c r="O35" i="3"/>
  <c r="K37" i="3"/>
  <c r="O38" i="3"/>
  <c r="K40" i="3"/>
  <c r="O41" i="3"/>
  <c r="K43" i="3"/>
  <c r="O44" i="3"/>
  <c r="K46" i="3"/>
  <c r="O47" i="3"/>
  <c r="K49" i="3"/>
  <c r="O50" i="3"/>
  <c r="K52" i="3"/>
  <c r="O53" i="3"/>
  <c r="K55" i="3"/>
  <c r="O56" i="3"/>
  <c r="K58" i="3"/>
  <c r="O59" i="3"/>
  <c r="K61" i="3"/>
  <c r="O62" i="3"/>
  <c r="K64" i="3"/>
  <c r="O65" i="3"/>
  <c r="K67" i="3"/>
  <c r="O68" i="3"/>
  <c r="K70" i="3"/>
  <c r="O71" i="3"/>
  <c r="K73" i="3"/>
  <c r="R14" i="3"/>
  <c r="M22" i="3"/>
  <c r="L31" i="3"/>
  <c r="L43" i="3"/>
  <c r="L46" i="3"/>
  <c r="L49" i="3"/>
  <c r="L52" i="3"/>
  <c r="L55" i="3"/>
  <c r="L58" i="3"/>
  <c r="L61" i="3"/>
  <c r="L64" i="3"/>
  <c r="L67" i="3"/>
  <c r="L70" i="3"/>
  <c r="L73" i="3"/>
  <c r="K22" i="3"/>
  <c r="L25" i="3"/>
  <c r="L28" i="3"/>
  <c r="L34" i="3"/>
  <c r="L37" i="3"/>
  <c r="L40" i="3"/>
  <c r="P16" i="3" l="1"/>
  <c r="K15" i="3"/>
  <c r="N15" i="3" s="1"/>
  <c r="O15" i="3"/>
  <c r="R15" i="3"/>
  <c r="M15" i="3"/>
  <c r="L15" i="3"/>
  <c r="L16" i="3" l="1"/>
  <c r="K16" i="3"/>
  <c r="N16" i="3" s="1"/>
  <c r="M16" i="3"/>
  <c r="P17" i="3"/>
  <c r="R16" i="3"/>
  <c r="O16" i="3"/>
  <c r="O17" i="3" l="1"/>
  <c r="R17" i="3"/>
  <c r="M17" i="3"/>
  <c r="P18" i="3"/>
  <c r="L17" i="3"/>
  <c r="K17" i="3"/>
  <c r="N17" i="3" s="1"/>
  <c r="M18" i="3" l="1"/>
  <c r="O18" i="3"/>
  <c r="P19" i="3"/>
  <c r="R18" i="3"/>
  <c r="K18" i="3"/>
  <c r="N18" i="3" s="1"/>
  <c r="L18" i="3"/>
  <c r="L19" i="3" l="1"/>
  <c r="M19" i="3"/>
  <c r="K19" i="3"/>
  <c r="N19" i="3" s="1"/>
  <c r="O19" i="3"/>
  <c r="R19" i="3"/>
  <c r="F11" i="3"/>
  <c r="L5" i="3"/>
  <c r="H8" i="3" l="1"/>
  <c r="D8" i="3"/>
  <c r="F8" i="3"/>
  <c r="H5" i="3"/>
  <c r="D5" i="3"/>
  <c r="H11" i="3"/>
  <c r="F5" i="3"/>
  <c r="D11" i="3"/>
</calcChain>
</file>

<file path=xl/sharedStrings.xml><?xml version="1.0" encoding="utf-8"?>
<sst xmlns="http://schemas.openxmlformats.org/spreadsheetml/2006/main" count="206" uniqueCount="193">
  <si>
    <t>QUEUE &amp; WAIT-TIME MEASUREMENTS  |  USER GUIDE</t>
  </si>
  <si>
    <t>US English  •  Beginner / Intermediate  •  One service point  •  60 intervals</t>
  </si>
  <si>
    <t>1  PURPOSE</t>
  </si>
  <si>
    <t>Use actual, consecutive observation intervals to understand customer arrivals, service starts, waiting-line changes, observed waits, and offered workload relative to a simplified capacity estimate. This is observational analysis, not an M/M/1 simulation or measured server utilization.</t>
  </si>
  <si>
    <t>2  HOW TO USE IT</t>
  </si>
  <si>
    <t>STEP</t>
  </si>
  <si>
    <t>WHAT TO DO</t>
  </si>
  <si>
    <t>PRACTICAL TIP</t>
  </si>
  <si>
    <t>1</t>
  </si>
  <si>
    <t>Open '3. Queue Measurements' and enter your service point and observed unit.</t>
  </si>
  <si>
    <t>Example: Oak Street Market / Customers.</t>
  </si>
  <si>
    <t>2</t>
  </si>
  <si>
    <t>Replace the six example rows in BLUE cells A:I and Q, rows 14–19.</t>
  </si>
  <si>
    <t>Leave automatic columns J:P and R untouched.</t>
  </si>
  <si>
    <t>3</t>
  </si>
  <si>
    <t>Enter one continuous observation session in consecutive rows, up to row 73.</t>
  </si>
  <si>
    <t>Same date; no gaps, time overlaps or crossing midnight.</t>
  </si>
  <si>
    <t>4</t>
  </si>
  <si>
    <t>Count arrivals and service starts. Record observed start and end queue.</t>
  </si>
  <si>
    <t>Service starts are not completed services; waiting excludes customers currently in service.</t>
  </si>
  <si>
    <t>5</t>
  </si>
  <si>
    <t>Observe average waiting minutes for customers who START service in each interval.</t>
  </si>
  <si>
    <t>Wait cannot be reconstructed from arrival counts alone.</t>
  </si>
  <si>
    <t>6</t>
  </si>
  <si>
    <t>Enter average/typical service minutes and examine the alert in column P.</t>
  </si>
  <si>
    <t>At least 1 service-time benchmark is needed per recorded row.</t>
  </si>
  <si>
    <t>7</t>
  </si>
  <si>
    <t>If overall data quality is OK, interpret the nine summary indicators.</t>
  </si>
  <si>
    <t>Compare peak periods before changing staff or process design.</t>
  </si>
  <si>
    <t>3  INPUTS, OUTPUTS &amp; ALERTS</t>
  </si>
  <si>
    <t>BLUE inputs</t>
  </si>
  <si>
    <t>Enter date, start/end time, arrivals, service starts, queue counts, measured wait and service time. Type notes in Q.</t>
  </si>
  <si>
    <t>GRAY formulas</t>
  </si>
  <si>
    <t>Do not overwrite J:P or R; these calculate duration, rates, capacity, ratio, change, control and time label.</t>
  </si>
  <si>
    <t>OK</t>
  </si>
  <si>
    <t>Row is complete, numeric, queue-balanced and continuous with previous observation.</t>
  </si>
  <si>
    <t>MISSING DATA</t>
  </si>
  <si>
    <t>A required input is blank, including wait time when service starts &gt; 0.</t>
  </si>
  <si>
    <t>CHECK INPUT</t>
  </si>
  <si>
    <t>Value is invalid, the ending queue does not balance, or an entered date/time is inconsistent.</t>
  </si>
  <si>
    <t>CHECK SEQUENCE</t>
  </si>
  <si>
    <t>The row fails continuity against the previous interval or follows a blank/invalid row.</t>
  </si>
  <si>
    <t>CHECK DATA / NO DATA</t>
  </si>
  <si>
    <t>Overall summary is blocked when any populated row has an error, or when no session has been entered.</t>
  </si>
  <si>
    <t>4  IMPORTANT LIMITATIONS</t>
  </si>
  <si>
    <t>• Wait observations belong to the group STARTING service in the given interval. Overall wait is weighted by service starts, not arrivals.</t>
  </si>
  <si>
    <t>• Arrival-to-Capacity Ratio = arrivals / simplified service capacity. It is NOT measured busy-time utilization; values over 100% can occur.</t>
  </si>
  <si>
    <t>• The maximum queue is the largest at RECORDED interval endpoints, not necessarily the peak between observations.</t>
  </si>
  <si>
    <t>• Queue balance assumes no abandonment, transfers, jumps or other unrecorded movements. Record those outside this simple model.</t>
  </si>
  <si>
    <t>• Do not infer service-level guarantees or future waiting times from this workbook. One continuous session per filled series.</t>
  </si>
  <si>
    <t>• Clear ONLY blue input cells. Copy the original workbook to start a new observation session.</t>
  </si>
  <si>
    <t>QUEUEING THEORY  |  GLOSSARY</t>
  </si>
  <si>
    <t>Plain-language definitions • Source workbook concepts plus required EN methodology clarifications</t>
  </si>
  <si>
    <t>TERM</t>
  </si>
  <si>
    <t>WHAT IT MEANS</t>
  </si>
  <si>
    <t>HOW THE WORKBOOK USES IT</t>
  </si>
  <si>
    <t>UNIT / EXAMPLE</t>
  </si>
  <si>
    <t>Service point</t>
  </si>
  <si>
    <t>The single resource or service step being observed.</t>
  </si>
  <si>
    <t>Identifies the one observed checkout, counter, desk or task station.</t>
  </si>
  <si>
    <t>Checkout counter</t>
  </si>
  <si>
    <t>Observation interval</t>
  </si>
  <si>
    <t>A fixed-duration slice of a continuous observation session.</t>
  </si>
  <si>
    <t>One input row per interval; start/end times must connect.</t>
  </si>
  <si>
    <t>10 minutes</t>
  </si>
  <si>
    <t>Arrivals</t>
  </si>
  <si>
    <t>Number of customers entering the waiting system during an interval.</t>
  </si>
  <si>
    <t>Numerator of the arrival rate.</t>
  </si>
  <si>
    <t>8 customers</t>
  </si>
  <si>
    <t>Service starts</t>
  </si>
  <si>
    <t>Number of customers who begin service and leave the queue during an interval.</t>
  </si>
  <si>
    <t>Used for queue balance, observed throughput and waiting-time weights.</t>
  </si>
  <si>
    <t>5 customers</t>
  </si>
  <si>
    <t>Starting queue</t>
  </si>
  <si>
    <t>Customers already waiting at the start of the interval.</t>
  </si>
  <si>
    <t>Must equal previous interval's ending queue.</t>
  </si>
  <si>
    <t>3 waiting</t>
  </si>
  <si>
    <t>Ending queue</t>
  </si>
  <si>
    <t>Customers waiting at the recorded interval endpoint.</t>
  </si>
  <si>
    <t>Starting queue + arrivals − service starts.</t>
  </si>
  <si>
    <t>5 waiting</t>
  </si>
  <si>
    <t>Recorded cutoff maximum</t>
  </si>
  <si>
    <t>Largest starting/ending queue among recorded interval cutoffs.</t>
  </si>
  <si>
    <t>Not the maximum at every instant.</t>
  </si>
  <si>
    <t>Observed average wait</t>
  </si>
  <si>
    <t>Mean arrival-to-service-start delay of customers STARTING service in an interval.</t>
  </si>
  <si>
    <t>Observed separately, not reconstructed from counts.</t>
  </si>
  <si>
    <t>4.5 min</t>
  </si>
  <si>
    <t>Average service time</t>
  </si>
  <si>
    <t>Typical/observed minutes per completed service, used as a capacity benchmark.</t>
  </si>
  <si>
    <t>Simplified service capacity = 60 / service minutes.</t>
  </si>
  <si>
    <t>2 min</t>
  </si>
  <si>
    <t>Interval duration</t>
  </si>
  <si>
    <t>End time minus start time on the same observation date.</t>
  </si>
  <si>
    <t>Measured automatically in minutes.</t>
  </si>
  <si>
    <t>Arrival rate (λ)</t>
  </si>
  <si>
    <t>Number of customers arriving per hour.</t>
  </si>
  <si>
    <t>Arrivals / duration in hours.</t>
  </si>
  <si>
    <t>48 / hr</t>
  </si>
  <si>
    <t>Observed service-start rate</t>
  </si>
  <si>
    <t>Number of customers beginning service per hour.</t>
  </si>
  <si>
    <t>Service starts / duration in hours; not completions.</t>
  </si>
  <si>
    <t>30 / hr</t>
  </si>
  <si>
    <t>Theoretical service capacity</t>
  </si>
  <si>
    <t>Potential services/hour if work continued at the reference service time.</t>
  </si>
  <si>
    <t>60 / average service minutes.</t>
  </si>
  <si>
    <t>Arrival-to-capacity ratio</t>
  </si>
  <si>
    <t>Offered arrivals relative to theoretical service opportunities.</t>
  </si>
  <si>
    <t>Arrivals/hour ÷ theoretical capacity/hour; NOT busy-time utilization.</t>
  </si>
  <si>
    <t>160%</t>
  </si>
  <si>
    <t>Queue change</t>
  </si>
  <si>
    <t>Ending queue minus starting queue.</t>
  </si>
  <si>
    <t>Positive shows increased waiting backlog at cutoffs.</t>
  </si>
  <si>
    <t>2 people</t>
  </si>
  <si>
    <t>Weighted average wait</t>
  </si>
  <si>
    <t>Wait mean across people who begin service during the session.</t>
  </si>
  <si>
    <t>Σ(service starts × interval average wait) / Σ(service starts).</t>
  </si>
  <si>
    <t>2.99 min</t>
  </si>
  <si>
    <t>Time in system</t>
  </si>
  <si>
    <t>Wait + actual time receiving service.</t>
  </si>
  <si>
    <t>Interpretation only; not calculated per customer.</t>
  </si>
  <si>
    <t>6 min</t>
  </si>
  <si>
    <t>Measured utilization</t>
  </si>
  <si>
    <t>Portion of available time the resource is actually busy.</t>
  </si>
  <si>
    <t>Not available from arrivals and simplified capacity alone.</t>
  </si>
  <si>
    <t>Busy time / available time</t>
  </si>
  <si>
    <t>Queue continuity</t>
  </si>
  <si>
    <t>Adjacent interval measurements form one uninterrupted sequence.</t>
  </si>
  <si>
    <t>Next starting queue equals prior ending queue; times connect.</t>
  </si>
  <si>
    <t>OK / CHECK SEQUENCE</t>
  </si>
  <si>
    <t>Balance check</t>
  </si>
  <si>
    <t>Starting queue + arrivals − service starts = ending queue.</t>
  </si>
  <si>
    <t>Rejects inconsistent interval counts.</t>
  </si>
  <si>
    <t>OK / CHECK INPUT</t>
  </si>
  <si>
    <t>Little's Law</t>
  </si>
  <si>
    <t>Long-run relationship among number in system, throughput and time.</t>
  </si>
  <si>
    <t>Concept only; no automated model.</t>
  </si>
  <si>
    <t>L = λ × W</t>
  </si>
  <si>
    <t>NO DATA</t>
  </si>
  <si>
    <t>There are no observation records to summarize.</t>
  </si>
  <si>
    <t>Appears in summary when input rows are empty.</t>
  </si>
  <si>
    <t>Required input is missing in a filled observation row.</t>
  </si>
  <si>
    <t>Blocks both row calculations and the overall summary.</t>
  </si>
  <si>
    <t>Incorrect input type/range or impossible queue balance.</t>
  </si>
  <si>
    <t>Blocks the overall summary.</t>
  </si>
  <si>
    <t>Observation doesn't follow the immediately preceding interval.</t>
  </si>
  <si>
    <t>CHECK DATA</t>
  </si>
  <si>
    <t>At least one populated observation row has an alert.</t>
  </si>
  <si>
    <t>Global summary will not show apparently valid KPI values.</t>
  </si>
  <si>
    <t>QUEUE &amp; WAIT-TIME MEASUREMENTS  |  OAK STREET MARKET</t>
  </si>
  <si>
    <t>BLUE = inputs   •   GRAY = calculations   •   60 consecutive intervals   •   Waiting excludes anyone in service</t>
  </si>
  <si>
    <t>SERVICE POINT</t>
  </si>
  <si>
    <t>TOTAL ARRIVALS</t>
  </si>
  <si>
    <t>SERVICE STARTS</t>
  </si>
  <si>
    <t>MAX RECORDED QUEUE</t>
  </si>
  <si>
    <t>OVERALL DATA QUALITY</t>
  </si>
  <si>
    <t>Oak Street Market - checkout counter</t>
  </si>
  <si>
    <t>OBSERVED UNIT</t>
  </si>
  <si>
    <t>Customers</t>
  </si>
  <si>
    <t>AVG WAIT (MIN)</t>
  </si>
  <si>
    <t>ARRIVALS / HOUR</t>
  </si>
  <si>
    <t>ARRIVAL / CAPACITY</t>
  </si>
  <si>
    <t>All result cards lock if any entered interval is missing, invalid, out of sequence, or fails the queue balance. Use control column P to correct the first alert.</t>
  </si>
  <si>
    <t>Observation: one server, same date, adjacent time windows. If the queue changes due to abandonment or transfers, this simplified balance does not apply.</t>
  </si>
  <si>
    <t>QUEUE-GROWTH INTERVALS</t>
  </si>
  <si>
    <t>ROWS WITH ALERTS</t>
  </si>
  <si>
    <t>FINAL WAITING QUEUE</t>
  </si>
  <si>
    <t>ENTER YOUR OBSERVATIONS FROM ROW 14 ONWARD  •  DO NOT MODIFY FORMULAS IN J:P OR R</t>
  </si>
  <si>
    <t>Date</t>
  </si>
  <si>
    <t>Start</t>
  </si>
  <si>
    <t>End</t>
  </si>
  <si>
    <t>Service
starts</t>
  </si>
  <si>
    <t>Starting
queue</t>
  </si>
  <si>
    <t>Ending
queue</t>
  </si>
  <si>
    <t>Avg wait of
starts (min)</t>
  </si>
  <si>
    <t>Avg service
time (min)</t>
  </si>
  <si>
    <t>Duration
(min)</t>
  </si>
  <si>
    <t>Arrival
rate / hr</t>
  </si>
  <si>
    <t>Start
rate / hr</t>
  </si>
  <si>
    <t>Theory
capacity / hr</t>
  </si>
  <si>
    <t>Arrival /
capacity</t>
  </si>
  <si>
    <t>Queue
change</t>
  </si>
  <si>
    <t>Data
control</t>
  </si>
  <si>
    <t>Observations / notes</t>
  </si>
  <si>
    <t>Time interval</t>
  </si>
  <si>
    <t>Quiet start</t>
  </si>
  <si>
    <t>Steady flow</t>
  </si>
  <si>
    <t>Peak begins</t>
  </si>
  <si>
    <t>Highest recorded cutoff</t>
  </si>
  <si>
    <t>Queue starts shrinking</t>
  </si>
  <si>
    <t>Backlog clears</t>
  </si>
  <si>
    <t>OBSERVED QUEUE TREND  •  Ending waiting queue by recorded interval cutoff (not intra-interval peak)</t>
  </si>
  <si>
    <t>CHART CHECK: Interpret the recorded queue trend only when OVERALL DATA QUALITY = OK. Endpoint counts do not capture peaks between observations.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</si>
</sst>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/dd/yyyy"/>
    <numFmt numFmtId="165" formatCode="hh:mm"/>
    <numFmt numFmtId="166" formatCode="0.0"/>
    <numFmt numFmtId="167" formatCode="0.0%"/>
    <numFmt numFmtId="168" formatCode="\+0;\-0;0"/>
    <numFmt numFmtId="169" formatCode="0.00&quot; min&quot;"/>
  </numFmts>
  <fonts count="17">
    <font>
      <sz val="11"/>
      <name val="Carlito"/>
    </font>
    <font>
      <b/>
      <sz val="11"/>
      <color rgb="FFFFFFFF"/>
      <name val="Carlito"/>
    </font>
    <font>
      <b/>
      <sz val="17"/>
      <color rgb="FFFFFFFF"/>
      <name val="Carlito"/>
    </font>
    <font>
      <sz val="11"/>
      <color rgb="FF526273"/>
      <name val="Carlito"/>
    </font>
    <font>
      <b/>
      <sz val="12"/>
      <color rgb="FFFFFFFF"/>
      <name val="Carlito"/>
    </font>
    <font>
      <sz val="11"/>
      <color rgb="FF233244"/>
      <name val="Carlito"/>
    </font>
    <font>
      <sz val="10"/>
      <color rgb="FF233244"/>
      <name val="Carlito"/>
    </font>
    <font>
      <sz val="10"/>
      <color rgb="FF526273"/>
      <name val="Carlito"/>
    </font>
    <font>
      <b/>
      <sz val="11"/>
      <color rgb="FF122842"/>
      <name val="Carlito"/>
    </font>
    <font>
      <b/>
      <sz val="10"/>
      <color rgb="FF122842"/>
      <name val="Carlito"/>
    </font>
    <font>
      <b/>
      <sz val="16"/>
      <color rgb="FFFFFFFF"/>
      <name val="Carlito"/>
    </font>
    <font>
      <b/>
      <sz val="10"/>
      <color rgb="FFFFFFFF"/>
      <name val="Carlito"/>
    </font>
    <font>
      <b/>
      <sz val="11"/>
      <color rgb="FF233244"/>
      <name val="Carlito"/>
    </font>
    <font>
      <b/>
      <sz val="9"/>
      <color rgb="FFFFFFFF"/>
      <name val="Carlito"/>
    </font>
    <font>
      <b/>
      <sz val="15"/>
      <color rgb="FF122842"/>
      <name val="Carlito"/>
    </font>
    <font>
      <b/>
      <sz val="13"/>
      <color rgb="FF122842"/>
      <name val="Carlito"/>
    </font>
    <font>
      <sz val="10"/>
      <color rgb="FF244563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22842"/>
      </patternFill>
    </fill>
    <fill>
      <patternFill patternType="solid">
        <fgColor rgb="FFEEF1F5"/>
      </patternFill>
    </fill>
    <fill>
      <patternFill patternType="solid">
        <fgColor rgb="FF234564"/>
      </patternFill>
    </fill>
    <fill>
      <patternFill patternType="solid">
        <fgColor rgb="FFEAF4FF"/>
      </patternFill>
    </fill>
    <fill>
      <patternFill patternType="solid">
        <fgColor rgb="FFE2F3E6"/>
      </patternFill>
    </fill>
    <fill>
      <patternFill patternType="solid">
        <fgColor rgb="FFFFE4E6"/>
      </patternFill>
    </fill>
    <fill>
      <patternFill patternType="solid">
        <fgColor rgb="FFF3F6FA"/>
      </patternFill>
    </fill>
    <fill>
      <patternFill patternType="solid">
        <fgColor rgb="FFFFFFFF"/>
      </patternFill>
    </fill>
    <fill>
      <patternFill patternType="solid">
        <fgColor rgb="FFE8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4" borderId="0" xfId="0" applyFont="1" applyFill="1"/>
    <xf numFmtId="0" fontId="6" fillId="5" borderId="0" xfId="0" applyFont="1" applyFill="1" applyAlignment="1">
      <alignment wrapText="1"/>
    </xf>
    <xf numFmtId="0" fontId="8" fillId="5" borderId="0" xfId="0" applyFont="1" applyFill="1" applyAlignment="1">
      <alignment horizontal="center"/>
    </xf>
    <xf numFmtId="0" fontId="9" fillId="5" borderId="0" xfId="0" applyFont="1" applyFill="1" applyAlignment="1">
      <alignment wrapText="1"/>
    </xf>
    <xf numFmtId="0" fontId="9" fillId="3" borderId="0" xfId="0" applyFont="1" applyFill="1" applyAlignment="1">
      <alignment wrapText="1"/>
    </xf>
    <xf numFmtId="0" fontId="9" fillId="6" borderId="0" xfId="0" applyFont="1" applyFill="1" applyAlignment="1">
      <alignment wrapText="1"/>
    </xf>
    <xf numFmtId="0" fontId="9" fillId="7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6" fillId="8" borderId="0" xfId="0" applyFont="1" applyFill="1" applyAlignment="1">
      <alignment wrapText="1"/>
    </xf>
    <xf numFmtId="0" fontId="6" fillId="9" borderId="0" xfId="0" applyFont="1" applyFill="1" applyAlignment="1">
      <alignment wrapText="1"/>
    </xf>
    <xf numFmtId="0" fontId="11" fillId="2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164" fontId="6" fillId="5" borderId="0" xfId="0" applyNumberFormat="1" applyFont="1" applyFill="1"/>
    <xf numFmtId="165" fontId="6" fillId="5" borderId="0" xfId="0" applyNumberFormat="1" applyFont="1" applyFill="1"/>
    <xf numFmtId="2" fontId="6" fillId="5" borderId="0" xfId="0" applyNumberFormat="1" applyFont="1" applyFill="1"/>
    <xf numFmtId="166" fontId="6" fillId="3" borderId="0" xfId="0" applyNumberFormat="1" applyFont="1" applyFill="1" applyAlignment="1">
      <alignment horizontal="center"/>
    </xf>
    <xf numFmtId="167" fontId="6" fillId="3" borderId="0" xfId="0" applyNumberFormat="1" applyFont="1" applyFill="1" applyAlignment="1">
      <alignment horizontal="center"/>
    </xf>
    <xf numFmtId="1" fontId="6" fillId="5" borderId="0" xfId="0" applyNumberFormat="1" applyFont="1" applyFill="1"/>
    <xf numFmtId="168" fontId="6" fillId="3" borderId="0" xfId="0" applyNumberFormat="1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1" fillId="4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0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12" fillId="5" borderId="0" xfId="0" applyFont="1" applyFill="1" applyAlignment="1">
      <alignment wrapText="1"/>
    </xf>
    <xf numFmtId="0" fontId="13" fillId="4" borderId="0" xfId="0" applyFont="1" applyFill="1" applyAlignment="1">
      <alignment wrapText="1"/>
    </xf>
    <xf numFmtId="0" fontId="14" fillId="3" borderId="0" xfId="0" applyFont="1" applyFill="1"/>
    <xf numFmtId="169" fontId="14" fillId="3" borderId="0" xfId="0" applyNumberFormat="1" applyFont="1" applyFill="1"/>
    <xf numFmtId="166" fontId="14" fillId="3" borderId="0" xfId="0" applyNumberFormat="1" applyFont="1" applyFill="1"/>
    <xf numFmtId="167" fontId="14" fillId="3" borderId="0" xfId="0" applyNumberFormat="1" applyFont="1" applyFill="1"/>
    <xf numFmtId="0" fontId="11" fillId="4" borderId="0" xfId="0" applyFont="1" applyFill="1" applyAlignment="1">
      <alignment wrapText="1"/>
    </xf>
    <xf numFmtId="0" fontId="15" fillId="3" borderId="0" xfId="0" applyFont="1" applyFill="1"/>
    <xf numFmtId="0" fontId="16" fillId="10" borderId="0" xfId="0" applyFont="1" applyFill="1" applyAlignment="1">
      <alignment wrapText="1"/>
    </xf>
  </cellXfs>
  <cellStyles count="1">
    <cellStyle name="Normal" xfId="0" builtinId="0"/>
  </cellStyles>
  <dxfs count="5">
    <dxf>
      <font>
        <color rgb="FF166534"/>
      </font>
      <fill>
        <patternFill>
          <bgColor rgb="FFE2F3E6"/>
        </patternFill>
      </fill>
    </dxf>
    <dxf>
      <font>
        <b/>
        <color rgb="FF9F1239"/>
      </font>
      <fill>
        <patternFill>
          <bgColor rgb="FFFFE4E6"/>
        </patternFill>
      </fill>
    </dxf>
    <dxf>
      <fill>
        <patternFill>
          <bgColor rgb="FFFFF1C6"/>
        </patternFill>
      </fill>
    </dxf>
    <dxf>
      <font>
        <color rgb="FF92400E"/>
      </font>
      <fill>
        <patternFill>
          <bgColor rgb="FFFFF1C6"/>
        </patternFill>
      </fill>
    </dxf>
    <dxf>
      <font>
        <b/>
        <color rgb="FF9F1239"/>
      </font>
      <fill>
        <patternFill>
          <bgColor rgb="FFFFE4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Ending queue</c:v>
          </c:tx>
          <c:marker>
            <c:symbol val="none"/>
          </c:marker>
          <c:cat>
            <c:strRef>
              <c:f>'3. Queue Measurements'!$R$14:$R$73</c:f>
              <c:strCache>
                <c:ptCount val="6"/>
                <c:pt idx="0">
                  <c:v>17:00–17:10</c:v>
                </c:pt>
                <c:pt idx="1">
                  <c:v>17:10–17:20</c:v>
                </c:pt>
                <c:pt idx="2">
                  <c:v>17:20–17:30</c:v>
                </c:pt>
                <c:pt idx="3">
                  <c:v>17:30–17:40</c:v>
                </c:pt>
                <c:pt idx="4">
                  <c:v>17:40–17:50</c:v>
                </c:pt>
                <c:pt idx="5">
                  <c:v>17:50–18:00</c:v>
                </c:pt>
              </c:strCache>
            </c:strRef>
          </c:cat>
          <c:val>
            <c:numRef>
              <c:f>'3. Queue Measurements'!$G$14:$G$73</c:f>
              <c:numCache>
                <c:formatCode>0</c:formatCode>
                <c:ptCount val="60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5</c:v>
                </c:pt>
                <c:pt idx="4">
                  <c:v>3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A6-4885-B071-C9C63E222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77</xdr:row>
      <xdr:rowOff>0</xdr:rowOff>
    </xdr:from>
    <xdr:to>
      <xdr:col>10</xdr:col>
      <xdr:colOff>0</xdr:colOff>
      <xdr:row>95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sqref="A1:XFD1048576"/>
    </sheetView>
  </sheetViews>
  <sheetFormatPr baseColWidth="10" defaultColWidth="8.796875" defaultRowHeight="13.8"/>
  <cols>
    <col min="1" max="1" width="15" customWidth="1"/>
    <col min="2" max="2" width="30" customWidth="1"/>
    <col min="3" max="4" width="19" customWidth="1"/>
    <col min="5" max="6" width="20" customWidth="1"/>
    <col min="7" max="7" width="23" customWidth="1"/>
  </cols>
  <sheetData>
    <row r="1" spans="1:7">
      <c r="A1" s="21" t="s">
        <v>0</v>
      </c>
      <c r="B1" s="21"/>
      <c r="C1" s="21"/>
      <c r="D1" s="21"/>
      <c r="E1" s="21"/>
      <c r="F1" s="21"/>
      <c r="G1" s="21"/>
    </row>
    <row r="2" spans="1:7">
      <c r="A2" s="21"/>
      <c r="B2" s="21"/>
      <c r="C2" s="21"/>
      <c r="D2" s="21"/>
      <c r="E2" s="21"/>
      <c r="F2" s="21"/>
      <c r="G2" s="21"/>
    </row>
    <row r="3" spans="1:7">
      <c r="A3" s="22" t="s">
        <v>1</v>
      </c>
      <c r="B3" s="22"/>
      <c r="C3" s="22"/>
      <c r="D3" s="22"/>
      <c r="E3" s="22"/>
      <c r="F3" s="22"/>
      <c r="G3" s="22"/>
    </row>
    <row r="5" spans="1:7" ht="15.6">
      <c r="A5" s="23" t="s">
        <v>2</v>
      </c>
      <c r="B5" s="23"/>
      <c r="C5" s="23"/>
      <c r="D5" s="23"/>
      <c r="E5" s="23"/>
      <c r="F5" s="23"/>
      <c r="G5" s="23"/>
    </row>
    <row r="6" spans="1:7">
      <c r="A6" s="24" t="s">
        <v>3</v>
      </c>
      <c r="B6" s="24"/>
      <c r="C6" s="24"/>
      <c r="D6" s="24"/>
      <c r="E6" s="24"/>
      <c r="F6" s="24"/>
      <c r="G6" s="24"/>
    </row>
    <row r="7" spans="1:7">
      <c r="A7" s="24"/>
      <c r="B7" s="24"/>
      <c r="C7" s="24"/>
      <c r="D7" s="24"/>
      <c r="E7" s="24"/>
      <c r="F7" s="24"/>
      <c r="G7" s="24"/>
    </row>
    <row r="8" spans="1:7">
      <c r="A8" s="24"/>
      <c r="B8" s="24"/>
      <c r="C8" s="24"/>
      <c r="D8" s="24"/>
      <c r="E8" s="24"/>
      <c r="F8" s="24"/>
      <c r="G8" s="24"/>
    </row>
    <row r="10" spans="1:7" ht="15.6">
      <c r="A10" s="23" t="s">
        <v>4</v>
      </c>
      <c r="B10" s="23"/>
      <c r="C10" s="23"/>
      <c r="D10" s="23"/>
      <c r="E10" s="23"/>
      <c r="F10" s="23"/>
      <c r="G10" s="23"/>
    </row>
    <row r="11" spans="1:7">
      <c r="A11" s="1" t="s">
        <v>5</v>
      </c>
      <c r="B11" s="1" t="s">
        <v>6</v>
      </c>
      <c r="C11" s="25" t="s">
        <v>7</v>
      </c>
      <c r="D11" s="25"/>
      <c r="E11" s="25"/>
      <c r="F11" s="25"/>
      <c r="G11" s="25"/>
    </row>
    <row r="12" spans="1:7" ht="39.6">
      <c r="A12" s="3" t="s">
        <v>8</v>
      </c>
      <c r="B12" s="2" t="s">
        <v>9</v>
      </c>
      <c r="C12" s="26" t="s">
        <v>10</v>
      </c>
      <c r="D12" s="26"/>
      <c r="E12" s="26"/>
      <c r="F12" s="26"/>
      <c r="G12" s="26"/>
    </row>
    <row r="13" spans="1:7" ht="26.4">
      <c r="A13" s="3" t="s">
        <v>11</v>
      </c>
      <c r="B13" s="2" t="s">
        <v>12</v>
      </c>
      <c r="C13" s="26" t="s">
        <v>13</v>
      </c>
      <c r="D13" s="26"/>
      <c r="E13" s="26"/>
      <c r="F13" s="26"/>
      <c r="G13" s="26"/>
    </row>
    <row r="14" spans="1:7" ht="39.6">
      <c r="A14" s="3" t="s">
        <v>14</v>
      </c>
      <c r="B14" s="2" t="s">
        <v>15</v>
      </c>
      <c r="C14" s="26" t="s">
        <v>16</v>
      </c>
      <c r="D14" s="26"/>
      <c r="E14" s="26"/>
      <c r="F14" s="26"/>
      <c r="G14" s="26"/>
    </row>
    <row r="15" spans="1:7" ht="26.4">
      <c r="A15" s="3" t="s">
        <v>17</v>
      </c>
      <c r="B15" s="2" t="s">
        <v>18</v>
      </c>
      <c r="C15" s="26" t="s">
        <v>19</v>
      </c>
      <c r="D15" s="26"/>
      <c r="E15" s="26"/>
      <c r="F15" s="26"/>
      <c r="G15" s="26"/>
    </row>
    <row r="16" spans="1:7" ht="39.6">
      <c r="A16" s="3" t="s">
        <v>20</v>
      </c>
      <c r="B16" s="2" t="s">
        <v>21</v>
      </c>
      <c r="C16" s="26" t="s">
        <v>22</v>
      </c>
      <c r="D16" s="26"/>
      <c r="E16" s="26"/>
      <c r="F16" s="26"/>
      <c r="G16" s="26"/>
    </row>
    <row r="17" spans="1:7" ht="26.4">
      <c r="A17" s="3" t="s">
        <v>23</v>
      </c>
      <c r="B17" s="2" t="s">
        <v>24</v>
      </c>
      <c r="C17" s="26" t="s">
        <v>25</v>
      </c>
      <c r="D17" s="26"/>
      <c r="E17" s="26"/>
      <c r="F17" s="26"/>
      <c r="G17" s="26"/>
    </row>
    <row r="18" spans="1:7" ht="26.4">
      <c r="A18" s="3" t="s">
        <v>26</v>
      </c>
      <c r="B18" s="2" t="s">
        <v>27</v>
      </c>
      <c r="C18" s="26" t="s">
        <v>28</v>
      </c>
      <c r="D18" s="26"/>
      <c r="E18" s="26"/>
      <c r="F18" s="26"/>
      <c r="G18" s="26"/>
    </row>
    <row r="20" spans="1:7" ht="15.6">
      <c r="A20" s="23" t="s">
        <v>29</v>
      </c>
      <c r="B20" s="23"/>
      <c r="C20" s="23"/>
      <c r="D20" s="23"/>
      <c r="E20" s="23"/>
      <c r="F20" s="23"/>
      <c r="G20" s="23"/>
    </row>
    <row r="22" spans="1:7">
      <c r="A22" s="4" t="s">
        <v>30</v>
      </c>
      <c r="B22" s="27" t="s">
        <v>31</v>
      </c>
      <c r="C22" s="27"/>
      <c r="D22" s="27"/>
      <c r="E22" s="27"/>
      <c r="F22" s="27"/>
      <c r="G22" s="27"/>
    </row>
    <row r="23" spans="1:7">
      <c r="A23" s="5" t="s">
        <v>32</v>
      </c>
      <c r="B23" s="27" t="s">
        <v>33</v>
      </c>
      <c r="C23" s="27"/>
      <c r="D23" s="27"/>
      <c r="E23" s="27"/>
      <c r="F23" s="27"/>
      <c r="G23" s="27"/>
    </row>
    <row r="24" spans="1:7">
      <c r="A24" s="6" t="s">
        <v>34</v>
      </c>
      <c r="B24" s="27" t="s">
        <v>35</v>
      </c>
      <c r="C24" s="27"/>
      <c r="D24" s="27"/>
      <c r="E24" s="27"/>
      <c r="F24" s="27"/>
      <c r="G24" s="27"/>
    </row>
    <row r="25" spans="1:7">
      <c r="A25" s="7" t="s">
        <v>36</v>
      </c>
      <c r="B25" s="27" t="s">
        <v>37</v>
      </c>
      <c r="C25" s="27"/>
      <c r="D25" s="27"/>
      <c r="E25" s="27"/>
      <c r="F25" s="27"/>
      <c r="G25" s="27"/>
    </row>
    <row r="26" spans="1:7">
      <c r="A26" s="7" t="s">
        <v>38</v>
      </c>
      <c r="B26" s="27" t="s">
        <v>39</v>
      </c>
      <c r="C26" s="27"/>
      <c r="D26" s="27"/>
      <c r="E26" s="27"/>
      <c r="F26" s="27"/>
      <c r="G26" s="27"/>
    </row>
    <row r="27" spans="1:7" ht="26.4">
      <c r="A27" s="7" t="s">
        <v>40</v>
      </c>
      <c r="B27" s="27" t="s">
        <v>41</v>
      </c>
      <c r="C27" s="27"/>
      <c r="D27" s="27"/>
      <c r="E27" s="27"/>
      <c r="F27" s="27"/>
      <c r="G27" s="27"/>
    </row>
    <row r="28" spans="1:7" ht="26.4">
      <c r="A28" s="7" t="s">
        <v>42</v>
      </c>
      <c r="B28" s="27" t="s">
        <v>43</v>
      </c>
      <c r="C28" s="27"/>
      <c r="D28" s="27"/>
      <c r="E28" s="27"/>
      <c r="F28" s="27"/>
      <c r="G28" s="27"/>
    </row>
    <row r="30" spans="1:7" ht="15.6">
      <c r="A30" s="23" t="s">
        <v>44</v>
      </c>
      <c r="B30" s="23"/>
      <c r="C30" s="23"/>
      <c r="D30" s="23"/>
      <c r="E30" s="23"/>
      <c r="F30" s="23"/>
      <c r="G30" s="23"/>
    </row>
    <row r="31" spans="1:7">
      <c r="A31" s="27" t="s">
        <v>45</v>
      </c>
      <c r="B31" s="27"/>
      <c r="C31" s="27"/>
      <c r="D31" s="27"/>
      <c r="E31" s="27"/>
      <c r="F31" s="27"/>
      <c r="G31" s="27"/>
    </row>
    <row r="32" spans="1:7">
      <c r="A32" s="27" t="s">
        <v>46</v>
      </c>
      <c r="B32" s="27"/>
      <c r="C32" s="27"/>
      <c r="D32" s="27"/>
      <c r="E32" s="27"/>
      <c r="F32" s="27"/>
      <c r="G32" s="27"/>
    </row>
    <row r="33" spans="1:7">
      <c r="A33" s="27" t="s">
        <v>47</v>
      </c>
      <c r="B33" s="27"/>
      <c r="C33" s="27"/>
      <c r="D33" s="27"/>
      <c r="E33" s="27"/>
      <c r="F33" s="27"/>
      <c r="G33" s="27"/>
    </row>
    <row r="34" spans="1:7">
      <c r="A34" s="27" t="s">
        <v>48</v>
      </c>
      <c r="B34" s="27"/>
      <c r="C34" s="27"/>
      <c r="D34" s="27"/>
      <c r="E34" s="27"/>
      <c r="F34" s="27"/>
      <c r="G34" s="27"/>
    </row>
    <row r="35" spans="1:7">
      <c r="A35" s="27" t="s">
        <v>49</v>
      </c>
      <c r="B35" s="27"/>
      <c r="C35" s="27"/>
      <c r="D35" s="27"/>
      <c r="E35" s="27"/>
      <c r="F35" s="27"/>
      <c r="G35" s="27"/>
    </row>
    <row r="36" spans="1:7">
      <c r="A36" s="27" t="s">
        <v>50</v>
      </c>
      <c r="B36" s="27"/>
      <c r="C36" s="27"/>
      <c r="D36" s="27"/>
      <c r="E36" s="27"/>
      <c r="F36" s="27"/>
      <c r="G36" s="27"/>
    </row>
  </sheetData>
  <mergeCells count="28">
    <mergeCell ref="A34:G34"/>
    <mergeCell ref="A35:G35"/>
    <mergeCell ref="A36:G36"/>
    <mergeCell ref="B28:G28"/>
    <mergeCell ref="A30:G30"/>
    <mergeCell ref="A31:G31"/>
    <mergeCell ref="A32:G32"/>
    <mergeCell ref="A33:G33"/>
    <mergeCell ref="B23:G23"/>
    <mergeCell ref="B24:G24"/>
    <mergeCell ref="B25:G25"/>
    <mergeCell ref="B26:G26"/>
    <mergeCell ref="B27:G27"/>
    <mergeCell ref="C16:G16"/>
    <mergeCell ref="C17:G17"/>
    <mergeCell ref="C18:G18"/>
    <mergeCell ref="A20:G20"/>
    <mergeCell ref="B22:G22"/>
    <mergeCell ref="C11:G11"/>
    <mergeCell ref="C12:G12"/>
    <mergeCell ref="C13:G13"/>
    <mergeCell ref="C14:G14"/>
    <mergeCell ref="C15:G15"/>
    <mergeCell ref="A1:G2"/>
    <mergeCell ref="A3:G3"/>
    <mergeCell ref="A5:G5"/>
    <mergeCell ref="A6:G8"/>
    <mergeCell ref="A10:G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>
      <pane ySplit="5" topLeftCell="A6" activePane="bottomLeft" state="frozen"/>
      <selection pane="bottomLeft"/>
    </sheetView>
  </sheetViews>
  <sheetFormatPr baseColWidth="10" defaultColWidth="8.796875" defaultRowHeight="13.8"/>
  <cols>
    <col min="1" max="1" width="28" customWidth="1"/>
    <col min="2" max="2" width="55" customWidth="1"/>
    <col min="3" max="3" width="51" customWidth="1"/>
    <col min="4" max="4" width="31" customWidth="1"/>
  </cols>
  <sheetData>
    <row r="1" spans="1:4" ht="33" customHeight="1">
      <c r="A1" s="28" t="s">
        <v>51</v>
      </c>
      <c r="B1" s="28"/>
      <c r="C1" s="28"/>
      <c r="D1" s="28"/>
    </row>
    <row r="2" spans="1:4" ht="33" customHeight="1">
      <c r="A2" s="28"/>
      <c r="B2" s="28"/>
      <c r="C2" s="28"/>
      <c r="D2" s="28"/>
    </row>
    <row r="3" spans="1:4" ht="27" customHeight="1">
      <c r="A3" s="29" t="s">
        <v>52</v>
      </c>
      <c r="B3" s="29"/>
      <c r="C3" s="29"/>
      <c r="D3" s="29"/>
    </row>
    <row r="4" spans="1:4" ht="28.05" customHeight="1"/>
    <row r="5" spans="1:4" ht="33" customHeight="1">
      <c r="A5" s="8" t="s">
        <v>53</v>
      </c>
      <c r="B5" s="8" t="s">
        <v>54</v>
      </c>
      <c r="C5" s="8" t="s">
        <v>55</v>
      </c>
      <c r="D5" s="8" t="s">
        <v>56</v>
      </c>
    </row>
    <row r="6" spans="1:4" ht="48" customHeight="1">
      <c r="A6" s="9" t="s">
        <v>57</v>
      </c>
      <c r="B6" s="9" t="s">
        <v>58</v>
      </c>
      <c r="C6" s="9" t="s">
        <v>59</v>
      </c>
      <c r="D6" s="9" t="s">
        <v>60</v>
      </c>
    </row>
    <row r="7" spans="1:4" ht="48" customHeight="1">
      <c r="A7" s="10" t="s">
        <v>61</v>
      </c>
      <c r="B7" s="10" t="s">
        <v>62</v>
      </c>
      <c r="C7" s="10" t="s">
        <v>63</v>
      </c>
      <c r="D7" s="10" t="s">
        <v>64</v>
      </c>
    </row>
    <row r="8" spans="1:4" ht="48" customHeight="1">
      <c r="A8" s="9" t="s">
        <v>65</v>
      </c>
      <c r="B8" s="9" t="s">
        <v>66</v>
      </c>
      <c r="C8" s="9" t="s">
        <v>67</v>
      </c>
      <c r="D8" s="9" t="s">
        <v>68</v>
      </c>
    </row>
    <row r="9" spans="1:4" ht="48" customHeight="1">
      <c r="A9" s="10" t="s">
        <v>69</v>
      </c>
      <c r="B9" s="10" t="s">
        <v>70</v>
      </c>
      <c r="C9" s="10" t="s">
        <v>71</v>
      </c>
      <c r="D9" s="10" t="s">
        <v>72</v>
      </c>
    </row>
    <row r="10" spans="1:4" ht="48" customHeight="1">
      <c r="A10" s="9" t="s">
        <v>73</v>
      </c>
      <c r="B10" s="9" t="s">
        <v>74</v>
      </c>
      <c r="C10" s="9" t="s">
        <v>75</v>
      </c>
      <c r="D10" s="9" t="s">
        <v>76</v>
      </c>
    </row>
    <row r="11" spans="1:4" ht="48" customHeight="1">
      <c r="A11" s="10" t="s">
        <v>77</v>
      </c>
      <c r="B11" s="10" t="s">
        <v>78</v>
      </c>
      <c r="C11" s="10" t="s">
        <v>79</v>
      </c>
      <c r="D11" s="10" t="s">
        <v>80</v>
      </c>
    </row>
    <row r="12" spans="1:4" ht="48" customHeight="1">
      <c r="A12" s="9" t="s">
        <v>81</v>
      </c>
      <c r="B12" s="9" t="s">
        <v>82</v>
      </c>
      <c r="C12" s="9" t="s">
        <v>83</v>
      </c>
      <c r="D12" s="9" t="s">
        <v>72</v>
      </c>
    </row>
    <row r="13" spans="1:4" ht="48" customHeight="1">
      <c r="A13" s="10" t="s">
        <v>84</v>
      </c>
      <c r="B13" s="10" t="s">
        <v>85</v>
      </c>
      <c r="C13" s="10" t="s">
        <v>86</v>
      </c>
      <c r="D13" s="10" t="s">
        <v>87</v>
      </c>
    </row>
    <row r="14" spans="1:4" ht="48" customHeight="1">
      <c r="A14" s="9" t="s">
        <v>88</v>
      </c>
      <c r="B14" s="9" t="s">
        <v>89</v>
      </c>
      <c r="C14" s="9" t="s">
        <v>90</v>
      </c>
      <c r="D14" s="9" t="s">
        <v>91</v>
      </c>
    </row>
    <row r="15" spans="1:4" ht="48" customHeight="1">
      <c r="A15" s="10" t="s">
        <v>92</v>
      </c>
      <c r="B15" s="10" t="s">
        <v>93</v>
      </c>
      <c r="C15" s="10" t="s">
        <v>94</v>
      </c>
      <c r="D15" s="10" t="s">
        <v>64</v>
      </c>
    </row>
    <row r="16" spans="1:4" ht="48" customHeight="1">
      <c r="A16" s="9" t="s">
        <v>95</v>
      </c>
      <c r="B16" s="9" t="s">
        <v>96</v>
      </c>
      <c r="C16" s="9" t="s">
        <v>97</v>
      </c>
      <c r="D16" s="9" t="s">
        <v>98</v>
      </c>
    </row>
    <row r="17" spans="1:4" ht="48" customHeight="1">
      <c r="A17" s="10" t="s">
        <v>99</v>
      </c>
      <c r="B17" s="10" t="s">
        <v>100</v>
      </c>
      <c r="C17" s="10" t="s">
        <v>101</v>
      </c>
      <c r="D17" s="10" t="s">
        <v>102</v>
      </c>
    </row>
    <row r="18" spans="1:4" ht="48" customHeight="1">
      <c r="A18" s="9" t="s">
        <v>103</v>
      </c>
      <c r="B18" s="9" t="s">
        <v>104</v>
      </c>
      <c r="C18" s="9" t="s">
        <v>105</v>
      </c>
      <c r="D18" s="9" t="s">
        <v>102</v>
      </c>
    </row>
    <row r="19" spans="1:4" ht="48" customHeight="1">
      <c r="A19" s="10" t="s">
        <v>106</v>
      </c>
      <c r="B19" s="10" t="s">
        <v>107</v>
      </c>
      <c r="C19" s="10" t="s">
        <v>108</v>
      </c>
      <c r="D19" s="10" t="s">
        <v>109</v>
      </c>
    </row>
    <row r="20" spans="1:4" ht="48" customHeight="1">
      <c r="A20" s="9" t="s">
        <v>110</v>
      </c>
      <c r="B20" s="9" t="s">
        <v>111</v>
      </c>
      <c r="C20" s="9" t="s">
        <v>112</v>
      </c>
      <c r="D20" s="9" t="s">
        <v>113</v>
      </c>
    </row>
    <row r="21" spans="1:4" ht="48" customHeight="1">
      <c r="A21" s="10" t="s">
        <v>114</v>
      </c>
      <c r="B21" s="10" t="s">
        <v>115</v>
      </c>
      <c r="C21" s="10" t="s">
        <v>116</v>
      </c>
      <c r="D21" s="10" t="s">
        <v>117</v>
      </c>
    </row>
    <row r="22" spans="1:4" ht="48" customHeight="1">
      <c r="A22" s="9" t="s">
        <v>118</v>
      </c>
      <c r="B22" s="9" t="s">
        <v>119</v>
      </c>
      <c r="C22" s="9" t="s">
        <v>120</v>
      </c>
      <c r="D22" s="9" t="s">
        <v>121</v>
      </c>
    </row>
    <row r="23" spans="1:4" ht="48" customHeight="1">
      <c r="A23" s="10" t="s">
        <v>122</v>
      </c>
      <c r="B23" s="10" t="s">
        <v>123</v>
      </c>
      <c r="C23" s="10" t="s">
        <v>124</v>
      </c>
      <c r="D23" s="10" t="s">
        <v>125</v>
      </c>
    </row>
    <row r="24" spans="1:4" ht="48" customHeight="1">
      <c r="A24" s="9" t="s">
        <v>126</v>
      </c>
      <c r="B24" s="9" t="s">
        <v>127</v>
      </c>
      <c r="C24" s="9" t="s">
        <v>128</v>
      </c>
      <c r="D24" s="9" t="s">
        <v>129</v>
      </c>
    </row>
    <row r="25" spans="1:4" ht="48" customHeight="1">
      <c r="A25" s="10" t="s">
        <v>130</v>
      </c>
      <c r="B25" s="10" t="s">
        <v>131</v>
      </c>
      <c r="C25" s="10" t="s">
        <v>132</v>
      </c>
      <c r="D25" s="10" t="s">
        <v>133</v>
      </c>
    </row>
    <row r="26" spans="1:4" ht="48" customHeight="1">
      <c r="A26" s="9" t="s">
        <v>134</v>
      </c>
      <c r="B26" s="9" t="s">
        <v>135</v>
      </c>
      <c r="C26" s="9" t="s">
        <v>136</v>
      </c>
      <c r="D26" s="9" t="s">
        <v>137</v>
      </c>
    </row>
    <row r="27" spans="1:4" ht="48" customHeight="1">
      <c r="A27" s="10" t="s">
        <v>138</v>
      </c>
      <c r="B27" s="10" t="s">
        <v>139</v>
      </c>
      <c r="C27" s="10" t="s">
        <v>140</v>
      </c>
      <c r="D27" s="10" t="s">
        <v>138</v>
      </c>
    </row>
    <row r="28" spans="1:4" ht="48" customHeight="1">
      <c r="A28" s="9" t="s">
        <v>36</v>
      </c>
      <c r="B28" s="9" t="s">
        <v>141</v>
      </c>
      <c r="C28" s="9" t="s">
        <v>142</v>
      </c>
      <c r="D28" s="9" t="s">
        <v>36</v>
      </c>
    </row>
    <row r="29" spans="1:4" ht="48" customHeight="1">
      <c r="A29" s="10" t="s">
        <v>38</v>
      </c>
      <c r="B29" s="10" t="s">
        <v>143</v>
      </c>
      <c r="C29" s="10" t="s">
        <v>144</v>
      </c>
      <c r="D29" s="10" t="s">
        <v>38</v>
      </c>
    </row>
    <row r="30" spans="1:4" ht="48" customHeight="1">
      <c r="A30" s="9" t="s">
        <v>40</v>
      </c>
      <c r="B30" s="9" t="s">
        <v>145</v>
      </c>
      <c r="C30" s="9" t="s">
        <v>144</v>
      </c>
      <c r="D30" s="9" t="s">
        <v>40</v>
      </c>
    </row>
    <row r="31" spans="1:4" ht="48" customHeight="1">
      <c r="A31" s="10" t="s">
        <v>146</v>
      </c>
      <c r="B31" s="10" t="s">
        <v>147</v>
      </c>
      <c r="C31" s="10" t="s">
        <v>148</v>
      </c>
      <c r="D31" s="10" t="s">
        <v>146</v>
      </c>
    </row>
  </sheetData>
  <mergeCells count="2">
    <mergeCell ref="A1:D2"/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7"/>
  <sheetViews>
    <sheetView workbookViewId="0">
      <pane ySplit="13" topLeftCell="A14" activePane="bottomLeft" state="frozen"/>
      <selection pane="bottomLeft"/>
    </sheetView>
  </sheetViews>
  <sheetFormatPr baseColWidth="10" defaultColWidth="8.796875" defaultRowHeight="13.8"/>
  <cols>
    <col min="1" max="1" width="15" customWidth="1"/>
    <col min="2" max="3" width="13" customWidth="1"/>
    <col min="4" max="4" width="12" customWidth="1"/>
    <col min="5" max="7" width="16" customWidth="1"/>
    <col min="8" max="9" width="18" customWidth="1"/>
    <col min="10" max="10" width="14" customWidth="1"/>
    <col min="11" max="12" width="15" customWidth="1"/>
    <col min="13" max="13" width="18" customWidth="1"/>
    <col min="14" max="14" width="17" customWidth="1"/>
    <col min="15" max="15" width="13" customWidth="1"/>
    <col min="16" max="16" width="21" customWidth="1"/>
    <col min="17" max="17" width="33" customWidth="1"/>
    <col min="18" max="18" width="20" customWidth="1"/>
  </cols>
  <sheetData>
    <row r="1" spans="1:18" ht="30" customHeight="1">
      <c r="A1" s="21" t="s">
        <v>149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30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4" customHeight="1">
      <c r="A3" s="22" t="s">
        <v>150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28.05" customHeight="1">
      <c r="A4" s="25" t="s">
        <v>151</v>
      </c>
      <c r="B4" s="25"/>
      <c r="D4" s="31" t="s">
        <v>152</v>
      </c>
      <c r="E4" s="31"/>
      <c r="F4" s="31" t="s">
        <v>153</v>
      </c>
      <c r="G4" s="31"/>
      <c r="H4" s="31" t="s">
        <v>154</v>
      </c>
      <c r="I4" s="31"/>
      <c r="L4" s="36" t="s">
        <v>155</v>
      </c>
      <c r="M4" s="36"/>
      <c r="N4" s="36"/>
      <c r="O4" s="36"/>
      <c r="P4" s="36"/>
    </row>
    <row r="5" spans="1:18" ht="28.05" customHeight="1">
      <c r="A5" s="30" t="s">
        <v>156</v>
      </c>
      <c r="B5" s="30"/>
      <c r="D5" s="32">
        <f>IF($L$5&lt;&gt;"OK",$L$5,SUM(D14:D73))</f>
        <v>27</v>
      </c>
      <c r="E5" s="32"/>
      <c r="F5" s="32">
        <f>IF($L$5&lt;&gt;"OK",$L$5,SUM(E14:E73))</f>
        <v>27</v>
      </c>
      <c r="G5" s="32"/>
      <c r="H5" s="32">
        <f>IF($L$5&lt;&gt;"OK",$L$5,MAX(F14:G73))</f>
        <v>5</v>
      </c>
      <c r="I5" s="32"/>
      <c r="L5" s="37" t="str">
        <f>IF(COUNTA(A14:I73)=0,"NO DATA",IF(COUNTIF(P14:P73,"MISSING DATA")+COUNTIF(P14:P73,"CHECK INPUT")+COUNTIF(P14:P73,"CHECK SEQUENCE")&gt;0,"CHECK DATA",IF(COUNTIF(P14:P73,"OK")=0,"CHECK DATA","OK")))</f>
        <v>OK</v>
      </c>
      <c r="M5" s="37"/>
      <c r="N5" s="37"/>
      <c r="O5" s="37"/>
      <c r="P5" s="37"/>
    </row>
    <row r="6" spans="1:18" ht="25.05" customHeight="1">
      <c r="A6" s="25" t="s">
        <v>157</v>
      </c>
      <c r="B6" s="25"/>
    </row>
    <row r="7" spans="1:18" ht="27" customHeight="1">
      <c r="A7" s="30" t="s">
        <v>158</v>
      </c>
      <c r="B7" s="30"/>
      <c r="D7" s="31" t="s">
        <v>159</v>
      </c>
      <c r="E7" s="31"/>
      <c r="F7" s="31" t="s">
        <v>160</v>
      </c>
      <c r="G7" s="31"/>
      <c r="H7" s="31" t="s">
        <v>161</v>
      </c>
      <c r="I7" s="31"/>
      <c r="L7" s="26" t="s">
        <v>162</v>
      </c>
      <c r="M7" s="26"/>
      <c r="N7" s="26"/>
      <c r="O7" s="26"/>
      <c r="P7" s="26"/>
      <c r="Q7" s="26"/>
      <c r="R7" s="26"/>
    </row>
    <row r="8" spans="1:18" ht="27" customHeight="1">
      <c r="D8" s="33">
        <f>IF($L$5&lt;&gt;"OK",$L$5,IF(SUM(E14:E73)=0,"NOT MEASURED",SUMPRODUCT(E14:E73,H14:H73)/SUM(E14:E73)))</f>
        <v>2.9888888888888889</v>
      </c>
      <c r="E8" s="32"/>
      <c r="F8" s="34">
        <f>IF($L$5&lt;&gt;"OK",$L$5,IF(SUM(J14:J73)=0,"NOT MEASURED",SUM(D14:D73)/(SUM(J14:J73)/60)))</f>
        <v>27</v>
      </c>
      <c r="G8" s="32"/>
      <c r="H8" s="35">
        <f>IF($L$5&lt;&gt;"OK",$L$5,IF(SUMPRODUCT(J14:J73,M14:M73)=0,"NOT MEASURED",SUM(D14:D73)/(SUMPRODUCT(J14:J73,M14:M73)/60)))</f>
        <v>0.9</v>
      </c>
      <c r="I8" s="32"/>
      <c r="L8" s="26"/>
      <c r="M8" s="26"/>
      <c r="N8" s="26"/>
      <c r="O8" s="26"/>
      <c r="P8" s="26"/>
      <c r="Q8" s="26"/>
      <c r="R8" s="26"/>
    </row>
    <row r="9" spans="1:18" ht="27" customHeight="1">
      <c r="A9" s="26" t="s">
        <v>163</v>
      </c>
      <c r="B9" s="26"/>
      <c r="C9" s="26"/>
    </row>
    <row r="10" spans="1:18" ht="27" customHeight="1">
      <c r="A10" s="26"/>
      <c r="B10" s="26"/>
      <c r="C10" s="26"/>
      <c r="D10" s="31" t="s">
        <v>164</v>
      </c>
      <c r="E10" s="31"/>
      <c r="F10" s="31" t="s">
        <v>165</v>
      </c>
      <c r="G10" s="31"/>
      <c r="H10" s="31" t="s">
        <v>166</v>
      </c>
      <c r="I10" s="31"/>
    </row>
    <row r="11" spans="1:18" ht="27" customHeight="1">
      <c r="A11" s="26"/>
      <c r="B11" s="26"/>
      <c r="C11" s="26"/>
      <c r="D11" s="32">
        <f>IF($L$5&lt;&gt;"OK",$L$5,COUNTIF(O14:O73,"&gt;0"))</f>
        <v>2</v>
      </c>
      <c r="E11" s="32"/>
      <c r="F11" s="32">
        <f>COUNTIF(P14:P73,"CHECK INPUT")+COUNTIF(P14:P73,"MISSING DATA")+COUNTIF(P14:P73,"CHECK SEQUENCE")</f>
        <v>0</v>
      </c>
      <c r="G11" s="32"/>
      <c r="H11" s="32">
        <f>IF($L$5&lt;&gt;"OK",$L$5,INDEX(G14:G73,COUNTIF(P14:P73,"OK")))</f>
        <v>0</v>
      </c>
      <c r="I11" s="32"/>
    </row>
    <row r="12" spans="1:18" ht="28.05" customHeight="1">
      <c r="A12" s="25" t="s">
        <v>167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 spans="1:18" ht="43.95" customHeight="1">
      <c r="A13" s="11" t="s">
        <v>168</v>
      </c>
      <c r="B13" s="11" t="s">
        <v>169</v>
      </c>
      <c r="C13" s="11" t="s">
        <v>170</v>
      </c>
      <c r="D13" s="11" t="s">
        <v>65</v>
      </c>
      <c r="E13" s="11" t="s">
        <v>171</v>
      </c>
      <c r="F13" s="11" t="s">
        <v>172</v>
      </c>
      <c r="G13" s="11" t="s">
        <v>173</v>
      </c>
      <c r="H13" s="11" t="s">
        <v>174</v>
      </c>
      <c r="I13" s="11" t="s">
        <v>175</v>
      </c>
      <c r="J13" s="11" t="s">
        <v>176</v>
      </c>
      <c r="K13" s="11" t="s">
        <v>177</v>
      </c>
      <c r="L13" s="11" t="s">
        <v>178</v>
      </c>
      <c r="M13" s="11" t="s">
        <v>179</v>
      </c>
      <c r="N13" s="11" t="s">
        <v>180</v>
      </c>
      <c r="O13" s="11" t="s">
        <v>181</v>
      </c>
      <c r="P13" s="11" t="s">
        <v>182</v>
      </c>
      <c r="Q13" s="11" t="s">
        <v>183</v>
      </c>
      <c r="R13" s="11" t="s">
        <v>184</v>
      </c>
    </row>
    <row r="14" spans="1:18" ht="25.05" customHeight="1">
      <c r="A14" s="14">
        <v>46283</v>
      </c>
      <c r="B14" s="15">
        <v>0.70833333333333337</v>
      </c>
      <c r="C14" s="15">
        <v>0.71527777777777779</v>
      </c>
      <c r="D14" s="19">
        <v>3</v>
      </c>
      <c r="E14" s="19">
        <v>3</v>
      </c>
      <c r="F14" s="19">
        <v>0</v>
      </c>
      <c r="G14" s="19">
        <v>0</v>
      </c>
      <c r="H14" s="16">
        <v>0.5</v>
      </c>
      <c r="I14" s="16">
        <v>2</v>
      </c>
      <c r="J14" s="17">
        <f t="shared" ref="J14:J45" si="0">IF(AND(ISNUMBER(B14),ISNUMBER(C14)),ROUND((C14-B14)*1440,4),"")</f>
        <v>10</v>
      </c>
      <c r="K14" s="17">
        <f t="shared" ref="K14:K45" si="1">IF(P14&lt;&gt;"OK","",D14/(J14/60))</f>
        <v>18</v>
      </c>
      <c r="L14" s="17">
        <f t="shared" ref="L14:L45" si="2">IF(P14&lt;&gt;"OK","",E14/(J14/60))</f>
        <v>18</v>
      </c>
      <c r="M14" s="17">
        <f t="shared" ref="M14:M45" si="3">IF(P14&lt;&gt;"OK","",60/I14)</f>
        <v>30</v>
      </c>
      <c r="N14" s="18">
        <f t="shared" ref="N14:N45" si="4">IF(P14&lt;&gt;"OK","",K14/M14)</f>
        <v>0.6</v>
      </c>
      <c r="O14" s="20">
        <f t="shared" ref="O14:O45" si="5">IF(P14&lt;&gt;"OK","",G14-F14)</f>
        <v>0</v>
      </c>
      <c r="P14" s="12" t="str">
        <f>IF(COUNTA(A14:I14)=0,"",IF(OR(ISBLANK(A14),ISBLANK(B14),ISBLANK(C14),ISBLANK(D14),ISBLANK(E14),ISBLANK(F14),ISBLANK(G14),ISBLANK(I14),AND(ISNUMBER(E14),E14&gt;0,ISBLANK(H14))),"MISSING DATA",IF(OR(NOT(ISNUMBER(A14)),NOT(ISNUMBER(B14)),NOT(ISNUMBER(C14)),NOT(ISNUMBER(D14)),NOT(ISNUMBER(E14)),NOT(ISNUMBER(F14)),NOT(ISNUMBER(G14)),NOT(ISNUMBER(I14)),AND(NOT(ISBLANK(H14)),NOT(ISNUMBER(H14)))),"CHECK INPUT",IF(OR(A14&lt;1,MOD(A14,1)&lt;&gt;0,B14&lt;0,B14&gt;=1,C14&lt;=B14,C14&gt;=1,J14&lt;=0,J14&gt;240,D14&lt;0,MOD(D14,1)&lt;&gt;0,D14&gt;10000000,E14&lt;0,MOD(E14,1)&lt;&gt;0,E14&gt;10000000,F14&lt;0,MOD(F14,1)&lt;&gt;0,F14&gt;10000000,G14&lt;0,MOD(G14,1)&lt;&gt;0,G14&gt;10000000,I14&lt;=0,I14&gt;240,AND(E14=0,NOT(ISBLANK(H14))),AND(E14&gt;0,H14&lt;0),AND(NOT(ISBLANK(H14)),H14&gt;1440),G14&lt;&gt;F14+D14-E14),"CHECK INPUT","OK"))))</f>
        <v>OK</v>
      </c>
      <c r="Q14" s="2" t="s">
        <v>185</v>
      </c>
      <c r="R14" s="13" t="str">
        <f t="shared" ref="R14:R45" si="6">IF(P14&lt;&gt;"OK","",TEXT(B14,"hh:mm")&amp;"–"&amp;TEXT(C14,"hh:mm"))</f>
        <v>17:00–17:10</v>
      </c>
    </row>
    <row r="15" spans="1:18" ht="25.05" customHeight="1">
      <c r="A15" s="14">
        <v>46283</v>
      </c>
      <c r="B15" s="15">
        <v>0.71527777777777779</v>
      </c>
      <c r="C15" s="15">
        <v>0.72222222222222221</v>
      </c>
      <c r="D15" s="19">
        <v>4</v>
      </c>
      <c r="E15" s="19">
        <v>4</v>
      </c>
      <c r="F15" s="19">
        <v>0</v>
      </c>
      <c r="G15" s="19">
        <v>0</v>
      </c>
      <c r="H15" s="16">
        <v>0.8</v>
      </c>
      <c r="I15" s="16">
        <v>2</v>
      </c>
      <c r="J15" s="17">
        <f t="shared" si="0"/>
        <v>10</v>
      </c>
      <c r="K15" s="17">
        <f t="shared" si="1"/>
        <v>24</v>
      </c>
      <c r="L15" s="17">
        <f t="shared" si="2"/>
        <v>24</v>
      </c>
      <c r="M15" s="17">
        <f t="shared" si="3"/>
        <v>30</v>
      </c>
      <c r="N15" s="18">
        <f t="shared" si="4"/>
        <v>0.8</v>
      </c>
      <c r="O15" s="20">
        <f t="shared" si="5"/>
        <v>0</v>
      </c>
      <c r="P15" s="12" t="str">
        <f t="shared" ref="P15:P46" si="7">IF(COUNTA(A15:I15)=0,"",IF(OR(ISBLANK(A15),ISBLANK(B15),ISBLANK(C15),ISBLANK(D15),ISBLANK(E15),ISBLANK(F15),ISBLANK(G15),ISBLANK(I15),AND(ISNUMBER(E15),E15&gt;0,ISBLANK(H15))),"MISSING DATA",IF(OR(NOT(ISNUMBER(A15)),NOT(ISNUMBER(B15)),NOT(ISNUMBER(C15)),NOT(ISNUMBER(D15)),NOT(ISNUMBER(E15)),NOT(ISNUMBER(F15)),NOT(ISNUMBER(G15)),NOT(ISNUMBER(I15)),AND(NOT(ISBLANK(H15)),NOT(ISNUMBER(H15)))),"CHECK INPUT",IF(OR(A15&lt;1,MOD(A15,1)&lt;&gt;0,B15&lt;0,B15&gt;=1,C15&lt;=B15,C15&gt;=1,J15&lt;=0,J15&gt;240,D15&lt;0,MOD(D15,1)&lt;&gt;0,D15&gt;10000000,E15&lt;0,MOD(E15,1)&lt;&gt;0,E15&gt;10000000,F15&lt;0,MOD(F15,1)&lt;&gt;0,F15&gt;10000000,G15&lt;0,MOD(G15,1)&lt;&gt;0,G15&gt;10000000,I15&lt;=0,I15&gt;240,AND(E15=0,NOT(ISBLANK(H15))),AND(E15&gt;0,H15&lt;0),AND(NOT(ISBLANK(H15)),H15&gt;1440),G15&lt;&gt;F15+D15-E15),"CHECK INPUT",IF(OR(P14&lt;&gt;"OK",A15&lt;&gt;A14,ABS(B15-C14)&gt;0.0000001,F15&lt;&gt;G14),"CHECK SEQUENCE","OK")))))</f>
        <v>OK</v>
      </c>
      <c r="Q15" s="2" t="s">
        <v>186</v>
      </c>
      <c r="R15" s="13" t="str">
        <f t="shared" si="6"/>
        <v>17:10–17:20</v>
      </c>
    </row>
    <row r="16" spans="1:18" ht="25.05" customHeight="1">
      <c r="A16" s="14">
        <v>46283</v>
      </c>
      <c r="B16" s="15">
        <v>0.72222222222222221</v>
      </c>
      <c r="C16" s="15">
        <v>0.72916666666666663</v>
      </c>
      <c r="D16" s="19">
        <v>8</v>
      </c>
      <c r="E16" s="19">
        <v>5</v>
      </c>
      <c r="F16" s="19">
        <v>0</v>
      </c>
      <c r="G16" s="19">
        <v>3</v>
      </c>
      <c r="H16" s="16">
        <v>2.2000000000000002</v>
      </c>
      <c r="I16" s="16">
        <v>2</v>
      </c>
      <c r="J16" s="17">
        <f t="shared" si="0"/>
        <v>10</v>
      </c>
      <c r="K16" s="17">
        <f t="shared" si="1"/>
        <v>48</v>
      </c>
      <c r="L16" s="17">
        <f t="shared" si="2"/>
        <v>30</v>
      </c>
      <c r="M16" s="17">
        <f t="shared" si="3"/>
        <v>30</v>
      </c>
      <c r="N16" s="18">
        <f t="shared" si="4"/>
        <v>1.6</v>
      </c>
      <c r="O16" s="20">
        <f t="shared" si="5"/>
        <v>3</v>
      </c>
      <c r="P16" s="12" t="str">
        <f t="shared" si="7"/>
        <v>OK</v>
      </c>
      <c r="Q16" s="2" t="s">
        <v>187</v>
      </c>
      <c r="R16" s="13" t="str">
        <f t="shared" si="6"/>
        <v>17:20–17:30</v>
      </c>
    </row>
    <row r="17" spans="1:20" ht="25.05" customHeight="1">
      <c r="A17" s="14">
        <v>46283</v>
      </c>
      <c r="B17" s="15">
        <v>0.72916666666666663</v>
      </c>
      <c r="C17" s="15">
        <v>0.73611111111111116</v>
      </c>
      <c r="D17" s="19">
        <v>7</v>
      </c>
      <c r="E17" s="19">
        <v>5</v>
      </c>
      <c r="F17" s="19">
        <v>3</v>
      </c>
      <c r="G17" s="19">
        <v>5</v>
      </c>
      <c r="H17" s="16">
        <v>4.5</v>
      </c>
      <c r="I17" s="16">
        <v>2</v>
      </c>
      <c r="J17" s="17">
        <f t="shared" si="0"/>
        <v>10</v>
      </c>
      <c r="K17" s="17">
        <f t="shared" si="1"/>
        <v>42</v>
      </c>
      <c r="L17" s="17">
        <f t="shared" si="2"/>
        <v>30</v>
      </c>
      <c r="M17" s="17">
        <f t="shared" si="3"/>
        <v>30</v>
      </c>
      <c r="N17" s="18">
        <f t="shared" si="4"/>
        <v>1.4</v>
      </c>
      <c r="O17" s="20">
        <f t="shared" si="5"/>
        <v>2</v>
      </c>
      <c r="P17" s="12" t="str">
        <f t="shared" si="7"/>
        <v>OK</v>
      </c>
      <c r="Q17" s="2" t="s">
        <v>188</v>
      </c>
      <c r="R17" s="13" t="str">
        <f t="shared" si="6"/>
        <v>17:30–17:40</v>
      </c>
    </row>
    <row r="18" spans="1:20" ht="25.05" customHeight="1">
      <c r="A18" s="14">
        <v>46283</v>
      </c>
      <c r="B18" s="15">
        <v>0.73611111111111116</v>
      </c>
      <c r="C18" s="15">
        <v>0.74305555555555558</v>
      </c>
      <c r="D18" s="19">
        <v>3</v>
      </c>
      <c r="E18" s="19">
        <v>5</v>
      </c>
      <c r="F18" s="19">
        <v>5</v>
      </c>
      <c r="G18" s="19">
        <v>3</v>
      </c>
      <c r="H18" s="16">
        <v>5.2</v>
      </c>
      <c r="I18" s="16">
        <v>2</v>
      </c>
      <c r="J18" s="17">
        <f t="shared" si="0"/>
        <v>10</v>
      </c>
      <c r="K18" s="17">
        <f t="shared" si="1"/>
        <v>18</v>
      </c>
      <c r="L18" s="17">
        <f t="shared" si="2"/>
        <v>30</v>
      </c>
      <c r="M18" s="17">
        <f t="shared" si="3"/>
        <v>30</v>
      </c>
      <c r="N18" s="18">
        <f t="shared" si="4"/>
        <v>0.6</v>
      </c>
      <c r="O18" s="20">
        <f t="shared" si="5"/>
        <v>-2</v>
      </c>
      <c r="P18" s="12" t="str">
        <f t="shared" si="7"/>
        <v>OK</v>
      </c>
      <c r="Q18" s="2" t="s">
        <v>189</v>
      </c>
      <c r="R18" s="13" t="str">
        <f t="shared" si="6"/>
        <v>17:40–17:50</v>
      </c>
    </row>
    <row r="19" spans="1:20" ht="25.05" customHeight="1">
      <c r="A19" s="14">
        <v>46283</v>
      </c>
      <c r="B19" s="15">
        <v>0.74305555555555558</v>
      </c>
      <c r="C19" s="15">
        <v>0.75</v>
      </c>
      <c r="D19" s="19">
        <v>2</v>
      </c>
      <c r="E19" s="19">
        <v>5</v>
      </c>
      <c r="F19" s="19">
        <v>3</v>
      </c>
      <c r="G19" s="19">
        <v>0</v>
      </c>
      <c r="H19" s="16">
        <v>3.3</v>
      </c>
      <c r="I19" s="16">
        <v>2</v>
      </c>
      <c r="J19" s="17">
        <f t="shared" si="0"/>
        <v>10</v>
      </c>
      <c r="K19" s="17">
        <f t="shared" si="1"/>
        <v>12</v>
      </c>
      <c r="L19" s="17">
        <f t="shared" si="2"/>
        <v>30</v>
      </c>
      <c r="M19" s="17">
        <f t="shared" si="3"/>
        <v>30</v>
      </c>
      <c r="N19" s="18">
        <f t="shared" si="4"/>
        <v>0.4</v>
      </c>
      <c r="O19" s="20">
        <f t="shared" si="5"/>
        <v>-3</v>
      </c>
      <c r="P19" s="12" t="str">
        <f t="shared" si="7"/>
        <v>OK</v>
      </c>
      <c r="Q19" s="2" t="s">
        <v>190</v>
      </c>
      <c r="R19" s="13" t="str">
        <f t="shared" si="6"/>
        <v>17:50–18:00</v>
      </c>
    </row>
    <row r="20" spans="1:20" ht="25.05" customHeight="1">
      <c r="A20" s="14"/>
      <c r="B20" s="15"/>
      <c r="C20" s="15"/>
      <c r="D20" s="19"/>
      <c r="E20" s="19"/>
      <c r="F20" s="19"/>
      <c r="G20" s="19"/>
      <c r="H20" s="16"/>
      <c r="I20" s="16"/>
      <c r="J20" s="17" t="str">
        <f t="shared" si="0"/>
        <v/>
      </c>
      <c r="K20" s="17" t="str">
        <f t="shared" si="1"/>
        <v/>
      </c>
      <c r="L20" s="17" t="str">
        <f t="shared" si="2"/>
        <v/>
      </c>
      <c r="M20" s="17" t="str">
        <f t="shared" si="3"/>
        <v/>
      </c>
      <c r="N20" s="18" t="str">
        <f t="shared" si="4"/>
        <v/>
      </c>
      <c r="O20" s="20" t="str">
        <f t="shared" si="5"/>
        <v/>
      </c>
      <c r="P20" s="12" t="str">
        <f t="shared" si="7"/>
        <v/>
      </c>
      <c r="Q20" s="2"/>
      <c r="R20" s="13" t="str">
        <f t="shared" si="6"/>
        <v/>
      </c>
    </row>
    <row r="21" spans="1:20" ht="25.05" customHeight="1">
      <c r="A21" s="14"/>
      <c r="B21" s="15"/>
      <c r="C21" s="15"/>
      <c r="D21" s="19"/>
      <c r="E21" s="19"/>
      <c r="F21" s="19"/>
      <c r="G21" s="19"/>
      <c r="H21" s="16"/>
      <c r="I21" s="16"/>
      <c r="J21" s="17" t="str">
        <f t="shared" si="0"/>
        <v/>
      </c>
      <c r="K21" s="17" t="str">
        <f t="shared" si="1"/>
        <v/>
      </c>
      <c r="L21" s="17" t="str">
        <f t="shared" si="2"/>
        <v/>
      </c>
      <c r="M21" s="17" t="str">
        <f t="shared" si="3"/>
        <v/>
      </c>
      <c r="N21" s="18" t="str">
        <f t="shared" si="4"/>
        <v/>
      </c>
      <c r="O21" s="20" t="str">
        <f t="shared" si="5"/>
        <v/>
      </c>
      <c r="P21" s="12" t="str">
        <f t="shared" si="7"/>
        <v/>
      </c>
      <c r="Q21" s="2"/>
      <c r="R21" s="13" t="str">
        <f t="shared" si="6"/>
        <v/>
      </c>
    </row>
    <row r="22" spans="1:20" ht="25.05" customHeight="1">
      <c r="A22" s="14"/>
      <c r="B22" s="15"/>
      <c r="C22" s="15"/>
      <c r="D22" s="19"/>
      <c r="E22" s="19"/>
      <c r="F22" s="19"/>
      <c r="G22" s="19"/>
      <c r="H22" s="16"/>
      <c r="I22" s="16"/>
      <c r="J22" s="17" t="str">
        <f t="shared" si="0"/>
        <v/>
      </c>
      <c r="K22" s="17" t="str">
        <f t="shared" si="1"/>
        <v/>
      </c>
      <c r="L22" s="17" t="str">
        <f t="shared" si="2"/>
        <v/>
      </c>
      <c r="M22" s="17" t="str">
        <f t="shared" si="3"/>
        <v/>
      </c>
      <c r="N22" s="18" t="str">
        <f t="shared" si="4"/>
        <v/>
      </c>
      <c r="O22" s="20" t="str">
        <f t="shared" si="5"/>
        <v/>
      </c>
      <c r="P22" s="12" t="str">
        <f t="shared" si="7"/>
        <v/>
      </c>
      <c r="Q22" s="2"/>
      <c r="R22" s="13" t="str">
        <f t="shared" si="6"/>
        <v/>
      </c>
    </row>
    <row r="23" spans="1:20" ht="25.05" customHeight="1">
      <c r="A23" s="14"/>
      <c r="B23" s="15"/>
      <c r="C23" s="15"/>
      <c r="D23" s="19"/>
      <c r="E23" s="19"/>
      <c r="F23" s="19"/>
      <c r="G23" s="19"/>
      <c r="H23" s="16"/>
      <c r="I23" s="16"/>
      <c r="J23" s="17" t="str">
        <f t="shared" si="0"/>
        <v/>
      </c>
      <c r="K23" s="17" t="str">
        <f t="shared" si="1"/>
        <v/>
      </c>
      <c r="L23" s="17" t="str">
        <f t="shared" si="2"/>
        <v/>
      </c>
      <c r="M23" s="17" t="str">
        <f t="shared" si="3"/>
        <v/>
      </c>
      <c r="N23" s="18" t="str">
        <f t="shared" si="4"/>
        <v/>
      </c>
      <c r="O23" s="20" t="str">
        <f t="shared" si="5"/>
        <v/>
      </c>
      <c r="P23" s="12" t="str">
        <f t="shared" si="7"/>
        <v/>
      </c>
      <c r="Q23" s="2"/>
      <c r="R23" s="13" t="str">
        <f t="shared" si="6"/>
        <v/>
      </c>
    </row>
    <row r="24" spans="1:20" ht="25.05" customHeight="1">
      <c r="A24" s="14"/>
      <c r="B24" s="15"/>
      <c r="C24" s="15"/>
      <c r="D24" s="19"/>
      <c r="E24" s="19"/>
      <c r="F24" s="19"/>
      <c r="G24" s="19"/>
      <c r="H24" s="16"/>
      <c r="I24" s="16"/>
      <c r="J24" s="17" t="str">
        <f t="shared" si="0"/>
        <v/>
      </c>
      <c r="K24" s="17" t="str">
        <f t="shared" si="1"/>
        <v/>
      </c>
      <c r="L24" s="17" t="str">
        <f t="shared" si="2"/>
        <v/>
      </c>
      <c r="M24" s="17" t="str">
        <f t="shared" si="3"/>
        <v/>
      </c>
      <c r="N24" s="18" t="str">
        <f t="shared" si="4"/>
        <v/>
      </c>
      <c r="O24" s="20" t="str">
        <f t="shared" si="5"/>
        <v/>
      </c>
      <c r="P24" s="12" t="str">
        <f t="shared" si="7"/>
        <v/>
      </c>
      <c r="Q24" s="2"/>
      <c r="R24" s="13" t="str">
        <f t="shared" si="6"/>
        <v/>
      </c>
      <c r="T24" t="b">
        <f>ABS(B17-C16)&gt;0.0000001</f>
        <v>0</v>
      </c>
    </row>
    <row r="25" spans="1:20" ht="25.05" customHeight="1">
      <c r="A25" s="14"/>
      <c r="B25" s="15"/>
      <c r="C25" s="15"/>
      <c r="D25" s="19"/>
      <c r="E25" s="19"/>
      <c r="F25" s="19"/>
      <c r="G25" s="19"/>
      <c r="H25" s="16"/>
      <c r="I25" s="16"/>
      <c r="J25" s="17" t="str">
        <f t="shared" si="0"/>
        <v/>
      </c>
      <c r="K25" s="17" t="str">
        <f t="shared" si="1"/>
        <v/>
      </c>
      <c r="L25" s="17" t="str">
        <f t="shared" si="2"/>
        <v/>
      </c>
      <c r="M25" s="17" t="str">
        <f t="shared" si="3"/>
        <v/>
      </c>
      <c r="N25" s="18" t="str">
        <f t="shared" si="4"/>
        <v/>
      </c>
      <c r="O25" s="20" t="str">
        <f t="shared" si="5"/>
        <v/>
      </c>
      <c r="P25" s="12" t="str">
        <f t="shared" si="7"/>
        <v/>
      </c>
      <c r="Q25" s="2"/>
      <c r="R25" s="13" t="str">
        <f t="shared" si="6"/>
        <v/>
      </c>
    </row>
    <row r="26" spans="1:20" ht="25.05" customHeight="1">
      <c r="A26" s="14"/>
      <c r="B26" s="15"/>
      <c r="C26" s="15"/>
      <c r="D26" s="19"/>
      <c r="E26" s="19"/>
      <c r="F26" s="19"/>
      <c r="G26" s="19"/>
      <c r="H26" s="16"/>
      <c r="I26" s="16"/>
      <c r="J26" s="17" t="str">
        <f t="shared" si="0"/>
        <v/>
      </c>
      <c r="K26" s="17" t="str">
        <f t="shared" si="1"/>
        <v/>
      </c>
      <c r="L26" s="17" t="str">
        <f t="shared" si="2"/>
        <v/>
      </c>
      <c r="M26" s="17" t="str">
        <f t="shared" si="3"/>
        <v/>
      </c>
      <c r="N26" s="18" t="str">
        <f t="shared" si="4"/>
        <v/>
      </c>
      <c r="O26" s="20" t="str">
        <f t="shared" si="5"/>
        <v/>
      </c>
      <c r="P26" s="12" t="str">
        <f t="shared" si="7"/>
        <v/>
      </c>
      <c r="Q26" s="2"/>
      <c r="R26" s="13" t="str">
        <f t="shared" si="6"/>
        <v/>
      </c>
    </row>
    <row r="27" spans="1:20" ht="25.05" customHeight="1">
      <c r="A27" s="14"/>
      <c r="B27" s="15"/>
      <c r="C27" s="15"/>
      <c r="D27" s="19"/>
      <c r="E27" s="19"/>
      <c r="F27" s="19"/>
      <c r="G27" s="19"/>
      <c r="H27" s="16"/>
      <c r="I27" s="16"/>
      <c r="J27" s="17" t="str">
        <f t="shared" si="0"/>
        <v/>
      </c>
      <c r="K27" s="17" t="str">
        <f t="shared" si="1"/>
        <v/>
      </c>
      <c r="L27" s="17" t="str">
        <f t="shared" si="2"/>
        <v/>
      </c>
      <c r="M27" s="17" t="str">
        <f t="shared" si="3"/>
        <v/>
      </c>
      <c r="N27" s="18" t="str">
        <f t="shared" si="4"/>
        <v/>
      </c>
      <c r="O27" s="20" t="str">
        <f t="shared" si="5"/>
        <v/>
      </c>
      <c r="P27" s="12" t="str">
        <f t="shared" si="7"/>
        <v/>
      </c>
      <c r="Q27" s="2"/>
      <c r="R27" s="13" t="str">
        <f t="shared" si="6"/>
        <v/>
      </c>
    </row>
    <row r="28" spans="1:20" ht="25.05" customHeight="1">
      <c r="A28" s="14"/>
      <c r="B28" s="15"/>
      <c r="C28" s="15"/>
      <c r="D28" s="19"/>
      <c r="E28" s="19"/>
      <c r="F28" s="19"/>
      <c r="G28" s="19"/>
      <c r="H28" s="16"/>
      <c r="I28" s="16"/>
      <c r="J28" s="17" t="str">
        <f t="shared" si="0"/>
        <v/>
      </c>
      <c r="K28" s="17" t="str">
        <f t="shared" si="1"/>
        <v/>
      </c>
      <c r="L28" s="17" t="str">
        <f t="shared" si="2"/>
        <v/>
      </c>
      <c r="M28" s="17" t="str">
        <f t="shared" si="3"/>
        <v/>
      </c>
      <c r="N28" s="18" t="str">
        <f t="shared" si="4"/>
        <v/>
      </c>
      <c r="O28" s="20" t="str">
        <f t="shared" si="5"/>
        <v/>
      </c>
      <c r="P28" s="12" t="str">
        <f t="shared" si="7"/>
        <v/>
      </c>
      <c r="Q28" s="2"/>
      <c r="R28" s="13" t="str">
        <f t="shared" si="6"/>
        <v/>
      </c>
    </row>
    <row r="29" spans="1:20" ht="25.05" customHeight="1">
      <c r="A29" s="14"/>
      <c r="B29" s="15"/>
      <c r="C29" s="15"/>
      <c r="D29" s="19"/>
      <c r="E29" s="19"/>
      <c r="F29" s="19"/>
      <c r="G29" s="19"/>
      <c r="H29" s="16"/>
      <c r="I29" s="16"/>
      <c r="J29" s="17" t="str">
        <f t="shared" si="0"/>
        <v/>
      </c>
      <c r="K29" s="17" t="str">
        <f t="shared" si="1"/>
        <v/>
      </c>
      <c r="L29" s="17" t="str">
        <f t="shared" si="2"/>
        <v/>
      </c>
      <c r="M29" s="17" t="str">
        <f t="shared" si="3"/>
        <v/>
      </c>
      <c r="N29" s="18" t="str">
        <f t="shared" si="4"/>
        <v/>
      </c>
      <c r="O29" s="20" t="str">
        <f t="shared" si="5"/>
        <v/>
      </c>
      <c r="P29" s="12" t="str">
        <f t="shared" si="7"/>
        <v/>
      </c>
      <c r="Q29" s="2"/>
      <c r="R29" s="13" t="str">
        <f t="shared" si="6"/>
        <v/>
      </c>
    </row>
    <row r="30" spans="1:20" ht="25.05" customHeight="1">
      <c r="A30" s="14"/>
      <c r="B30" s="15"/>
      <c r="C30" s="15"/>
      <c r="D30" s="19"/>
      <c r="E30" s="19"/>
      <c r="F30" s="19"/>
      <c r="G30" s="19"/>
      <c r="H30" s="16"/>
      <c r="I30" s="16"/>
      <c r="J30" s="17" t="str">
        <f t="shared" si="0"/>
        <v/>
      </c>
      <c r="K30" s="17" t="str">
        <f t="shared" si="1"/>
        <v/>
      </c>
      <c r="L30" s="17" t="str">
        <f t="shared" si="2"/>
        <v/>
      </c>
      <c r="M30" s="17" t="str">
        <f t="shared" si="3"/>
        <v/>
      </c>
      <c r="N30" s="18" t="str">
        <f t="shared" si="4"/>
        <v/>
      </c>
      <c r="O30" s="20" t="str">
        <f t="shared" si="5"/>
        <v/>
      </c>
      <c r="P30" s="12" t="str">
        <f t="shared" si="7"/>
        <v/>
      </c>
      <c r="Q30" s="2"/>
      <c r="R30" s="13" t="str">
        <f t="shared" si="6"/>
        <v/>
      </c>
    </row>
    <row r="31" spans="1:20" ht="25.05" customHeight="1">
      <c r="A31" s="14"/>
      <c r="B31" s="15"/>
      <c r="C31" s="15"/>
      <c r="D31" s="19"/>
      <c r="E31" s="19"/>
      <c r="F31" s="19"/>
      <c r="G31" s="19"/>
      <c r="H31" s="16"/>
      <c r="I31" s="16"/>
      <c r="J31" s="17" t="str">
        <f t="shared" si="0"/>
        <v/>
      </c>
      <c r="K31" s="17" t="str">
        <f t="shared" si="1"/>
        <v/>
      </c>
      <c r="L31" s="17" t="str">
        <f t="shared" si="2"/>
        <v/>
      </c>
      <c r="M31" s="17" t="str">
        <f t="shared" si="3"/>
        <v/>
      </c>
      <c r="N31" s="18" t="str">
        <f t="shared" si="4"/>
        <v/>
      </c>
      <c r="O31" s="20" t="str">
        <f t="shared" si="5"/>
        <v/>
      </c>
      <c r="P31" s="12" t="str">
        <f t="shared" si="7"/>
        <v/>
      </c>
      <c r="Q31" s="2"/>
      <c r="R31" s="13" t="str">
        <f t="shared" si="6"/>
        <v/>
      </c>
    </row>
    <row r="32" spans="1:20" ht="25.05" customHeight="1">
      <c r="A32" s="14"/>
      <c r="B32" s="15"/>
      <c r="C32" s="15"/>
      <c r="D32" s="19"/>
      <c r="E32" s="19"/>
      <c r="F32" s="19"/>
      <c r="G32" s="19"/>
      <c r="H32" s="16"/>
      <c r="I32" s="16"/>
      <c r="J32" s="17" t="str">
        <f t="shared" si="0"/>
        <v/>
      </c>
      <c r="K32" s="17" t="str">
        <f t="shared" si="1"/>
        <v/>
      </c>
      <c r="L32" s="17" t="str">
        <f t="shared" si="2"/>
        <v/>
      </c>
      <c r="M32" s="17" t="str">
        <f t="shared" si="3"/>
        <v/>
      </c>
      <c r="N32" s="18" t="str">
        <f t="shared" si="4"/>
        <v/>
      </c>
      <c r="O32" s="20" t="str">
        <f t="shared" si="5"/>
        <v/>
      </c>
      <c r="P32" s="12" t="str">
        <f t="shared" si="7"/>
        <v/>
      </c>
      <c r="Q32" s="2"/>
      <c r="R32" s="13" t="str">
        <f t="shared" si="6"/>
        <v/>
      </c>
    </row>
    <row r="33" spans="1:18" ht="25.05" customHeight="1">
      <c r="A33" s="14"/>
      <c r="B33" s="15"/>
      <c r="C33" s="15"/>
      <c r="D33" s="19"/>
      <c r="E33" s="19"/>
      <c r="F33" s="19"/>
      <c r="G33" s="19"/>
      <c r="H33" s="16"/>
      <c r="I33" s="16"/>
      <c r="J33" s="17" t="str">
        <f t="shared" si="0"/>
        <v/>
      </c>
      <c r="K33" s="17" t="str">
        <f t="shared" si="1"/>
        <v/>
      </c>
      <c r="L33" s="17" t="str">
        <f t="shared" si="2"/>
        <v/>
      </c>
      <c r="M33" s="17" t="str">
        <f t="shared" si="3"/>
        <v/>
      </c>
      <c r="N33" s="18" t="str">
        <f t="shared" si="4"/>
        <v/>
      </c>
      <c r="O33" s="20" t="str">
        <f t="shared" si="5"/>
        <v/>
      </c>
      <c r="P33" s="12" t="str">
        <f t="shared" si="7"/>
        <v/>
      </c>
      <c r="Q33" s="2"/>
      <c r="R33" s="13" t="str">
        <f t="shared" si="6"/>
        <v/>
      </c>
    </row>
    <row r="34" spans="1:18" ht="25.05" customHeight="1">
      <c r="A34" s="14"/>
      <c r="B34" s="15"/>
      <c r="C34" s="15"/>
      <c r="D34" s="19"/>
      <c r="E34" s="19"/>
      <c r="F34" s="19"/>
      <c r="G34" s="19"/>
      <c r="H34" s="16"/>
      <c r="I34" s="16"/>
      <c r="J34" s="17" t="str">
        <f t="shared" si="0"/>
        <v/>
      </c>
      <c r="K34" s="17" t="str">
        <f t="shared" si="1"/>
        <v/>
      </c>
      <c r="L34" s="17" t="str">
        <f t="shared" si="2"/>
        <v/>
      </c>
      <c r="M34" s="17" t="str">
        <f t="shared" si="3"/>
        <v/>
      </c>
      <c r="N34" s="18" t="str">
        <f t="shared" si="4"/>
        <v/>
      </c>
      <c r="O34" s="20" t="str">
        <f t="shared" si="5"/>
        <v/>
      </c>
      <c r="P34" s="12" t="str">
        <f t="shared" si="7"/>
        <v/>
      </c>
      <c r="Q34" s="2"/>
      <c r="R34" s="13" t="str">
        <f t="shared" si="6"/>
        <v/>
      </c>
    </row>
    <row r="35" spans="1:18" ht="25.05" customHeight="1">
      <c r="A35" s="14"/>
      <c r="B35" s="15"/>
      <c r="C35" s="15"/>
      <c r="D35" s="19"/>
      <c r="E35" s="19"/>
      <c r="F35" s="19"/>
      <c r="G35" s="19"/>
      <c r="H35" s="16"/>
      <c r="I35" s="16"/>
      <c r="J35" s="17" t="str">
        <f t="shared" si="0"/>
        <v/>
      </c>
      <c r="K35" s="17" t="str">
        <f t="shared" si="1"/>
        <v/>
      </c>
      <c r="L35" s="17" t="str">
        <f t="shared" si="2"/>
        <v/>
      </c>
      <c r="M35" s="17" t="str">
        <f t="shared" si="3"/>
        <v/>
      </c>
      <c r="N35" s="18" t="str">
        <f t="shared" si="4"/>
        <v/>
      </c>
      <c r="O35" s="20" t="str">
        <f t="shared" si="5"/>
        <v/>
      </c>
      <c r="P35" s="12" t="str">
        <f t="shared" si="7"/>
        <v/>
      </c>
      <c r="Q35" s="2"/>
      <c r="R35" s="13" t="str">
        <f t="shared" si="6"/>
        <v/>
      </c>
    </row>
    <row r="36" spans="1:18" ht="25.05" customHeight="1">
      <c r="A36" s="14"/>
      <c r="B36" s="15"/>
      <c r="C36" s="15"/>
      <c r="D36" s="19"/>
      <c r="E36" s="19"/>
      <c r="F36" s="19"/>
      <c r="G36" s="19"/>
      <c r="H36" s="16"/>
      <c r="I36" s="16"/>
      <c r="J36" s="17" t="str">
        <f t="shared" si="0"/>
        <v/>
      </c>
      <c r="K36" s="17" t="str">
        <f t="shared" si="1"/>
        <v/>
      </c>
      <c r="L36" s="17" t="str">
        <f t="shared" si="2"/>
        <v/>
      </c>
      <c r="M36" s="17" t="str">
        <f t="shared" si="3"/>
        <v/>
      </c>
      <c r="N36" s="18" t="str">
        <f t="shared" si="4"/>
        <v/>
      </c>
      <c r="O36" s="20" t="str">
        <f t="shared" si="5"/>
        <v/>
      </c>
      <c r="P36" s="12" t="str">
        <f t="shared" si="7"/>
        <v/>
      </c>
      <c r="Q36" s="2"/>
      <c r="R36" s="13" t="str">
        <f t="shared" si="6"/>
        <v/>
      </c>
    </row>
    <row r="37" spans="1:18" ht="25.05" customHeight="1">
      <c r="A37" s="14"/>
      <c r="B37" s="15"/>
      <c r="C37" s="15"/>
      <c r="D37" s="19"/>
      <c r="E37" s="19"/>
      <c r="F37" s="19"/>
      <c r="G37" s="19"/>
      <c r="H37" s="16"/>
      <c r="I37" s="16"/>
      <c r="J37" s="17" t="str">
        <f t="shared" si="0"/>
        <v/>
      </c>
      <c r="K37" s="17" t="str">
        <f t="shared" si="1"/>
        <v/>
      </c>
      <c r="L37" s="17" t="str">
        <f t="shared" si="2"/>
        <v/>
      </c>
      <c r="M37" s="17" t="str">
        <f t="shared" si="3"/>
        <v/>
      </c>
      <c r="N37" s="18" t="str">
        <f t="shared" si="4"/>
        <v/>
      </c>
      <c r="O37" s="20" t="str">
        <f t="shared" si="5"/>
        <v/>
      </c>
      <c r="P37" s="12" t="str">
        <f t="shared" si="7"/>
        <v/>
      </c>
      <c r="Q37" s="2"/>
      <c r="R37" s="13" t="str">
        <f t="shared" si="6"/>
        <v/>
      </c>
    </row>
    <row r="38" spans="1:18" ht="25.05" customHeight="1">
      <c r="A38" s="14"/>
      <c r="B38" s="15"/>
      <c r="C38" s="15"/>
      <c r="D38" s="19"/>
      <c r="E38" s="19"/>
      <c r="F38" s="19"/>
      <c r="G38" s="19"/>
      <c r="H38" s="16"/>
      <c r="I38" s="16"/>
      <c r="J38" s="17" t="str">
        <f t="shared" si="0"/>
        <v/>
      </c>
      <c r="K38" s="17" t="str">
        <f t="shared" si="1"/>
        <v/>
      </c>
      <c r="L38" s="17" t="str">
        <f t="shared" si="2"/>
        <v/>
      </c>
      <c r="M38" s="17" t="str">
        <f t="shared" si="3"/>
        <v/>
      </c>
      <c r="N38" s="18" t="str">
        <f t="shared" si="4"/>
        <v/>
      </c>
      <c r="O38" s="20" t="str">
        <f t="shared" si="5"/>
        <v/>
      </c>
      <c r="P38" s="12" t="str">
        <f t="shared" si="7"/>
        <v/>
      </c>
      <c r="Q38" s="2"/>
      <c r="R38" s="13" t="str">
        <f t="shared" si="6"/>
        <v/>
      </c>
    </row>
    <row r="39" spans="1:18" ht="25.05" customHeight="1">
      <c r="A39" s="14"/>
      <c r="B39" s="15"/>
      <c r="C39" s="15"/>
      <c r="D39" s="19"/>
      <c r="E39" s="19"/>
      <c r="F39" s="19"/>
      <c r="G39" s="19"/>
      <c r="H39" s="16"/>
      <c r="I39" s="16"/>
      <c r="J39" s="17" t="str">
        <f t="shared" si="0"/>
        <v/>
      </c>
      <c r="K39" s="17" t="str">
        <f t="shared" si="1"/>
        <v/>
      </c>
      <c r="L39" s="17" t="str">
        <f t="shared" si="2"/>
        <v/>
      </c>
      <c r="M39" s="17" t="str">
        <f t="shared" si="3"/>
        <v/>
      </c>
      <c r="N39" s="18" t="str">
        <f t="shared" si="4"/>
        <v/>
      </c>
      <c r="O39" s="20" t="str">
        <f t="shared" si="5"/>
        <v/>
      </c>
      <c r="P39" s="12" t="str">
        <f t="shared" si="7"/>
        <v/>
      </c>
      <c r="Q39" s="2"/>
      <c r="R39" s="13" t="str">
        <f t="shared" si="6"/>
        <v/>
      </c>
    </row>
    <row r="40" spans="1:18" ht="25.05" customHeight="1">
      <c r="A40" s="14"/>
      <c r="B40" s="15"/>
      <c r="C40" s="15"/>
      <c r="D40" s="19"/>
      <c r="E40" s="19"/>
      <c r="F40" s="19"/>
      <c r="G40" s="19"/>
      <c r="H40" s="16"/>
      <c r="I40" s="16"/>
      <c r="J40" s="17" t="str">
        <f t="shared" si="0"/>
        <v/>
      </c>
      <c r="K40" s="17" t="str">
        <f t="shared" si="1"/>
        <v/>
      </c>
      <c r="L40" s="17" t="str">
        <f t="shared" si="2"/>
        <v/>
      </c>
      <c r="M40" s="17" t="str">
        <f t="shared" si="3"/>
        <v/>
      </c>
      <c r="N40" s="18" t="str">
        <f t="shared" si="4"/>
        <v/>
      </c>
      <c r="O40" s="20" t="str">
        <f t="shared" si="5"/>
        <v/>
      </c>
      <c r="P40" s="12" t="str">
        <f t="shared" si="7"/>
        <v/>
      </c>
      <c r="Q40" s="2"/>
      <c r="R40" s="13" t="str">
        <f t="shared" si="6"/>
        <v/>
      </c>
    </row>
    <row r="41" spans="1:18" ht="25.05" customHeight="1">
      <c r="A41" s="14"/>
      <c r="B41" s="15"/>
      <c r="C41" s="15"/>
      <c r="D41" s="19"/>
      <c r="E41" s="19"/>
      <c r="F41" s="19"/>
      <c r="G41" s="19"/>
      <c r="H41" s="16"/>
      <c r="I41" s="16"/>
      <c r="J41" s="17" t="str">
        <f t="shared" si="0"/>
        <v/>
      </c>
      <c r="K41" s="17" t="str">
        <f t="shared" si="1"/>
        <v/>
      </c>
      <c r="L41" s="17" t="str">
        <f t="shared" si="2"/>
        <v/>
      </c>
      <c r="M41" s="17" t="str">
        <f t="shared" si="3"/>
        <v/>
      </c>
      <c r="N41" s="18" t="str">
        <f t="shared" si="4"/>
        <v/>
      </c>
      <c r="O41" s="20" t="str">
        <f t="shared" si="5"/>
        <v/>
      </c>
      <c r="P41" s="12" t="str">
        <f t="shared" si="7"/>
        <v/>
      </c>
      <c r="Q41" s="2"/>
      <c r="R41" s="13" t="str">
        <f t="shared" si="6"/>
        <v/>
      </c>
    </row>
    <row r="42" spans="1:18" ht="25.05" customHeight="1">
      <c r="A42" s="14"/>
      <c r="B42" s="15"/>
      <c r="C42" s="15"/>
      <c r="D42" s="19"/>
      <c r="E42" s="19"/>
      <c r="F42" s="19"/>
      <c r="G42" s="19"/>
      <c r="H42" s="16"/>
      <c r="I42" s="16"/>
      <c r="J42" s="17" t="str">
        <f t="shared" si="0"/>
        <v/>
      </c>
      <c r="K42" s="17" t="str">
        <f t="shared" si="1"/>
        <v/>
      </c>
      <c r="L42" s="17" t="str">
        <f t="shared" si="2"/>
        <v/>
      </c>
      <c r="M42" s="17" t="str">
        <f t="shared" si="3"/>
        <v/>
      </c>
      <c r="N42" s="18" t="str">
        <f t="shared" si="4"/>
        <v/>
      </c>
      <c r="O42" s="20" t="str">
        <f t="shared" si="5"/>
        <v/>
      </c>
      <c r="P42" s="12" t="str">
        <f t="shared" si="7"/>
        <v/>
      </c>
      <c r="Q42" s="2"/>
      <c r="R42" s="13" t="str">
        <f t="shared" si="6"/>
        <v/>
      </c>
    </row>
    <row r="43" spans="1:18" ht="25.05" customHeight="1">
      <c r="A43" s="14"/>
      <c r="B43" s="15"/>
      <c r="C43" s="15"/>
      <c r="D43" s="19"/>
      <c r="E43" s="19"/>
      <c r="F43" s="19"/>
      <c r="G43" s="19"/>
      <c r="H43" s="16"/>
      <c r="I43" s="16"/>
      <c r="J43" s="17" t="str">
        <f t="shared" si="0"/>
        <v/>
      </c>
      <c r="K43" s="17" t="str">
        <f t="shared" si="1"/>
        <v/>
      </c>
      <c r="L43" s="17" t="str">
        <f t="shared" si="2"/>
        <v/>
      </c>
      <c r="M43" s="17" t="str">
        <f t="shared" si="3"/>
        <v/>
      </c>
      <c r="N43" s="18" t="str">
        <f t="shared" si="4"/>
        <v/>
      </c>
      <c r="O43" s="20" t="str">
        <f t="shared" si="5"/>
        <v/>
      </c>
      <c r="P43" s="12" t="str">
        <f t="shared" si="7"/>
        <v/>
      </c>
      <c r="Q43" s="2"/>
      <c r="R43" s="13" t="str">
        <f t="shared" si="6"/>
        <v/>
      </c>
    </row>
    <row r="44" spans="1:18" ht="25.05" customHeight="1">
      <c r="A44" s="14"/>
      <c r="B44" s="15"/>
      <c r="C44" s="15"/>
      <c r="D44" s="19"/>
      <c r="E44" s="19"/>
      <c r="F44" s="19"/>
      <c r="G44" s="19"/>
      <c r="H44" s="16"/>
      <c r="I44" s="16"/>
      <c r="J44" s="17" t="str">
        <f t="shared" si="0"/>
        <v/>
      </c>
      <c r="K44" s="17" t="str">
        <f t="shared" si="1"/>
        <v/>
      </c>
      <c r="L44" s="17" t="str">
        <f t="shared" si="2"/>
        <v/>
      </c>
      <c r="M44" s="17" t="str">
        <f t="shared" si="3"/>
        <v/>
      </c>
      <c r="N44" s="18" t="str">
        <f t="shared" si="4"/>
        <v/>
      </c>
      <c r="O44" s="20" t="str">
        <f t="shared" si="5"/>
        <v/>
      </c>
      <c r="P44" s="12" t="str">
        <f t="shared" si="7"/>
        <v/>
      </c>
      <c r="Q44" s="2"/>
      <c r="R44" s="13" t="str">
        <f t="shared" si="6"/>
        <v/>
      </c>
    </row>
    <row r="45" spans="1:18" ht="25.05" customHeight="1">
      <c r="A45" s="14"/>
      <c r="B45" s="15"/>
      <c r="C45" s="15"/>
      <c r="D45" s="19"/>
      <c r="E45" s="19"/>
      <c r="F45" s="19"/>
      <c r="G45" s="19"/>
      <c r="H45" s="16"/>
      <c r="I45" s="16"/>
      <c r="J45" s="17" t="str">
        <f t="shared" si="0"/>
        <v/>
      </c>
      <c r="K45" s="17" t="str">
        <f t="shared" si="1"/>
        <v/>
      </c>
      <c r="L45" s="17" t="str">
        <f t="shared" si="2"/>
        <v/>
      </c>
      <c r="M45" s="17" t="str">
        <f t="shared" si="3"/>
        <v/>
      </c>
      <c r="N45" s="18" t="str">
        <f t="shared" si="4"/>
        <v/>
      </c>
      <c r="O45" s="20" t="str">
        <f t="shared" si="5"/>
        <v/>
      </c>
      <c r="P45" s="12" t="str">
        <f t="shared" si="7"/>
        <v/>
      </c>
      <c r="Q45" s="2"/>
      <c r="R45" s="13" t="str">
        <f t="shared" si="6"/>
        <v/>
      </c>
    </row>
    <row r="46" spans="1:18" ht="25.05" customHeight="1">
      <c r="A46" s="14"/>
      <c r="B46" s="15"/>
      <c r="C46" s="15"/>
      <c r="D46" s="19"/>
      <c r="E46" s="19"/>
      <c r="F46" s="19"/>
      <c r="G46" s="19"/>
      <c r="H46" s="16"/>
      <c r="I46" s="16"/>
      <c r="J46" s="17" t="str">
        <f t="shared" ref="J46:J73" si="8">IF(AND(ISNUMBER(B46),ISNUMBER(C46)),ROUND((C46-B46)*1440,4),"")</f>
        <v/>
      </c>
      <c r="K46" s="17" t="str">
        <f t="shared" ref="K46:K77" si="9">IF(P46&lt;&gt;"OK","",D46/(J46/60))</f>
        <v/>
      </c>
      <c r="L46" s="17" t="str">
        <f t="shared" ref="L46:L73" si="10">IF(P46&lt;&gt;"OK","",E46/(J46/60))</f>
        <v/>
      </c>
      <c r="M46" s="17" t="str">
        <f t="shared" ref="M46:M73" si="11">IF(P46&lt;&gt;"OK","",60/I46)</f>
        <v/>
      </c>
      <c r="N46" s="18" t="str">
        <f t="shared" ref="N46:N77" si="12">IF(P46&lt;&gt;"OK","",K46/M46)</f>
        <v/>
      </c>
      <c r="O46" s="20" t="str">
        <f t="shared" ref="O46:O77" si="13">IF(P46&lt;&gt;"OK","",G46-F46)</f>
        <v/>
      </c>
      <c r="P46" s="12" t="str">
        <f t="shared" si="7"/>
        <v/>
      </c>
      <c r="Q46" s="2"/>
      <c r="R46" s="13" t="str">
        <f t="shared" ref="R46:R73" si="14">IF(P46&lt;&gt;"OK","",TEXT(B46,"hh:mm")&amp;"–"&amp;TEXT(C46,"hh:mm"))</f>
        <v/>
      </c>
    </row>
    <row r="47" spans="1:18" ht="25.05" customHeight="1">
      <c r="A47" s="14"/>
      <c r="B47" s="15"/>
      <c r="C47" s="15"/>
      <c r="D47" s="19"/>
      <c r="E47" s="19"/>
      <c r="F47" s="19"/>
      <c r="G47" s="19"/>
      <c r="H47" s="16"/>
      <c r="I47" s="16"/>
      <c r="J47" s="17" t="str">
        <f t="shared" si="8"/>
        <v/>
      </c>
      <c r="K47" s="17" t="str">
        <f t="shared" si="9"/>
        <v/>
      </c>
      <c r="L47" s="17" t="str">
        <f t="shared" si="10"/>
        <v/>
      </c>
      <c r="M47" s="17" t="str">
        <f t="shared" si="11"/>
        <v/>
      </c>
      <c r="N47" s="18" t="str">
        <f t="shared" si="12"/>
        <v/>
      </c>
      <c r="O47" s="20" t="str">
        <f t="shared" si="13"/>
        <v/>
      </c>
      <c r="P47" s="12" t="str">
        <f t="shared" ref="P47:P73" si="15">IF(COUNTA(A47:I47)=0,"",IF(OR(ISBLANK(A47),ISBLANK(B47),ISBLANK(C47),ISBLANK(D47),ISBLANK(E47),ISBLANK(F47),ISBLANK(G47),ISBLANK(I47),AND(ISNUMBER(E47),E47&gt;0,ISBLANK(H47))),"MISSING DATA",IF(OR(NOT(ISNUMBER(A47)),NOT(ISNUMBER(B47)),NOT(ISNUMBER(C47)),NOT(ISNUMBER(D47)),NOT(ISNUMBER(E47)),NOT(ISNUMBER(F47)),NOT(ISNUMBER(G47)),NOT(ISNUMBER(I47)),AND(NOT(ISBLANK(H47)),NOT(ISNUMBER(H47)))),"CHECK INPUT",IF(OR(A47&lt;1,MOD(A47,1)&lt;&gt;0,B47&lt;0,B47&gt;=1,C47&lt;=B47,C47&gt;=1,J47&lt;=0,J47&gt;240,D47&lt;0,MOD(D47,1)&lt;&gt;0,D47&gt;10000000,E47&lt;0,MOD(E47,1)&lt;&gt;0,E47&gt;10000000,F47&lt;0,MOD(F47,1)&lt;&gt;0,F47&gt;10000000,G47&lt;0,MOD(G47,1)&lt;&gt;0,G47&gt;10000000,I47&lt;=0,I47&gt;240,AND(E47=0,NOT(ISBLANK(H47))),AND(E47&gt;0,H47&lt;0),AND(NOT(ISBLANK(H47)),H47&gt;1440),G47&lt;&gt;F47+D47-E47),"CHECK INPUT",IF(OR(P46&lt;&gt;"OK",A47&lt;&gt;A46,ABS(B47-C46)&gt;0.0000001,F47&lt;&gt;G46),"CHECK SEQUENCE","OK")))))</f>
        <v/>
      </c>
      <c r="Q47" s="2"/>
      <c r="R47" s="13" t="str">
        <f t="shared" si="14"/>
        <v/>
      </c>
    </row>
    <row r="48" spans="1:18" ht="25.05" customHeight="1">
      <c r="A48" s="14"/>
      <c r="B48" s="15"/>
      <c r="C48" s="15"/>
      <c r="D48" s="19"/>
      <c r="E48" s="19"/>
      <c r="F48" s="19"/>
      <c r="G48" s="19"/>
      <c r="H48" s="16"/>
      <c r="I48" s="16"/>
      <c r="J48" s="17" t="str">
        <f t="shared" si="8"/>
        <v/>
      </c>
      <c r="K48" s="17" t="str">
        <f t="shared" si="9"/>
        <v/>
      </c>
      <c r="L48" s="17" t="str">
        <f t="shared" si="10"/>
        <v/>
      </c>
      <c r="M48" s="17" t="str">
        <f t="shared" si="11"/>
        <v/>
      </c>
      <c r="N48" s="18" t="str">
        <f t="shared" si="12"/>
        <v/>
      </c>
      <c r="O48" s="20" t="str">
        <f t="shared" si="13"/>
        <v/>
      </c>
      <c r="P48" s="12" t="str">
        <f t="shared" si="15"/>
        <v/>
      </c>
      <c r="Q48" s="2"/>
      <c r="R48" s="13" t="str">
        <f t="shared" si="14"/>
        <v/>
      </c>
    </row>
    <row r="49" spans="1:18" ht="25.05" customHeight="1">
      <c r="A49" s="14"/>
      <c r="B49" s="15"/>
      <c r="C49" s="15"/>
      <c r="D49" s="19"/>
      <c r="E49" s="19"/>
      <c r="F49" s="19"/>
      <c r="G49" s="19"/>
      <c r="H49" s="16"/>
      <c r="I49" s="16"/>
      <c r="J49" s="17" t="str">
        <f t="shared" si="8"/>
        <v/>
      </c>
      <c r="K49" s="17" t="str">
        <f t="shared" si="9"/>
        <v/>
      </c>
      <c r="L49" s="17" t="str">
        <f t="shared" si="10"/>
        <v/>
      </c>
      <c r="M49" s="17" t="str">
        <f t="shared" si="11"/>
        <v/>
      </c>
      <c r="N49" s="18" t="str">
        <f t="shared" si="12"/>
        <v/>
      </c>
      <c r="O49" s="20" t="str">
        <f t="shared" si="13"/>
        <v/>
      </c>
      <c r="P49" s="12" t="str">
        <f t="shared" si="15"/>
        <v/>
      </c>
      <c r="Q49" s="2"/>
      <c r="R49" s="13" t="str">
        <f t="shared" si="14"/>
        <v/>
      </c>
    </row>
    <row r="50" spans="1:18" ht="25.05" customHeight="1">
      <c r="A50" s="14"/>
      <c r="B50" s="15"/>
      <c r="C50" s="15"/>
      <c r="D50" s="19"/>
      <c r="E50" s="19"/>
      <c r="F50" s="19"/>
      <c r="G50" s="19"/>
      <c r="H50" s="16"/>
      <c r="I50" s="16"/>
      <c r="J50" s="17" t="str">
        <f t="shared" si="8"/>
        <v/>
      </c>
      <c r="K50" s="17" t="str">
        <f t="shared" si="9"/>
        <v/>
      </c>
      <c r="L50" s="17" t="str">
        <f t="shared" si="10"/>
        <v/>
      </c>
      <c r="M50" s="17" t="str">
        <f t="shared" si="11"/>
        <v/>
      </c>
      <c r="N50" s="18" t="str">
        <f t="shared" si="12"/>
        <v/>
      </c>
      <c r="O50" s="20" t="str">
        <f t="shared" si="13"/>
        <v/>
      </c>
      <c r="P50" s="12" t="str">
        <f t="shared" si="15"/>
        <v/>
      </c>
      <c r="Q50" s="2"/>
      <c r="R50" s="13" t="str">
        <f t="shared" si="14"/>
        <v/>
      </c>
    </row>
    <row r="51" spans="1:18" ht="25.05" customHeight="1">
      <c r="A51" s="14"/>
      <c r="B51" s="15"/>
      <c r="C51" s="15"/>
      <c r="D51" s="19"/>
      <c r="E51" s="19"/>
      <c r="F51" s="19"/>
      <c r="G51" s="19"/>
      <c r="H51" s="16"/>
      <c r="I51" s="16"/>
      <c r="J51" s="17" t="str">
        <f t="shared" si="8"/>
        <v/>
      </c>
      <c r="K51" s="17" t="str">
        <f t="shared" si="9"/>
        <v/>
      </c>
      <c r="L51" s="17" t="str">
        <f t="shared" si="10"/>
        <v/>
      </c>
      <c r="M51" s="17" t="str">
        <f t="shared" si="11"/>
        <v/>
      </c>
      <c r="N51" s="18" t="str">
        <f t="shared" si="12"/>
        <v/>
      </c>
      <c r="O51" s="20" t="str">
        <f t="shared" si="13"/>
        <v/>
      </c>
      <c r="P51" s="12" t="str">
        <f t="shared" si="15"/>
        <v/>
      </c>
      <c r="Q51" s="2"/>
      <c r="R51" s="13" t="str">
        <f t="shared" si="14"/>
        <v/>
      </c>
    </row>
    <row r="52" spans="1:18" ht="25.05" customHeight="1">
      <c r="A52" s="14"/>
      <c r="B52" s="15"/>
      <c r="C52" s="15"/>
      <c r="D52" s="19"/>
      <c r="E52" s="19"/>
      <c r="F52" s="19"/>
      <c r="G52" s="19"/>
      <c r="H52" s="16"/>
      <c r="I52" s="16"/>
      <c r="J52" s="17" t="str">
        <f t="shared" si="8"/>
        <v/>
      </c>
      <c r="K52" s="17" t="str">
        <f t="shared" si="9"/>
        <v/>
      </c>
      <c r="L52" s="17" t="str">
        <f t="shared" si="10"/>
        <v/>
      </c>
      <c r="M52" s="17" t="str">
        <f t="shared" si="11"/>
        <v/>
      </c>
      <c r="N52" s="18" t="str">
        <f t="shared" si="12"/>
        <v/>
      </c>
      <c r="O52" s="20" t="str">
        <f t="shared" si="13"/>
        <v/>
      </c>
      <c r="P52" s="12" t="str">
        <f t="shared" si="15"/>
        <v/>
      </c>
      <c r="Q52" s="2"/>
      <c r="R52" s="13" t="str">
        <f t="shared" si="14"/>
        <v/>
      </c>
    </row>
    <row r="53" spans="1:18" ht="25.05" customHeight="1">
      <c r="A53" s="14"/>
      <c r="B53" s="15"/>
      <c r="C53" s="15"/>
      <c r="D53" s="19"/>
      <c r="E53" s="19"/>
      <c r="F53" s="19"/>
      <c r="G53" s="19"/>
      <c r="H53" s="16"/>
      <c r="I53" s="16"/>
      <c r="J53" s="17" t="str">
        <f t="shared" si="8"/>
        <v/>
      </c>
      <c r="K53" s="17" t="str">
        <f t="shared" si="9"/>
        <v/>
      </c>
      <c r="L53" s="17" t="str">
        <f t="shared" si="10"/>
        <v/>
      </c>
      <c r="M53" s="17" t="str">
        <f t="shared" si="11"/>
        <v/>
      </c>
      <c r="N53" s="18" t="str">
        <f t="shared" si="12"/>
        <v/>
      </c>
      <c r="O53" s="20" t="str">
        <f t="shared" si="13"/>
        <v/>
      </c>
      <c r="P53" s="12" t="str">
        <f t="shared" si="15"/>
        <v/>
      </c>
      <c r="Q53" s="2"/>
      <c r="R53" s="13" t="str">
        <f t="shared" si="14"/>
        <v/>
      </c>
    </row>
    <row r="54" spans="1:18" ht="25.05" customHeight="1">
      <c r="A54" s="14"/>
      <c r="B54" s="15"/>
      <c r="C54" s="15"/>
      <c r="D54" s="19"/>
      <c r="E54" s="19"/>
      <c r="F54" s="19"/>
      <c r="G54" s="19"/>
      <c r="H54" s="16"/>
      <c r="I54" s="16"/>
      <c r="J54" s="17" t="str">
        <f t="shared" si="8"/>
        <v/>
      </c>
      <c r="K54" s="17" t="str">
        <f t="shared" si="9"/>
        <v/>
      </c>
      <c r="L54" s="17" t="str">
        <f t="shared" si="10"/>
        <v/>
      </c>
      <c r="M54" s="17" t="str">
        <f t="shared" si="11"/>
        <v/>
      </c>
      <c r="N54" s="18" t="str">
        <f t="shared" si="12"/>
        <v/>
      </c>
      <c r="O54" s="20" t="str">
        <f t="shared" si="13"/>
        <v/>
      </c>
      <c r="P54" s="12" t="str">
        <f t="shared" si="15"/>
        <v/>
      </c>
      <c r="Q54" s="2"/>
      <c r="R54" s="13" t="str">
        <f t="shared" si="14"/>
        <v/>
      </c>
    </row>
    <row r="55" spans="1:18" ht="25.05" customHeight="1">
      <c r="A55" s="14"/>
      <c r="B55" s="15"/>
      <c r="C55" s="15"/>
      <c r="D55" s="19"/>
      <c r="E55" s="19"/>
      <c r="F55" s="19"/>
      <c r="G55" s="19"/>
      <c r="H55" s="16"/>
      <c r="I55" s="16"/>
      <c r="J55" s="17" t="str">
        <f t="shared" si="8"/>
        <v/>
      </c>
      <c r="K55" s="17" t="str">
        <f t="shared" si="9"/>
        <v/>
      </c>
      <c r="L55" s="17" t="str">
        <f t="shared" si="10"/>
        <v/>
      </c>
      <c r="M55" s="17" t="str">
        <f t="shared" si="11"/>
        <v/>
      </c>
      <c r="N55" s="18" t="str">
        <f t="shared" si="12"/>
        <v/>
      </c>
      <c r="O55" s="20" t="str">
        <f t="shared" si="13"/>
        <v/>
      </c>
      <c r="P55" s="12" t="str">
        <f t="shared" si="15"/>
        <v/>
      </c>
      <c r="Q55" s="2"/>
      <c r="R55" s="13" t="str">
        <f t="shared" si="14"/>
        <v/>
      </c>
    </row>
    <row r="56" spans="1:18" ht="25.05" customHeight="1">
      <c r="A56" s="14"/>
      <c r="B56" s="15"/>
      <c r="C56" s="15"/>
      <c r="D56" s="19"/>
      <c r="E56" s="19"/>
      <c r="F56" s="19"/>
      <c r="G56" s="19"/>
      <c r="H56" s="16"/>
      <c r="I56" s="16"/>
      <c r="J56" s="17" t="str">
        <f t="shared" si="8"/>
        <v/>
      </c>
      <c r="K56" s="17" t="str">
        <f t="shared" si="9"/>
        <v/>
      </c>
      <c r="L56" s="17" t="str">
        <f t="shared" si="10"/>
        <v/>
      </c>
      <c r="M56" s="17" t="str">
        <f t="shared" si="11"/>
        <v/>
      </c>
      <c r="N56" s="18" t="str">
        <f t="shared" si="12"/>
        <v/>
      </c>
      <c r="O56" s="20" t="str">
        <f t="shared" si="13"/>
        <v/>
      </c>
      <c r="P56" s="12" t="str">
        <f t="shared" si="15"/>
        <v/>
      </c>
      <c r="Q56" s="2"/>
      <c r="R56" s="13" t="str">
        <f t="shared" si="14"/>
        <v/>
      </c>
    </row>
    <row r="57" spans="1:18" ht="25.05" customHeight="1">
      <c r="A57" s="14"/>
      <c r="B57" s="15"/>
      <c r="C57" s="15"/>
      <c r="D57" s="19"/>
      <c r="E57" s="19"/>
      <c r="F57" s="19"/>
      <c r="G57" s="19"/>
      <c r="H57" s="16"/>
      <c r="I57" s="16"/>
      <c r="J57" s="17" t="str">
        <f t="shared" si="8"/>
        <v/>
      </c>
      <c r="K57" s="17" t="str">
        <f t="shared" si="9"/>
        <v/>
      </c>
      <c r="L57" s="17" t="str">
        <f t="shared" si="10"/>
        <v/>
      </c>
      <c r="M57" s="17" t="str">
        <f t="shared" si="11"/>
        <v/>
      </c>
      <c r="N57" s="18" t="str">
        <f t="shared" si="12"/>
        <v/>
      </c>
      <c r="O57" s="20" t="str">
        <f t="shared" si="13"/>
        <v/>
      </c>
      <c r="P57" s="12" t="str">
        <f t="shared" si="15"/>
        <v/>
      </c>
      <c r="Q57" s="2"/>
      <c r="R57" s="13" t="str">
        <f t="shared" si="14"/>
        <v/>
      </c>
    </row>
    <row r="58" spans="1:18" ht="25.05" customHeight="1">
      <c r="A58" s="14"/>
      <c r="B58" s="15"/>
      <c r="C58" s="15"/>
      <c r="D58" s="19"/>
      <c r="E58" s="19"/>
      <c r="F58" s="19"/>
      <c r="G58" s="19"/>
      <c r="H58" s="16"/>
      <c r="I58" s="16"/>
      <c r="J58" s="17" t="str">
        <f t="shared" si="8"/>
        <v/>
      </c>
      <c r="K58" s="17" t="str">
        <f t="shared" si="9"/>
        <v/>
      </c>
      <c r="L58" s="17" t="str">
        <f t="shared" si="10"/>
        <v/>
      </c>
      <c r="M58" s="17" t="str">
        <f t="shared" si="11"/>
        <v/>
      </c>
      <c r="N58" s="18" t="str">
        <f t="shared" si="12"/>
        <v/>
      </c>
      <c r="O58" s="20" t="str">
        <f t="shared" si="13"/>
        <v/>
      </c>
      <c r="P58" s="12" t="str">
        <f t="shared" si="15"/>
        <v/>
      </c>
      <c r="Q58" s="2"/>
      <c r="R58" s="13" t="str">
        <f t="shared" si="14"/>
        <v/>
      </c>
    </row>
    <row r="59" spans="1:18" ht="25.05" customHeight="1">
      <c r="A59" s="14"/>
      <c r="B59" s="15"/>
      <c r="C59" s="15"/>
      <c r="D59" s="19"/>
      <c r="E59" s="19"/>
      <c r="F59" s="19"/>
      <c r="G59" s="19"/>
      <c r="H59" s="16"/>
      <c r="I59" s="16"/>
      <c r="J59" s="17" t="str">
        <f t="shared" si="8"/>
        <v/>
      </c>
      <c r="K59" s="17" t="str">
        <f t="shared" si="9"/>
        <v/>
      </c>
      <c r="L59" s="17" t="str">
        <f t="shared" si="10"/>
        <v/>
      </c>
      <c r="M59" s="17" t="str">
        <f t="shared" si="11"/>
        <v/>
      </c>
      <c r="N59" s="18" t="str">
        <f t="shared" si="12"/>
        <v/>
      </c>
      <c r="O59" s="20" t="str">
        <f t="shared" si="13"/>
        <v/>
      </c>
      <c r="P59" s="12" t="str">
        <f t="shared" si="15"/>
        <v/>
      </c>
      <c r="Q59" s="2"/>
      <c r="R59" s="13" t="str">
        <f t="shared" si="14"/>
        <v/>
      </c>
    </row>
    <row r="60" spans="1:18" ht="25.05" customHeight="1">
      <c r="A60" s="14"/>
      <c r="B60" s="15"/>
      <c r="C60" s="15"/>
      <c r="D60" s="19"/>
      <c r="E60" s="19"/>
      <c r="F60" s="19"/>
      <c r="G60" s="19"/>
      <c r="H60" s="16"/>
      <c r="I60" s="16"/>
      <c r="J60" s="17" t="str">
        <f t="shared" si="8"/>
        <v/>
      </c>
      <c r="K60" s="17" t="str">
        <f t="shared" si="9"/>
        <v/>
      </c>
      <c r="L60" s="17" t="str">
        <f t="shared" si="10"/>
        <v/>
      </c>
      <c r="M60" s="17" t="str">
        <f t="shared" si="11"/>
        <v/>
      </c>
      <c r="N60" s="18" t="str">
        <f t="shared" si="12"/>
        <v/>
      </c>
      <c r="O60" s="20" t="str">
        <f t="shared" si="13"/>
        <v/>
      </c>
      <c r="P60" s="12" t="str">
        <f t="shared" si="15"/>
        <v/>
      </c>
      <c r="Q60" s="2"/>
      <c r="R60" s="13" t="str">
        <f t="shared" si="14"/>
        <v/>
      </c>
    </row>
    <row r="61" spans="1:18" ht="25.05" customHeight="1">
      <c r="A61" s="14"/>
      <c r="B61" s="15"/>
      <c r="C61" s="15"/>
      <c r="D61" s="19"/>
      <c r="E61" s="19"/>
      <c r="F61" s="19"/>
      <c r="G61" s="19"/>
      <c r="H61" s="16"/>
      <c r="I61" s="16"/>
      <c r="J61" s="17" t="str">
        <f t="shared" si="8"/>
        <v/>
      </c>
      <c r="K61" s="17" t="str">
        <f t="shared" si="9"/>
        <v/>
      </c>
      <c r="L61" s="17" t="str">
        <f t="shared" si="10"/>
        <v/>
      </c>
      <c r="M61" s="17" t="str">
        <f t="shared" si="11"/>
        <v/>
      </c>
      <c r="N61" s="18" t="str">
        <f t="shared" si="12"/>
        <v/>
      </c>
      <c r="O61" s="20" t="str">
        <f t="shared" si="13"/>
        <v/>
      </c>
      <c r="P61" s="12" t="str">
        <f t="shared" si="15"/>
        <v/>
      </c>
      <c r="Q61" s="2"/>
      <c r="R61" s="13" t="str">
        <f t="shared" si="14"/>
        <v/>
      </c>
    </row>
    <row r="62" spans="1:18" ht="25.05" customHeight="1">
      <c r="A62" s="14"/>
      <c r="B62" s="15"/>
      <c r="C62" s="15"/>
      <c r="D62" s="19"/>
      <c r="E62" s="19"/>
      <c r="F62" s="19"/>
      <c r="G62" s="19"/>
      <c r="H62" s="16"/>
      <c r="I62" s="16"/>
      <c r="J62" s="17" t="str">
        <f t="shared" si="8"/>
        <v/>
      </c>
      <c r="K62" s="17" t="str">
        <f t="shared" si="9"/>
        <v/>
      </c>
      <c r="L62" s="17" t="str">
        <f t="shared" si="10"/>
        <v/>
      </c>
      <c r="M62" s="17" t="str">
        <f t="shared" si="11"/>
        <v/>
      </c>
      <c r="N62" s="18" t="str">
        <f t="shared" si="12"/>
        <v/>
      </c>
      <c r="O62" s="20" t="str">
        <f t="shared" si="13"/>
        <v/>
      </c>
      <c r="P62" s="12" t="str">
        <f t="shared" si="15"/>
        <v/>
      </c>
      <c r="Q62" s="2"/>
      <c r="R62" s="13" t="str">
        <f t="shared" si="14"/>
        <v/>
      </c>
    </row>
    <row r="63" spans="1:18" ht="25.05" customHeight="1">
      <c r="A63" s="14"/>
      <c r="B63" s="15"/>
      <c r="C63" s="15"/>
      <c r="D63" s="19"/>
      <c r="E63" s="19"/>
      <c r="F63" s="19"/>
      <c r="G63" s="19"/>
      <c r="H63" s="16"/>
      <c r="I63" s="16"/>
      <c r="J63" s="17" t="str">
        <f t="shared" si="8"/>
        <v/>
      </c>
      <c r="K63" s="17" t="str">
        <f t="shared" si="9"/>
        <v/>
      </c>
      <c r="L63" s="17" t="str">
        <f t="shared" si="10"/>
        <v/>
      </c>
      <c r="M63" s="17" t="str">
        <f t="shared" si="11"/>
        <v/>
      </c>
      <c r="N63" s="18" t="str">
        <f t="shared" si="12"/>
        <v/>
      </c>
      <c r="O63" s="20" t="str">
        <f t="shared" si="13"/>
        <v/>
      </c>
      <c r="P63" s="12" t="str">
        <f t="shared" si="15"/>
        <v/>
      </c>
      <c r="Q63" s="2"/>
      <c r="R63" s="13" t="str">
        <f t="shared" si="14"/>
        <v/>
      </c>
    </row>
    <row r="64" spans="1:18" ht="25.05" customHeight="1">
      <c r="A64" s="14"/>
      <c r="B64" s="15"/>
      <c r="C64" s="15"/>
      <c r="D64" s="19"/>
      <c r="E64" s="19"/>
      <c r="F64" s="19"/>
      <c r="G64" s="19"/>
      <c r="H64" s="16"/>
      <c r="I64" s="16"/>
      <c r="J64" s="17" t="str">
        <f t="shared" si="8"/>
        <v/>
      </c>
      <c r="K64" s="17" t="str">
        <f t="shared" si="9"/>
        <v/>
      </c>
      <c r="L64" s="17" t="str">
        <f t="shared" si="10"/>
        <v/>
      </c>
      <c r="M64" s="17" t="str">
        <f t="shared" si="11"/>
        <v/>
      </c>
      <c r="N64" s="18" t="str">
        <f t="shared" si="12"/>
        <v/>
      </c>
      <c r="O64" s="20" t="str">
        <f t="shared" si="13"/>
        <v/>
      </c>
      <c r="P64" s="12" t="str">
        <f t="shared" si="15"/>
        <v/>
      </c>
      <c r="Q64" s="2"/>
      <c r="R64" s="13" t="str">
        <f t="shared" si="14"/>
        <v/>
      </c>
    </row>
    <row r="65" spans="1:18" ht="25.05" customHeight="1">
      <c r="A65" s="14"/>
      <c r="B65" s="15"/>
      <c r="C65" s="15"/>
      <c r="D65" s="19"/>
      <c r="E65" s="19"/>
      <c r="F65" s="19"/>
      <c r="G65" s="19"/>
      <c r="H65" s="16"/>
      <c r="I65" s="16"/>
      <c r="J65" s="17" t="str">
        <f t="shared" si="8"/>
        <v/>
      </c>
      <c r="K65" s="17" t="str">
        <f t="shared" si="9"/>
        <v/>
      </c>
      <c r="L65" s="17" t="str">
        <f t="shared" si="10"/>
        <v/>
      </c>
      <c r="M65" s="17" t="str">
        <f t="shared" si="11"/>
        <v/>
      </c>
      <c r="N65" s="18" t="str">
        <f t="shared" si="12"/>
        <v/>
      </c>
      <c r="O65" s="20" t="str">
        <f t="shared" si="13"/>
        <v/>
      </c>
      <c r="P65" s="12" t="str">
        <f t="shared" si="15"/>
        <v/>
      </c>
      <c r="Q65" s="2"/>
      <c r="R65" s="13" t="str">
        <f t="shared" si="14"/>
        <v/>
      </c>
    </row>
    <row r="66" spans="1:18" ht="25.05" customHeight="1">
      <c r="A66" s="14"/>
      <c r="B66" s="15"/>
      <c r="C66" s="15"/>
      <c r="D66" s="19"/>
      <c r="E66" s="19"/>
      <c r="F66" s="19"/>
      <c r="G66" s="19"/>
      <c r="H66" s="16"/>
      <c r="I66" s="16"/>
      <c r="J66" s="17" t="str">
        <f t="shared" si="8"/>
        <v/>
      </c>
      <c r="K66" s="17" t="str">
        <f t="shared" si="9"/>
        <v/>
      </c>
      <c r="L66" s="17" t="str">
        <f t="shared" si="10"/>
        <v/>
      </c>
      <c r="M66" s="17" t="str">
        <f t="shared" si="11"/>
        <v/>
      </c>
      <c r="N66" s="18" t="str">
        <f t="shared" si="12"/>
        <v/>
      </c>
      <c r="O66" s="20" t="str">
        <f t="shared" si="13"/>
        <v/>
      </c>
      <c r="P66" s="12" t="str">
        <f t="shared" si="15"/>
        <v/>
      </c>
      <c r="Q66" s="2"/>
      <c r="R66" s="13" t="str">
        <f t="shared" si="14"/>
        <v/>
      </c>
    </row>
    <row r="67" spans="1:18" ht="25.05" customHeight="1">
      <c r="A67" s="14"/>
      <c r="B67" s="15"/>
      <c r="C67" s="15"/>
      <c r="D67" s="19"/>
      <c r="E67" s="19"/>
      <c r="F67" s="19"/>
      <c r="G67" s="19"/>
      <c r="H67" s="16"/>
      <c r="I67" s="16"/>
      <c r="J67" s="17" t="str">
        <f t="shared" si="8"/>
        <v/>
      </c>
      <c r="K67" s="17" t="str">
        <f t="shared" si="9"/>
        <v/>
      </c>
      <c r="L67" s="17" t="str">
        <f t="shared" si="10"/>
        <v/>
      </c>
      <c r="M67" s="17" t="str">
        <f t="shared" si="11"/>
        <v/>
      </c>
      <c r="N67" s="18" t="str">
        <f t="shared" si="12"/>
        <v/>
      </c>
      <c r="O67" s="20" t="str">
        <f t="shared" si="13"/>
        <v/>
      </c>
      <c r="P67" s="12" t="str">
        <f t="shared" si="15"/>
        <v/>
      </c>
      <c r="Q67" s="2"/>
      <c r="R67" s="13" t="str">
        <f t="shared" si="14"/>
        <v/>
      </c>
    </row>
    <row r="68" spans="1:18" ht="25.05" customHeight="1">
      <c r="A68" s="14"/>
      <c r="B68" s="15"/>
      <c r="C68" s="15"/>
      <c r="D68" s="19"/>
      <c r="E68" s="19"/>
      <c r="F68" s="19"/>
      <c r="G68" s="19"/>
      <c r="H68" s="16"/>
      <c r="I68" s="16"/>
      <c r="J68" s="17" t="str">
        <f t="shared" si="8"/>
        <v/>
      </c>
      <c r="K68" s="17" t="str">
        <f t="shared" si="9"/>
        <v/>
      </c>
      <c r="L68" s="17" t="str">
        <f t="shared" si="10"/>
        <v/>
      </c>
      <c r="M68" s="17" t="str">
        <f t="shared" si="11"/>
        <v/>
      </c>
      <c r="N68" s="18" t="str">
        <f t="shared" si="12"/>
        <v/>
      </c>
      <c r="O68" s="20" t="str">
        <f t="shared" si="13"/>
        <v/>
      </c>
      <c r="P68" s="12" t="str">
        <f t="shared" si="15"/>
        <v/>
      </c>
      <c r="Q68" s="2"/>
      <c r="R68" s="13" t="str">
        <f t="shared" si="14"/>
        <v/>
      </c>
    </row>
    <row r="69" spans="1:18" ht="25.05" customHeight="1">
      <c r="A69" s="14"/>
      <c r="B69" s="15"/>
      <c r="C69" s="15"/>
      <c r="D69" s="19"/>
      <c r="E69" s="19"/>
      <c r="F69" s="19"/>
      <c r="G69" s="19"/>
      <c r="H69" s="16"/>
      <c r="I69" s="16"/>
      <c r="J69" s="17" t="str">
        <f t="shared" si="8"/>
        <v/>
      </c>
      <c r="K69" s="17" t="str">
        <f t="shared" si="9"/>
        <v/>
      </c>
      <c r="L69" s="17" t="str">
        <f t="shared" si="10"/>
        <v/>
      </c>
      <c r="M69" s="17" t="str">
        <f t="shared" si="11"/>
        <v/>
      </c>
      <c r="N69" s="18" t="str">
        <f t="shared" si="12"/>
        <v/>
      </c>
      <c r="O69" s="20" t="str">
        <f t="shared" si="13"/>
        <v/>
      </c>
      <c r="P69" s="12" t="str">
        <f t="shared" si="15"/>
        <v/>
      </c>
      <c r="Q69" s="2"/>
      <c r="R69" s="13" t="str">
        <f t="shared" si="14"/>
        <v/>
      </c>
    </row>
    <row r="70" spans="1:18" ht="25.05" customHeight="1">
      <c r="A70" s="14"/>
      <c r="B70" s="15"/>
      <c r="C70" s="15"/>
      <c r="D70" s="19"/>
      <c r="E70" s="19"/>
      <c r="F70" s="19"/>
      <c r="G70" s="19"/>
      <c r="H70" s="16"/>
      <c r="I70" s="16"/>
      <c r="J70" s="17" t="str">
        <f t="shared" si="8"/>
        <v/>
      </c>
      <c r="K70" s="17" t="str">
        <f t="shared" si="9"/>
        <v/>
      </c>
      <c r="L70" s="17" t="str">
        <f t="shared" si="10"/>
        <v/>
      </c>
      <c r="M70" s="17" t="str">
        <f t="shared" si="11"/>
        <v/>
      </c>
      <c r="N70" s="18" t="str">
        <f t="shared" si="12"/>
        <v/>
      </c>
      <c r="O70" s="20" t="str">
        <f t="shared" si="13"/>
        <v/>
      </c>
      <c r="P70" s="12" t="str">
        <f t="shared" si="15"/>
        <v/>
      </c>
      <c r="Q70" s="2"/>
      <c r="R70" s="13" t="str">
        <f t="shared" si="14"/>
        <v/>
      </c>
    </row>
    <row r="71" spans="1:18" ht="25.05" customHeight="1">
      <c r="A71" s="14"/>
      <c r="B71" s="15"/>
      <c r="C71" s="15"/>
      <c r="D71" s="19"/>
      <c r="E71" s="19"/>
      <c r="F71" s="19"/>
      <c r="G71" s="19"/>
      <c r="H71" s="16"/>
      <c r="I71" s="16"/>
      <c r="J71" s="17" t="str">
        <f t="shared" si="8"/>
        <v/>
      </c>
      <c r="K71" s="17" t="str">
        <f t="shared" si="9"/>
        <v/>
      </c>
      <c r="L71" s="17" t="str">
        <f t="shared" si="10"/>
        <v/>
      </c>
      <c r="M71" s="17" t="str">
        <f t="shared" si="11"/>
        <v/>
      </c>
      <c r="N71" s="18" t="str">
        <f t="shared" si="12"/>
        <v/>
      </c>
      <c r="O71" s="20" t="str">
        <f t="shared" si="13"/>
        <v/>
      </c>
      <c r="P71" s="12" t="str">
        <f t="shared" si="15"/>
        <v/>
      </c>
      <c r="Q71" s="2"/>
      <c r="R71" s="13" t="str">
        <f t="shared" si="14"/>
        <v/>
      </c>
    </row>
    <row r="72" spans="1:18" ht="25.05" customHeight="1">
      <c r="A72" s="14"/>
      <c r="B72" s="15"/>
      <c r="C72" s="15"/>
      <c r="D72" s="19"/>
      <c r="E72" s="19"/>
      <c r="F72" s="19"/>
      <c r="G72" s="19"/>
      <c r="H72" s="16"/>
      <c r="I72" s="16"/>
      <c r="J72" s="17" t="str">
        <f t="shared" si="8"/>
        <v/>
      </c>
      <c r="K72" s="17" t="str">
        <f t="shared" si="9"/>
        <v/>
      </c>
      <c r="L72" s="17" t="str">
        <f t="shared" si="10"/>
        <v/>
      </c>
      <c r="M72" s="17" t="str">
        <f t="shared" si="11"/>
        <v/>
      </c>
      <c r="N72" s="18" t="str">
        <f t="shared" si="12"/>
        <v/>
      </c>
      <c r="O72" s="20" t="str">
        <f t="shared" si="13"/>
        <v/>
      </c>
      <c r="P72" s="12" t="str">
        <f t="shared" si="15"/>
        <v/>
      </c>
      <c r="Q72" s="2"/>
      <c r="R72" s="13" t="str">
        <f t="shared" si="14"/>
        <v/>
      </c>
    </row>
    <row r="73" spans="1:18" ht="25.05" customHeight="1">
      <c r="A73" s="14"/>
      <c r="B73" s="15"/>
      <c r="C73" s="15"/>
      <c r="D73" s="19"/>
      <c r="E73" s="19"/>
      <c r="F73" s="19"/>
      <c r="G73" s="19"/>
      <c r="H73" s="16"/>
      <c r="I73" s="16"/>
      <c r="J73" s="17" t="str">
        <f t="shared" si="8"/>
        <v/>
      </c>
      <c r="K73" s="17" t="str">
        <f t="shared" si="9"/>
        <v/>
      </c>
      <c r="L73" s="17" t="str">
        <f t="shared" si="10"/>
        <v/>
      </c>
      <c r="M73" s="17" t="str">
        <f t="shared" si="11"/>
        <v/>
      </c>
      <c r="N73" s="18" t="str">
        <f t="shared" si="12"/>
        <v/>
      </c>
      <c r="O73" s="20" t="str">
        <f t="shared" si="13"/>
        <v/>
      </c>
      <c r="P73" s="12" t="str">
        <f t="shared" si="15"/>
        <v/>
      </c>
      <c r="Q73" s="2"/>
      <c r="R73" s="13" t="str">
        <f t="shared" si="14"/>
        <v/>
      </c>
    </row>
    <row r="74" spans="1:18" ht="21" customHeight="1"/>
    <row r="75" spans="1:18" ht="21" customHeight="1"/>
    <row r="76" spans="1:18" ht="28.95" customHeight="1">
      <c r="A76" s="25" t="s">
        <v>191</v>
      </c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</row>
    <row r="77" spans="1:18" ht="24" customHeight="1">
      <c r="A77" s="38" t="s">
        <v>192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</row>
  </sheetData>
  <mergeCells count="31">
    <mergeCell ref="L7:R8"/>
    <mergeCell ref="A9:C11"/>
    <mergeCell ref="A12:R12"/>
    <mergeCell ref="A76:R76"/>
    <mergeCell ref="A77:R77"/>
    <mergeCell ref="D10:E10"/>
    <mergeCell ref="D11:E11"/>
    <mergeCell ref="F10:G10"/>
    <mergeCell ref="F11:G11"/>
    <mergeCell ref="H10:I10"/>
    <mergeCell ref="H11:I11"/>
    <mergeCell ref="D8:E8"/>
    <mergeCell ref="F7:G7"/>
    <mergeCell ref="F8:G8"/>
    <mergeCell ref="H7:I7"/>
    <mergeCell ref="H8:I8"/>
    <mergeCell ref="A7:B7"/>
    <mergeCell ref="D4:E4"/>
    <mergeCell ref="D5:E5"/>
    <mergeCell ref="F4:G4"/>
    <mergeCell ref="F5:G5"/>
    <mergeCell ref="D7:E7"/>
    <mergeCell ref="A1:R2"/>
    <mergeCell ref="A3:R3"/>
    <mergeCell ref="A4:B4"/>
    <mergeCell ref="A5:B5"/>
    <mergeCell ref="A6:B6"/>
    <mergeCell ref="H4:I4"/>
    <mergeCell ref="H5:I5"/>
    <mergeCell ref="L4:P4"/>
    <mergeCell ref="L5:P5"/>
  </mergeCells>
  <conditionalFormatting sqref="L5">
    <cfRule type="expression" dxfId="4" priority="5">
      <formula>$L$5="CHECK DATA"</formula>
    </cfRule>
  </conditionalFormatting>
  <conditionalFormatting sqref="N14:N73">
    <cfRule type="cellIs" dxfId="3" priority="3" operator="greaterThan">
      <formula>1</formula>
    </cfRule>
  </conditionalFormatting>
  <conditionalFormatting sqref="O14:O73">
    <cfRule type="cellIs" dxfId="2" priority="4" operator="greaterThan">
      <formula>0</formula>
    </cfRule>
  </conditionalFormatting>
  <conditionalFormatting sqref="P14:P73">
    <cfRule type="expression" dxfId="1" priority="1">
      <formula>AND($P14&lt;&gt;"",$P14&lt;&gt;"OK")</formula>
    </cfRule>
    <cfRule type="expression" dxfId="0" priority="2">
      <formula>$P14="OK"</formula>
    </cfRule>
  </conditionalFormatting>
  <dataValidations count="2">
    <dataValidation type="whole" sqref="D14:G73" xr:uid="{00000000-0002-0000-0200-000000000000}">
      <formula1>0</formula1>
      <formula2>10000000</formula2>
    </dataValidation>
    <dataValidation type="decimal" sqref="H14:I73" xr:uid="{00000000-0002-0000-0200-000001000000}">
      <formula1>0</formula1>
      <formula2>1440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Instructions</vt:lpstr>
      <vt:lpstr>2. Glossary</vt:lpstr>
      <vt:lpstr>3. Queue Measurements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2026-10-13T11:58:28Z</dcterms:modified>
</cp:coreProperties>
</file>