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47ED82B2-ABF1-4CEF-8FF1-86907BC681EE}" xr6:coauthVersionLast="47" xr6:coauthVersionMax="47" xr10:uidLastSave="{00000000-0000-0000-0000-000000000000}"/>
  <bookViews>
    <workbookView xWindow="28680" yWindow="-120" windowWidth="29040" windowHeight="15720" xr2:uid="{00000000-000D-0000-FFFF-FFFF00000000}"/>
  </bookViews>
  <sheets>
    <sheet name="Instructions" sheetId="1" r:id="rId1"/>
    <sheet name="Glossary" sheetId="2" r:id="rId2"/>
    <sheet name="Product Data" sheetId="3" r:id="rId3"/>
    <sheet name="Purchase Planning" sheetId="4" r:id="rId4"/>
    <sheet name="Summar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5" l="1"/>
  <c r="B7" i="5"/>
  <c r="B3" i="5"/>
  <c r="P207" i="4"/>
  <c r="O207" i="4"/>
  <c r="N207" i="4"/>
  <c r="M207" i="4"/>
  <c r="K207" i="4"/>
  <c r="J207" i="4"/>
  <c r="I207" i="4"/>
  <c r="H207" i="4"/>
  <c r="G207" i="4"/>
  <c r="F207" i="4"/>
  <c r="B207" i="4"/>
  <c r="P206" i="4"/>
  <c r="O206" i="4"/>
  <c r="N206" i="4"/>
  <c r="M206" i="4"/>
  <c r="K206" i="4"/>
  <c r="J206" i="4"/>
  <c r="I206" i="4"/>
  <c r="H206" i="4"/>
  <c r="G206" i="4"/>
  <c r="F206" i="4"/>
  <c r="B206" i="4"/>
  <c r="P205" i="4"/>
  <c r="O205" i="4"/>
  <c r="N205" i="4"/>
  <c r="M205" i="4"/>
  <c r="K205" i="4"/>
  <c r="J205" i="4"/>
  <c r="I205" i="4"/>
  <c r="H205" i="4"/>
  <c r="G205" i="4"/>
  <c r="F205" i="4"/>
  <c r="B205" i="4"/>
  <c r="P204" i="4"/>
  <c r="O204" i="4"/>
  <c r="N204" i="4"/>
  <c r="M204" i="4"/>
  <c r="K204" i="4"/>
  <c r="J204" i="4"/>
  <c r="I204" i="4"/>
  <c r="H204" i="4"/>
  <c r="G204" i="4"/>
  <c r="F204" i="4"/>
  <c r="B204" i="4"/>
  <c r="P203" i="4"/>
  <c r="O203" i="4"/>
  <c r="N203" i="4"/>
  <c r="M203" i="4"/>
  <c r="K203" i="4"/>
  <c r="J203" i="4"/>
  <c r="I203" i="4"/>
  <c r="H203" i="4"/>
  <c r="G203" i="4"/>
  <c r="F203" i="4"/>
  <c r="B203" i="4"/>
  <c r="P202" i="4"/>
  <c r="O202" i="4"/>
  <c r="N202" i="4"/>
  <c r="M202" i="4"/>
  <c r="K202" i="4"/>
  <c r="J202" i="4"/>
  <c r="I202" i="4"/>
  <c r="H202" i="4"/>
  <c r="G202" i="4"/>
  <c r="F202" i="4"/>
  <c r="B202" i="4"/>
  <c r="P201" i="4"/>
  <c r="O201" i="4"/>
  <c r="N201" i="4"/>
  <c r="M201" i="4"/>
  <c r="K201" i="4"/>
  <c r="J201" i="4"/>
  <c r="I201" i="4"/>
  <c r="H201" i="4"/>
  <c r="G201" i="4"/>
  <c r="F201" i="4"/>
  <c r="B201" i="4"/>
  <c r="P200" i="4"/>
  <c r="O200" i="4"/>
  <c r="N200" i="4"/>
  <c r="M200" i="4"/>
  <c r="K200" i="4"/>
  <c r="J200" i="4"/>
  <c r="I200" i="4"/>
  <c r="H200" i="4"/>
  <c r="G200" i="4"/>
  <c r="F200" i="4"/>
  <c r="B200" i="4"/>
  <c r="P199" i="4"/>
  <c r="O199" i="4"/>
  <c r="N199" i="4"/>
  <c r="M199" i="4"/>
  <c r="K199" i="4"/>
  <c r="J199" i="4"/>
  <c r="I199" i="4"/>
  <c r="H199" i="4"/>
  <c r="G199" i="4"/>
  <c r="F199" i="4"/>
  <c r="B199" i="4"/>
  <c r="P198" i="4"/>
  <c r="O198" i="4"/>
  <c r="N198" i="4"/>
  <c r="M198" i="4"/>
  <c r="K198" i="4"/>
  <c r="J198" i="4"/>
  <c r="I198" i="4"/>
  <c r="H198" i="4"/>
  <c r="G198" i="4"/>
  <c r="F198" i="4"/>
  <c r="B198" i="4"/>
  <c r="P197" i="4"/>
  <c r="O197" i="4"/>
  <c r="N197" i="4"/>
  <c r="M197" i="4"/>
  <c r="K197" i="4"/>
  <c r="J197" i="4"/>
  <c r="I197" i="4"/>
  <c r="H197" i="4"/>
  <c r="G197" i="4"/>
  <c r="F197" i="4"/>
  <c r="B197" i="4"/>
  <c r="P196" i="4"/>
  <c r="O196" i="4"/>
  <c r="N196" i="4"/>
  <c r="M196" i="4"/>
  <c r="K196" i="4"/>
  <c r="J196" i="4"/>
  <c r="I196" i="4"/>
  <c r="H196" i="4"/>
  <c r="G196" i="4"/>
  <c r="F196" i="4"/>
  <c r="B196" i="4"/>
  <c r="P195" i="4"/>
  <c r="O195" i="4"/>
  <c r="N195" i="4"/>
  <c r="M195" i="4"/>
  <c r="K195" i="4"/>
  <c r="J195" i="4"/>
  <c r="I195" i="4"/>
  <c r="H195" i="4"/>
  <c r="G195" i="4"/>
  <c r="F195" i="4"/>
  <c r="B195" i="4"/>
  <c r="P194" i="4"/>
  <c r="O194" i="4"/>
  <c r="N194" i="4"/>
  <c r="M194" i="4"/>
  <c r="K194" i="4"/>
  <c r="J194" i="4"/>
  <c r="I194" i="4"/>
  <c r="H194" i="4"/>
  <c r="G194" i="4"/>
  <c r="F194" i="4"/>
  <c r="B194" i="4"/>
  <c r="P193" i="4"/>
  <c r="O193" i="4"/>
  <c r="N193" i="4"/>
  <c r="M193" i="4"/>
  <c r="K193" i="4"/>
  <c r="J193" i="4"/>
  <c r="I193" i="4"/>
  <c r="H193" i="4"/>
  <c r="G193" i="4"/>
  <c r="F193" i="4"/>
  <c r="B193" i="4"/>
  <c r="P192" i="4"/>
  <c r="O192" i="4"/>
  <c r="N192" i="4"/>
  <c r="M192" i="4"/>
  <c r="K192" i="4"/>
  <c r="J192" i="4"/>
  <c r="I192" i="4"/>
  <c r="H192" i="4"/>
  <c r="G192" i="4"/>
  <c r="F192" i="4"/>
  <c r="B192" i="4"/>
  <c r="P191" i="4"/>
  <c r="O191" i="4"/>
  <c r="N191" i="4"/>
  <c r="M191" i="4"/>
  <c r="K191" i="4"/>
  <c r="J191" i="4"/>
  <c r="I191" i="4"/>
  <c r="H191" i="4"/>
  <c r="G191" i="4"/>
  <c r="F191" i="4"/>
  <c r="B191" i="4"/>
  <c r="P190" i="4"/>
  <c r="O190" i="4"/>
  <c r="N190" i="4"/>
  <c r="M190" i="4"/>
  <c r="K190" i="4"/>
  <c r="J190" i="4"/>
  <c r="I190" i="4"/>
  <c r="H190" i="4"/>
  <c r="G190" i="4"/>
  <c r="F190" i="4"/>
  <c r="B190" i="4"/>
  <c r="P189" i="4"/>
  <c r="O189" i="4"/>
  <c r="N189" i="4"/>
  <c r="M189" i="4"/>
  <c r="K189" i="4"/>
  <c r="J189" i="4"/>
  <c r="I189" i="4"/>
  <c r="H189" i="4"/>
  <c r="G189" i="4"/>
  <c r="F189" i="4"/>
  <c r="B189" i="4"/>
  <c r="P188" i="4"/>
  <c r="O188" i="4"/>
  <c r="N188" i="4"/>
  <c r="M188" i="4"/>
  <c r="K188" i="4"/>
  <c r="J188" i="4"/>
  <c r="I188" i="4"/>
  <c r="H188" i="4"/>
  <c r="G188" i="4"/>
  <c r="F188" i="4"/>
  <c r="B188" i="4"/>
  <c r="P187" i="4"/>
  <c r="O187" i="4"/>
  <c r="N187" i="4"/>
  <c r="M187" i="4"/>
  <c r="K187" i="4"/>
  <c r="J187" i="4"/>
  <c r="I187" i="4"/>
  <c r="H187" i="4"/>
  <c r="G187" i="4"/>
  <c r="F187" i="4"/>
  <c r="B187" i="4"/>
  <c r="P186" i="4"/>
  <c r="O186" i="4"/>
  <c r="N186" i="4"/>
  <c r="M186" i="4"/>
  <c r="K186" i="4"/>
  <c r="J186" i="4"/>
  <c r="I186" i="4"/>
  <c r="H186" i="4"/>
  <c r="G186" i="4"/>
  <c r="F186" i="4"/>
  <c r="B186" i="4"/>
  <c r="P185" i="4"/>
  <c r="O185" i="4"/>
  <c r="N185" i="4"/>
  <c r="M185" i="4"/>
  <c r="K185" i="4"/>
  <c r="J185" i="4"/>
  <c r="I185" i="4"/>
  <c r="H185" i="4"/>
  <c r="G185" i="4"/>
  <c r="F185" i="4"/>
  <c r="B185" i="4"/>
  <c r="P184" i="4"/>
  <c r="O184" i="4"/>
  <c r="N184" i="4"/>
  <c r="M184" i="4"/>
  <c r="K184" i="4"/>
  <c r="J184" i="4"/>
  <c r="I184" i="4"/>
  <c r="H184" i="4"/>
  <c r="G184" i="4"/>
  <c r="F184" i="4"/>
  <c r="B184" i="4"/>
  <c r="P183" i="4"/>
  <c r="O183" i="4"/>
  <c r="N183" i="4"/>
  <c r="M183" i="4"/>
  <c r="K183" i="4"/>
  <c r="J183" i="4"/>
  <c r="I183" i="4"/>
  <c r="H183" i="4"/>
  <c r="G183" i="4"/>
  <c r="F183" i="4"/>
  <c r="B183" i="4"/>
  <c r="P182" i="4"/>
  <c r="O182" i="4"/>
  <c r="N182" i="4"/>
  <c r="M182" i="4"/>
  <c r="K182" i="4"/>
  <c r="J182" i="4"/>
  <c r="I182" i="4"/>
  <c r="H182" i="4"/>
  <c r="G182" i="4"/>
  <c r="F182" i="4"/>
  <c r="B182" i="4"/>
  <c r="P181" i="4"/>
  <c r="O181" i="4"/>
  <c r="N181" i="4"/>
  <c r="M181" i="4"/>
  <c r="K181" i="4"/>
  <c r="J181" i="4"/>
  <c r="I181" i="4"/>
  <c r="H181" i="4"/>
  <c r="G181" i="4"/>
  <c r="F181" i="4"/>
  <c r="B181" i="4"/>
  <c r="P180" i="4"/>
  <c r="O180" i="4"/>
  <c r="N180" i="4"/>
  <c r="M180" i="4"/>
  <c r="K180" i="4"/>
  <c r="J180" i="4"/>
  <c r="I180" i="4"/>
  <c r="H180" i="4"/>
  <c r="G180" i="4"/>
  <c r="F180" i="4"/>
  <c r="B180" i="4"/>
  <c r="P179" i="4"/>
  <c r="O179" i="4"/>
  <c r="N179" i="4"/>
  <c r="M179" i="4"/>
  <c r="K179" i="4"/>
  <c r="J179" i="4"/>
  <c r="I179" i="4"/>
  <c r="H179" i="4"/>
  <c r="G179" i="4"/>
  <c r="F179" i="4"/>
  <c r="B179" i="4"/>
  <c r="P178" i="4"/>
  <c r="O178" i="4"/>
  <c r="N178" i="4"/>
  <c r="M178" i="4"/>
  <c r="K178" i="4"/>
  <c r="J178" i="4"/>
  <c r="I178" i="4"/>
  <c r="H178" i="4"/>
  <c r="G178" i="4"/>
  <c r="F178" i="4"/>
  <c r="B178" i="4"/>
  <c r="P177" i="4"/>
  <c r="O177" i="4"/>
  <c r="N177" i="4"/>
  <c r="M177" i="4"/>
  <c r="K177" i="4"/>
  <c r="J177" i="4"/>
  <c r="I177" i="4"/>
  <c r="H177" i="4"/>
  <c r="G177" i="4"/>
  <c r="F177" i="4"/>
  <c r="B177" i="4"/>
  <c r="P176" i="4"/>
  <c r="O176" i="4"/>
  <c r="N176" i="4"/>
  <c r="M176" i="4"/>
  <c r="K176" i="4"/>
  <c r="J176" i="4"/>
  <c r="I176" i="4"/>
  <c r="H176" i="4"/>
  <c r="G176" i="4"/>
  <c r="F176" i="4"/>
  <c r="B176" i="4"/>
  <c r="P175" i="4"/>
  <c r="O175" i="4"/>
  <c r="N175" i="4"/>
  <c r="M175" i="4"/>
  <c r="K175" i="4"/>
  <c r="J175" i="4"/>
  <c r="I175" i="4"/>
  <c r="H175" i="4"/>
  <c r="G175" i="4"/>
  <c r="F175" i="4"/>
  <c r="B175" i="4"/>
  <c r="P174" i="4"/>
  <c r="O174" i="4"/>
  <c r="N174" i="4"/>
  <c r="M174" i="4"/>
  <c r="K174" i="4"/>
  <c r="J174" i="4"/>
  <c r="I174" i="4"/>
  <c r="H174" i="4"/>
  <c r="G174" i="4"/>
  <c r="F174" i="4"/>
  <c r="B174" i="4"/>
  <c r="P173" i="4"/>
  <c r="O173" i="4"/>
  <c r="N173" i="4"/>
  <c r="M173" i="4"/>
  <c r="K173" i="4"/>
  <c r="J173" i="4"/>
  <c r="I173" i="4"/>
  <c r="H173" i="4"/>
  <c r="G173" i="4"/>
  <c r="F173" i="4"/>
  <c r="B173" i="4"/>
  <c r="P172" i="4"/>
  <c r="O172" i="4"/>
  <c r="N172" i="4"/>
  <c r="M172" i="4"/>
  <c r="K172" i="4"/>
  <c r="J172" i="4"/>
  <c r="I172" i="4"/>
  <c r="H172" i="4"/>
  <c r="G172" i="4"/>
  <c r="F172" i="4"/>
  <c r="B172" i="4"/>
  <c r="P171" i="4"/>
  <c r="O171" i="4"/>
  <c r="N171" i="4"/>
  <c r="M171" i="4"/>
  <c r="K171" i="4"/>
  <c r="J171" i="4"/>
  <c r="I171" i="4"/>
  <c r="H171" i="4"/>
  <c r="G171" i="4"/>
  <c r="F171" i="4"/>
  <c r="B171" i="4"/>
  <c r="P170" i="4"/>
  <c r="O170" i="4"/>
  <c r="N170" i="4"/>
  <c r="M170" i="4"/>
  <c r="K170" i="4"/>
  <c r="J170" i="4"/>
  <c r="I170" i="4"/>
  <c r="H170" i="4"/>
  <c r="G170" i="4"/>
  <c r="F170" i="4"/>
  <c r="B170" i="4"/>
  <c r="P169" i="4"/>
  <c r="O169" i="4"/>
  <c r="N169" i="4"/>
  <c r="M169" i="4"/>
  <c r="K169" i="4"/>
  <c r="J169" i="4"/>
  <c r="I169" i="4"/>
  <c r="H169" i="4"/>
  <c r="G169" i="4"/>
  <c r="F169" i="4"/>
  <c r="B169" i="4"/>
  <c r="P168" i="4"/>
  <c r="O168" i="4"/>
  <c r="N168" i="4"/>
  <c r="M168" i="4"/>
  <c r="K168" i="4"/>
  <c r="J168" i="4"/>
  <c r="I168" i="4"/>
  <c r="H168" i="4"/>
  <c r="G168" i="4"/>
  <c r="F168" i="4"/>
  <c r="B168" i="4"/>
  <c r="P167" i="4"/>
  <c r="O167" i="4"/>
  <c r="N167" i="4"/>
  <c r="M167" i="4"/>
  <c r="K167" i="4"/>
  <c r="J167" i="4"/>
  <c r="I167" i="4"/>
  <c r="H167" i="4"/>
  <c r="G167" i="4"/>
  <c r="F167" i="4"/>
  <c r="B167" i="4"/>
  <c r="P166" i="4"/>
  <c r="O166" i="4"/>
  <c r="N166" i="4"/>
  <c r="M166" i="4"/>
  <c r="K166" i="4"/>
  <c r="J166" i="4"/>
  <c r="I166" i="4"/>
  <c r="H166" i="4"/>
  <c r="G166" i="4"/>
  <c r="F166" i="4"/>
  <c r="B166" i="4"/>
  <c r="P165" i="4"/>
  <c r="O165" i="4"/>
  <c r="N165" i="4"/>
  <c r="M165" i="4"/>
  <c r="K165" i="4"/>
  <c r="J165" i="4"/>
  <c r="I165" i="4"/>
  <c r="H165" i="4"/>
  <c r="G165" i="4"/>
  <c r="F165" i="4"/>
  <c r="B165" i="4"/>
  <c r="P164" i="4"/>
  <c r="O164" i="4"/>
  <c r="N164" i="4"/>
  <c r="M164" i="4"/>
  <c r="K164" i="4"/>
  <c r="J164" i="4"/>
  <c r="I164" i="4"/>
  <c r="H164" i="4"/>
  <c r="G164" i="4"/>
  <c r="F164" i="4"/>
  <c r="B164" i="4"/>
  <c r="P163" i="4"/>
  <c r="O163" i="4"/>
  <c r="N163" i="4"/>
  <c r="M163" i="4"/>
  <c r="K163" i="4"/>
  <c r="J163" i="4"/>
  <c r="I163" i="4"/>
  <c r="H163" i="4"/>
  <c r="G163" i="4"/>
  <c r="F163" i="4"/>
  <c r="B163" i="4"/>
  <c r="P162" i="4"/>
  <c r="O162" i="4"/>
  <c r="N162" i="4"/>
  <c r="M162" i="4"/>
  <c r="K162" i="4"/>
  <c r="J162" i="4"/>
  <c r="I162" i="4"/>
  <c r="H162" i="4"/>
  <c r="G162" i="4"/>
  <c r="F162" i="4"/>
  <c r="B162" i="4"/>
  <c r="P161" i="4"/>
  <c r="O161" i="4"/>
  <c r="N161" i="4"/>
  <c r="M161" i="4"/>
  <c r="K161" i="4"/>
  <c r="J161" i="4"/>
  <c r="I161" i="4"/>
  <c r="H161" i="4"/>
  <c r="G161" i="4"/>
  <c r="F161" i="4"/>
  <c r="B161" i="4"/>
  <c r="P160" i="4"/>
  <c r="O160" i="4"/>
  <c r="N160" i="4"/>
  <c r="M160" i="4"/>
  <c r="K160" i="4"/>
  <c r="J160" i="4"/>
  <c r="I160" i="4"/>
  <c r="H160" i="4"/>
  <c r="G160" i="4"/>
  <c r="F160" i="4"/>
  <c r="B160" i="4"/>
  <c r="P159" i="4"/>
  <c r="O159" i="4"/>
  <c r="N159" i="4"/>
  <c r="M159" i="4"/>
  <c r="K159" i="4"/>
  <c r="J159" i="4"/>
  <c r="I159" i="4"/>
  <c r="H159" i="4"/>
  <c r="G159" i="4"/>
  <c r="F159" i="4"/>
  <c r="B159" i="4"/>
  <c r="P158" i="4"/>
  <c r="O158" i="4"/>
  <c r="N158" i="4"/>
  <c r="M158" i="4"/>
  <c r="K158" i="4"/>
  <c r="J158" i="4"/>
  <c r="I158" i="4"/>
  <c r="H158" i="4"/>
  <c r="G158" i="4"/>
  <c r="F158" i="4"/>
  <c r="B158" i="4"/>
  <c r="P157" i="4"/>
  <c r="O157" i="4"/>
  <c r="N157" i="4"/>
  <c r="M157" i="4"/>
  <c r="K157" i="4"/>
  <c r="J157" i="4"/>
  <c r="I157" i="4"/>
  <c r="H157" i="4"/>
  <c r="G157" i="4"/>
  <c r="F157" i="4"/>
  <c r="B157" i="4"/>
  <c r="P156" i="4"/>
  <c r="O156" i="4"/>
  <c r="N156" i="4"/>
  <c r="M156" i="4"/>
  <c r="K156" i="4"/>
  <c r="J156" i="4"/>
  <c r="I156" i="4"/>
  <c r="H156" i="4"/>
  <c r="G156" i="4"/>
  <c r="F156" i="4"/>
  <c r="B156" i="4"/>
  <c r="P155" i="4"/>
  <c r="O155" i="4"/>
  <c r="N155" i="4"/>
  <c r="M155" i="4"/>
  <c r="K155" i="4"/>
  <c r="J155" i="4"/>
  <c r="I155" i="4"/>
  <c r="H155" i="4"/>
  <c r="G155" i="4"/>
  <c r="F155" i="4"/>
  <c r="B155" i="4"/>
  <c r="P154" i="4"/>
  <c r="O154" i="4"/>
  <c r="N154" i="4"/>
  <c r="M154" i="4"/>
  <c r="K154" i="4"/>
  <c r="J154" i="4"/>
  <c r="I154" i="4"/>
  <c r="H154" i="4"/>
  <c r="G154" i="4"/>
  <c r="F154" i="4"/>
  <c r="B154" i="4"/>
  <c r="P153" i="4"/>
  <c r="O153" i="4"/>
  <c r="N153" i="4"/>
  <c r="M153" i="4"/>
  <c r="K153" i="4"/>
  <c r="J153" i="4"/>
  <c r="I153" i="4"/>
  <c r="H153" i="4"/>
  <c r="G153" i="4"/>
  <c r="F153" i="4"/>
  <c r="B153" i="4"/>
  <c r="P152" i="4"/>
  <c r="O152" i="4"/>
  <c r="N152" i="4"/>
  <c r="M152" i="4"/>
  <c r="K152" i="4"/>
  <c r="J152" i="4"/>
  <c r="I152" i="4"/>
  <c r="H152" i="4"/>
  <c r="G152" i="4"/>
  <c r="F152" i="4"/>
  <c r="B152" i="4"/>
  <c r="P151" i="4"/>
  <c r="O151" i="4"/>
  <c r="N151" i="4"/>
  <c r="M151" i="4"/>
  <c r="K151" i="4"/>
  <c r="J151" i="4"/>
  <c r="I151" i="4"/>
  <c r="H151" i="4"/>
  <c r="G151" i="4"/>
  <c r="F151" i="4"/>
  <c r="B151" i="4"/>
  <c r="P150" i="4"/>
  <c r="O150" i="4"/>
  <c r="N150" i="4"/>
  <c r="M150" i="4"/>
  <c r="K150" i="4"/>
  <c r="J150" i="4"/>
  <c r="I150" i="4"/>
  <c r="H150" i="4"/>
  <c r="G150" i="4"/>
  <c r="F150" i="4"/>
  <c r="B150" i="4"/>
  <c r="P149" i="4"/>
  <c r="O149" i="4"/>
  <c r="N149" i="4"/>
  <c r="M149" i="4"/>
  <c r="K149" i="4"/>
  <c r="J149" i="4"/>
  <c r="I149" i="4"/>
  <c r="H149" i="4"/>
  <c r="G149" i="4"/>
  <c r="F149" i="4"/>
  <c r="B149" i="4"/>
  <c r="P148" i="4"/>
  <c r="O148" i="4"/>
  <c r="N148" i="4"/>
  <c r="M148" i="4"/>
  <c r="K148" i="4"/>
  <c r="J148" i="4"/>
  <c r="I148" i="4"/>
  <c r="H148" i="4"/>
  <c r="G148" i="4"/>
  <c r="F148" i="4"/>
  <c r="B148" i="4"/>
  <c r="P147" i="4"/>
  <c r="O147" i="4"/>
  <c r="N147" i="4"/>
  <c r="M147" i="4"/>
  <c r="K147" i="4"/>
  <c r="J147" i="4"/>
  <c r="I147" i="4"/>
  <c r="H147" i="4"/>
  <c r="G147" i="4"/>
  <c r="F147" i="4"/>
  <c r="B147" i="4"/>
  <c r="P146" i="4"/>
  <c r="O146" i="4"/>
  <c r="N146" i="4"/>
  <c r="M146" i="4"/>
  <c r="K146" i="4"/>
  <c r="J146" i="4"/>
  <c r="I146" i="4"/>
  <c r="H146" i="4"/>
  <c r="G146" i="4"/>
  <c r="F146" i="4"/>
  <c r="B146" i="4"/>
  <c r="P145" i="4"/>
  <c r="O145" i="4"/>
  <c r="N145" i="4"/>
  <c r="M145" i="4"/>
  <c r="K145" i="4"/>
  <c r="J145" i="4"/>
  <c r="I145" i="4"/>
  <c r="H145" i="4"/>
  <c r="G145" i="4"/>
  <c r="F145" i="4"/>
  <c r="B145" i="4"/>
  <c r="P144" i="4"/>
  <c r="O144" i="4"/>
  <c r="N144" i="4"/>
  <c r="M144" i="4"/>
  <c r="K144" i="4"/>
  <c r="J144" i="4"/>
  <c r="I144" i="4"/>
  <c r="H144" i="4"/>
  <c r="G144" i="4"/>
  <c r="F144" i="4"/>
  <c r="B144" i="4"/>
  <c r="P143" i="4"/>
  <c r="O143" i="4"/>
  <c r="N143" i="4"/>
  <c r="M143" i="4"/>
  <c r="K143" i="4"/>
  <c r="J143" i="4"/>
  <c r="I143" i="4"/>
  <c r="H143" i="4"/>
  <c r="G143" i="4"/>
  <c r="F143" i="4"/>
  <c r="B143" i="4"/>
  <c r="P142" i="4"/>
  <c r="O142" i="4"/>
  <c r="N142" i="4"/>
  <c r="M142" i="4"/>
  <c r="K142" i="4"/>
  <c r="J142" i="4"/>
  <c r="I142" i="4"/>
  <c r="H142" i="4"/>
  <c r="G142" i="4"/>
  <c r="F142" i="4"/>
  <c r="B142" i="4"/>
  <c r="P141" i="4"/>
  <c r="O141" i="4"/>
  <c r="N141" i="4"/>
  <c r="M141" i="4"/>
  <c r="K141" i="4"/>
  <c r="J141" i="4"/>
  <c r="I141" i="4"/>
  <c r="H141" i="4"/>
  <c r="G141" i="4"/>
  <c r="F141" i="4"/>
  <c r="B141" i="4"/>
  <c r="P140" i="4"/>
  <c r="O140" i="4"/>
  <c r="N140" i="4"/>
  <c r="M140" i="4"/>
  <c r="K140" i="4"/>
  <c r="J140" i="4"/>
  <c r="I140" i="4"/>
  <c r="H140" i="4"/>
  <c r="G140" i="4"/>
  <c r="F140" i="4"/>
  <c r="B140" i="4"/>
  <c r="P139" i="4"/>
  <c r="O139" i="4"/>
  <c r="N139" i="4"/>
  <c r="M139" i="4"/>
  <c r="K139" i="4"/>
  <c r="J139" i="4"/>
  <c r="I139" i="4"/>
  <c r="H139" i="4"/>
  <c r="G139" i="4"/>
  <c r="F139" i="4"/>
  <c r="B139" i="4"/>
  <c r="P138" i="4"/>
  <c r="O138" i="4"/>
  <c r="N138" i="4"/>
  <c r="M138" i="4"/>
  <c r="K138" i="4"/>
  <c r="J138" i="4"/>
  <c r="I138" i="4"/>
  <c r="H138" i="4"/>
  <c r="G138" i="4"/>
  <c r="F138" i="4"/>
  <c r="B138" i="4"/>
  <c r="P137" i="4"/>
  <c r="O137" i="4"/>
  <c r="N137" i="4"/>
  <c r="M137" i="4"/>
  <c r="K137" i="4"/>
  <c r="J137" i="4"/>
  <c r="I137" i="4"/>
  <c r="H137" i="4"/>
  <c r="G137" i="4"/>
  <c r="F137" i="4"/>
  <c r="B137" i="4"/>
  <c r="P136" i="4"/>
  <c r="O136" i="4"/>
  <c r="N136" i="4"/>
  <c r="M136" i="4"/>
  <c r="K136" i="4"/>
  <c r="J136" i="4"/>
  <c r="I136" i="4"/>
  <c r="H136" i="4"/>
  <c r="G136" i="4"/>
  <c r="F136" i="4"/>
  <c r="B136" i="4"/>
  <c r="P135" i="4"/>
  <c r="O135" i="4"/>
  <c r="N135" i="4"/>
  <c r="M135" i="4"/>
  <c r="K135" i="4"/>
  <c r="J135" i="4"/>
  <c r="I135" i="4"/>
  <c r="H135" i="4"/>
  <c r="G135" i="4"/>
  <c r="F135" i="4"/>
  <c r="B135" i="4"/>
  <c r="P134" i="4"/>
  <c r="O134" i="4"/>
  <c r="N134" i="4"/>
  <c r="M134" i="4"/>
  <c r="K134" i="4"/>
  <c r="J134" i="4"/>
  <c r="I134" i="4"/>
  <c r="H134" i="4"/>
  <c r="G134" i="4"/>
  <c r="F134" i="4"/>
  <c r="B134" i="4"/>
  <c r="P133" i="4"/>
  <c r="O133" i="4"/>
  <c r="N133" i="4"/>
  <c r="M133" i="4"/>
  <c r="K133" i="4"/>
  <c r="J133" i="4"/>
  <c r="I133" i="4"/>
  <c r="H133" i="4"/>
  <c r="G133" i="4"/>
  <c r="F133" i="4"/>
  <c r="B133" i="4"/>
  <c r="P132" i="4"/>
  <c r="O132" i="4"/>
  <c r="N132" i="4"/>
  <c r="M132" i="4"/>
  <c r="K132" i="4"/>
  <c r="J132" i="4"/>
  <c r="I132" i="4"/>
  <c r="H132" i="4"/>
  <c r="G132" i="4"/>
  <c r="F132" i="4"/>
  <c r="B132" i="4"/>
  <c r="P131" i="4"/>
  <c r="O131" i="4"/>
  <c r="N131" i="4"/>
  <c r="M131" i="4"/>
  <c r="K131" i="4"/>
  <c r="J131" i="4"/>
  <c r="I131" i="4"/>
  <c r="H131" i="4"/>
  <c r="G131" i="4"/>
  <c r="F131" i="4"/>
  <c r="B131" i="4"/>
  <c r="P130" i="4"/>
  <c r="O130" i="4"/>
  <c r="N130" i="4"/>
  <c r="M130" i="4"/>
  <c r="K130" i="4"/>
  <c r="J130" i="4"/>
  <c r="I130" i="4"/>
  <c r="H130" i="4"/>
  <c r="G130" i="4"/>
  <c r="F130" i="4"/>
  <c r="B130" i="4"/>
  <c r="P129" i="4"/>
  <c r="O129" i="4"/>
  <c r="N129" i="4"/>
  <c r="M129" i="4"/>
  <c r="K129" i="4"/>
  <c r="J129" i="4"/>
  <c r="I129" i="4"/>
  <c r="H129" i="4"/>
  <c r="G129" i="4"/>
  <c r="F129" i="4"/>
  <c r="B129" i="4"/>
  <c r="P128" i="4"/>
  <c r="O128" i="4"/>
  <c r="N128" i="4"/>
  <c r="M128" i="4"/>
  <c r="K128" i="4"/>
  <c r="J128" i="4"/>
  <c r="I128" i="4"/>
  <c r="H128" i="4"/>
  <c r="G128" i="4"/>
  <c r="F128" i="4"/>
  <c r="B128" i="4"/>
  <c r="P127" i="4"/>
  <c r="O127" i="4"/>
  <c r="N127" i="4"/>
  <c r="M127" i="4"/>
  <c r="K127" i="4"/>
  <c r="J127" i="4"/>
  <c r="I127" i="4"/>
  <c r="H127" i="4"/>
  <c r="G127" i="4"/>
  <c r="F127" i="4"/>
  <c r="B127" i="4"/>
  <c r="P126" i="4"/>
  <c r="O126" i="4"/>
  <c r="N126" i="4"/>
  <c r="M126" i="4"/>
  <c r="K126" i="4"/>
  <c r="J126" i="4"/>
  <c r="I126" i="4"/>
  <c r="H126" i="4"/>
  <c r="G126" i="4"/>
  <c r="F126" i="4"/>
  <c r="B126" i="4"/>
  <c r="P125" i="4"/>
  <c r="O125" i="4"/>
  <c r="N125" i="4"/>
  <c r="M125" i="4"/>
  <c r="K125" i="4"/>
  <c r="J125" i="4"/>
  <c r="I125" i="4"/>
  <c r="H125" i="4"/>
  <c r="G125" i="4"/>
  <c r="F125" i="4"/>
  <c r="B125" i="4"/>
  <c r="P124" i="4"/>
  <c r="O124" i="4"/>
  <c r="N124" i="4"/>
  <c r="M124" i="4"/>
  <c r="K124" i="4"/>
  <c r="J124" i="4"/>
  <c r="I124" i="4"/>
  <c r="H124" i="4"/>
  <c r="G124" i="4"/>
  <c r="F124" i="4"/>
  <c r="B124" i="4"/>
  <c r="P123" i="4"/>
  <c r="O123" i="4"/>
  <c r="N123" i="4"/>
  <c r="M123" i="4"/>
  <c r="K123" i="4"/>
  <c r="J123" i="4"/>
  <c r="I123" i="4"/>
  <c r="H123" i="4"/>
  <c r="G123" i="4"/>
  <c r="F123" i="4"/>
  <c r="B123" i="4"/>
  <c r="P122" i="4"/>
  <c r="O122" i="4"/>
  <c r="N122" i="4"/>
  <c r="M122" i="4"/>
  <c r="K122" i="4"/>
  <c r="J122" i="4"/>
  <c r="I122" i="4"/>
  <c r="H122" i="4"/>
  <c r="G122" i="4"/>
  <c r="F122" i="4"/>
  <c r="B122" i="4"/>
  <c r="P121" i="4"/>
  <c r="O121" i="4"/>
  <c r="N121" i="4"/>
  <c r="M121" i="4"/>
  <c r="K121" i="4"/>
  <c r="J121" i="4"/>
  <c r="I121" i="4"/>
  <c r="H121" i="4"/>
  <c r="G121" i="4"/>
  <c r="F121" i="4"/>
  <c r="B121" i="4"/>
  <c r="P120" i="4"/>
  <c r="O120" i="4"/>
  <c r="N120" i="4"/>
  <c r="M120" i="4"/>
  <c r="K120" i="4"/>
  <c r="J120" i="4"/>
  <c r="I120" i="4"/>
  <c r="H120" i="4"/>
  <c r="G120" i="4"/>
  <c r="F120" i="4"/>
  <c r="B120" i="4"/>
  <c r="P119" i="4"/>
  <c r="O119" i="4"/>
  <c r="N119" i="4"/>
  <c r="M119" i="4"/>
  <c r="K119" i="4"/>
  <c r="J119" i="4"/>
  <c r="I119" i="4"/>
  <c r="H119" i="4"/>
  <c r="G119" i="4"/>
  <c r="F119" i="4"/>
  <c r="B119" i="4"/>
  <c r="P118" i="4"/>
  <c r="O118" i="4"/>
  <c r="N118" i="4"/>
  <c r="M118" i="4"/>
  <c r="K118" i="4"/>
  <c r="J118" i="4"/>
  <c r="I118" i="4"/>
  <c r="H118" i="4"/>
  <c r="G118" i="4"/>
  <c r="F118" i="4"/>
  <c r="B118" i="4"/>
  <c r="P117" i="4"/>
  <c r="O117" i="4"/>
  <c r="N117" i="4"/>
  <c r="M117" i="4"/>
  <c r="K117" i="4"/>
  <c r="J117" i="4"/>
  <c r="I117" i="4"/>
  <c r="H117" i="4"/>
  <c r="G117" i="4"/>
  <c r="F117" i="4"/>
  <c r="B117" i="4"/>
  <c r="P116" i="4"/>
  <c r="O116" i="4"/>
  <c r="N116" i="4"/>
  <c r="M116" i="4"/>
  <c r="K116" i="4"/>
  <c r="J116" i="4"/>
  <c r="I116" i="4"/>
  <c r="H116" i="4"/>
  <c r="G116" i="4"/>
  <c r="F116" i="4"/>
  <c r="B116" i="4"/>
  <c r="P115" i="4"/>
  <c r="O115" i="4"/>
  <c r="N115" i="4"/>
  <c r="M115" i="4"/>
  <c r="K115" i="4"/>
  <c r="J115" i="4"/>
  <c r="I115" i="4"/>
  <c r="H115" i="4"/>
  <c r="G115" i="4"/>
  <c r="F115" i="4"/>
  <c r="B115" i="4"/>
  <c r="P114" i="4"/>
  <c r="O114" i="4"/>
  <c r="N114" i="4"/>
  <c r="M114" i="4"/>
  <c r="K114" i="4"/>
  <c r="J114" i="4"/>
  <c r="I114" i="4"/>
  <c r="H114" i="4"/>
  <c r="G114" i="4"/>
  <c r="F114" i="4"/>
  <c r="B114" i="4"/>
  <c r="P113" i="4"/>
  <c r="O113" i="4"/>
  <c r="N113" i="4"/>
  <c r="M113" i="4"/>
  <c r="K113" i="4"/>
  <c r="J113" i="4"/>
  <c r="I113" i="4"/>
  <c r="H113" i="4"/>
  <c r="G113" i="4"/>
  <c r="F113" i="4"/>
  <c r="B113" i="4"/>
  <c r="P112" i="4"/>
  <c r="O112" i="4"/>
  <c r="N112" i="4"/>
  <c r="M112" i="4"/>
  <c r="K112" i="4"/>
  <c r="J112" i="4"/>
  <c r="I112" i="4"/>
  <c r="H112" i="4"/>
  <c r="G112" i="4"/>
  <c r="F112" i="4"/>
  <c r="B112" i="4"/>
  <c r="P111" i="4"/>
  <c r="O111" i="4"/>
  <c r="N111" i="4"/>
  <c r="M111" i="4"/>
  <c r="K111" i="4"/>
  <c r="J111" i="4"/>
  <c r="I111" i="4"/>
  <c r="H111" i="4"/>
  <c r="G111" i="4"/>
  <c r="F111" i="4"/>
  <c r="B111" i="4"/>
  <c r="P110" i="4"/>
  <c r="O110" i="4"/>
  <c r="N110" i="4"/>
  <c r="M110" i="4"/>
  <c r="K110" i="4"/>
  <c r="J110" i="4"/>
  <c r="I110" i="4"/>
  <c r="H110" i="4"/>
  <c r="G110" i="4"/>
  <c r="F110" i="4"/>
  <c r="B110" i="4"/>
  <c r="P109" i="4"/>
  <c r="O109" i="4"/>
  <c r="N109" i="4"/>
  <c r="M109" i="4"/>
  <c r="K109" i="4"/>
  <c r="J109" i="4"/>
  <c r="I109" i="4"/>
  <c r="H109" i="4"/>
  <c r="G109" i="4"/>
  <c r="F109" i="4"/>
  <c r="B109" i="4"/>
  <c r="P108" i="4"/>
  <c r="O108" i="4"/>
  <c r="N108" i="4"/>
  <c r="M108" i="4"/>
  <c r="K108" i="4"/>
  <c r="J108" i="4"/>
  <c r="I108" i="4"/>
  <c r="H108" i="4"/>
  <c r="G108" i="4"/>
  <c r="F108" i="4"/>
  <c r="B108" i="4"/>
  <c r="P107" i="4"/>
  <c r="O107" i="4"/>
  <c r="N107" i="4"/>
  <c r="M107" i="4"/>
  <c r="K107" i="4"/>
  <c r="J107" i="4"/>
  <c r="I107" i="4"/>
  <c r="H107" i="4"/>
  <c r="G107" i="4"/>
  <c r="F107" i="4"/>
  <c r="B107" i="4"/>
  <c r="P106" i="4"/>
  <c r="O106" i="4"/>
  <c r="N106" i="4"/>
  <c r="M106" i="4"/>
  <c r="K106" i="4"/>
  <c r="J106" i="4"/>
  <c r="I106" i="4"/>
  <c r="H106" i="4"/>
  <c r="G106" i="4"/>
  <c r="F106" i="4"/>
  <c r="B106" i="4"/>
  <c r="P105" i="4"/>
  <c r="O105" i="4"/>
  <c r="N105" i="4"/>
  <c r="M105" i="4"/>
  <c r="K105" i="4"/>
  <c r="J105" i="4"/>
  <c r="I105" i="4"/>
  <c r="H105" i="4"/>
  <c r="G105" i="4"/>
  <c r="F105" i="4"/>
  <c r="B105" i="4"/>
  <c r="P104" i="4"/>
  <c r="O104" i="4"/>
  <c r="N104" i="4"/>
  <c r="M104" i="4"/>
  <c r="K104" i="4"/>
  <c r="J104" i="4"/>
  <c r="I104" i="4"/>
  <c r="H104" i="4"/>
  <c r="G104" i="4"/>
  <c r="F104" i="4"/>
  <c r="B104" i="4"/>
  <c r="P103" i="4"/>
  <c r="O103" i="4"/>
  <c r="N103" i="4"/>
  <c r="M103" i="4"/>
  <c r="K103" i="4"/>
  <c r="J103" i="4"/>
  <c r="I103" i="4"/>
  <c r="H103" i="4"/>
  <c r="G103" i="4"/>
  <c r="F103" i="4"/>
  <c r="B103" i="4"/>
  <c r="P102" i="4"/>
  <c r="O102" i="4"/>
  <c r="N102" i="4"/>
  <c r="M102" i="4"/>
  <c r="K102" i="4"/>
  <c r="J102" i="4"/>
  <c r="I102" i="4"/>
  <c r="H102" i="4"/>
  <c r="G102" i="4"/>
  <c r="F102" i="4"/>
  <c r="B102" i="4"/>
  <c r="P101" i="4"/>
  <c r="O101" i="4"/>
  <c r="N101" i="4"/>
  <c r="M101" i="4"/>
  <c r="K101" i="4"/>
  <c r="J101" i="4"/>
  <c r="I101" i="4"/>
  <c r="H101" i="4"/>
  <c r="G101" i="4"/>
  <c r="F101" i="4"/>
  <c r="B101" i="4"/>
  <c r="P100" i="4"/>
  <c r="O100" i="4"/>
  <c r="N100" i="4"/>
  <c r="M100" i="4"/>
  <c r="K100" i="4"/>
  <c r="J100" i="4"/>
  <c r="I100" i="4"/>
  <c r="H100" i="4"/>
  <c r="G100" i="4"/>
  <c r="F100" i="4"/>
  <c r="B100" i="4"/>
  <c r="P99" i="4"/>
  <c r="O99" i="4"/>
  <c r="N99" i="4"/>
  <c r="M99" i="4"/>
  <c r="K99" i="4"/>
  <c r="J99" i="4"/>
  <c r="I99" i="4"/>
  <c r="H99" i="4"/>
  <c r="G99" i="4"/>
  <c r="F99" i="4"/>
  <c r="B99" i="4"/>
  <c r="P98" i="4"/>
  <c r="O98" i="4"/>
  <c r="N98" i="4"/>
  <c r="M98" i="4"/>
  <c r="K98" i="4"/>
  <c r="J98" i="4"/>
  <c r="I98" i="4"/>
  <c r="H98" i="4"/>
  <c r="G98" i="4"/>
  <c r="F98" i="4"/>
  <c r="B98" i="4"/>
  <c r="P97" i="4"/>
  <c r="O97" i="4"/>
  <c r="N97" i="4"/>
  <c r="M97" i="4"/>
  <c r="K97" i="4"/>
  <c r="J97" i="4"/>
  <c r="I97" i="4"/>
  <c r="H97" i="4"/>
  <c r="G97" i="4"/>
  <c r="F97" i="4"/>
  <c r="B97" i="4"/>
  <c r="P96" i="4"/>
  <c r="O96" i="4"/>
  <c r="N96" i="4"/>
  <c r="M96" i="4"/>
  <c r="K96" i="4"/>
  <c r="J96" i="4"/>
  <c r="I96" i="4"/>
  <c r="H96" i="4"/>
  <c r="G96" i="4"/>
  <c r="F96" i="4"/>
  <c r="B96" i="4"/>
  <c r="P95" i="4"/>
  <c r="O95" i="4"/>
  <c r="N95" i="4"/>
  <c r="M95" i="4"/>
  <c r="K95" i="4"/>
  <c r="J95" i="4"/>
  <c r="I95" i="4"/>
  <c r="H95" i="4"/>
  <c r="G95" i="4"/>
  <c r="F95" i="4"/>
  <c r="B95" i="4"/>
  <c r="P94" i="4"/>
  <c r="O94" i="4"/>
  <c r="N94" i="4"/>
  <c r="M94" i="4"/>
  <c r="K94" i="4"/>
  <c r="J94" i="4"/>
  <c r="I94" i="4"/>
  <c r="H94" i="4"/>
  <c r="G94" i="4"/>
  <c r="F94" i="4"/>
  <c r="B94" i="4"/>
  <c r="P93" i="4"/>
  <c r="O93" i="4"/>
  <c r="N93" i="4"/>
  <c r="M93" i="4"/>
  <c r="K93" i="4"/>
  <c r="J93" i="4"/>
  <c r="I93" i="4"/>
  <c r="H93" i="4"/>
  <c r="G93" i="4"/>
  <c r="F93" i="4"/>
  <c r="B93" i="4"/>
  <c r="P92" i="4"/>
  <c r="O92" i="4"/>
  <c r="N92" i="4"/>
  <c r="M92" i="4"/>
  <c r="K92" i="4"/>
  <c r="J92" i="4"/>
  <c r="I92" i="4"/>
  <c r="H92" i="4"/>
  <c r="G92" i="4"/>
  <c r="F92" i="4"/>
  <c r="B92" i="4"/>
  <c r="P91" i="4"/>
  <c r="O91" i="4"/>
  <c r="N91" i="4"/>
  <c r="M91" i="4"/>
  <c r="K91" i="4"/>
  <c r="J91" i="4"/>
  <c r="I91" i="4"/>
  <c r="H91" i="4"/>
  <c r="G91" i="4"/>
  <c r="F91" i="4"/>
  <c r="B91" i="4"/>
  <c r="P90" i="4"/>
  <c r="O90" i="4"/>
  <c r="N90" i="4"/>
  <c r="M90" i="4"/>
  <c r="K90" i="4"/>
  <c r="J90" i="4"/>
  <c r="I90" i="4"/>
  <c r="H90" i="4"/>
  <c r="G90" i="4"/>
  <c r="F90" i="4"/>
  <c r="B90" i="4"/>
  <c r="P89" i="4"/>
  <c r="O89" i="4"/>
  <c r="N89" i="4"/>
  <c r="M89" i="4"/>
  <c r="K89" i="4"/>
  <c r="J89" i="4"/>
  <c r="I89" i="4"/>
  <c r="H89" i="4"/>
  <c r="G89" i="4"/>
  <c r="F89" i="4"/>
  <c r="B89" i="4"/>
  <c r="P88" i="4"/>
  <c r="O88" i="4"/>
  <c r="N88" i="4"/>
  <c r="M88" i="4"/>
  <c r="K88" i="4"/>
  <c r="J88" i="4"/>
  <c r="I88" i="4"/>
  <c r="H88" i="4"/>
  <c r="G88" i="4"/>
  <c r="F88" i="4"/>
  <c r="B88" i="4"/>
  <c r="P87" i="4"/>
  <c r="O87" i="4"/>
  <c r="N87" i="4"/>
  <c r="M87" i="4"/>
  <c r="K87" i="4"/>
  <c r="J87" i="4"/>
  <c r="I87" i="4"/>
  <c r="H87" i="4"/>
  <c r="G87" i="4"/>
  <c r="F87" i="4"/>
  <c r="B87" i="4"/>
  <c r="P86" i="4"/>
  <c r="O86" i="4"/>
  <c r="N86" i="4"/>
  <c r="M86" i="4"/>
  <c r="K86" i="4"/>
  <c r="J86" i="4"/>
  <c r="I86" i="4"/>
  <c r="H86" i="4"/>
  <c r="G86" i="4"/>
  <c r="F86" i="4"/>
  <c r="B86" i="4"/>
  <c r="P85" i="4"/>
  <c r="O85" i="4"/>
  <c r="N85" i="4"/>
  <c r="M85" i="4"/>
  <c r="K85" i="4"/>
  <c r="J85" i="4"/>
  <c r="I85" i="4"/>
  <c r="H85" i="4"/>
  <c r="G85" i="4"/>
  <c r="F85" i="4"/>
  <c r="B85" i="4"/>
  <c r="P84" i="4"/>
  <c r="O84" i="4"/>
  <c r="N84" i="4"/>
  <c r="M84" i="4"/>
  <c r="K84" i="4"/>
  <c r="J84" i="4"/>
  <c r="I84" i="4"/>
  <c r="H84" i="4"/>
  <c r="G84" i="4"/>
  <c r="F84" i="4"/>
  <c r="B84" i="4"/>
  <c r="P83" i="4"/>
  <c r="O83" i="4"/>
  <c r="N83" i="4"/>
  <c r="M83" i="4"/>
  <c r="K83" i="4"/>
  <c r="J83" i="4"/>
  <c r="I83" i="4"/>
  <c r="H83" i="4"/>
  <c r="G83" i="4"/>
  <c r="F83" i="4"/>
  <c r="B83" i="4"/>
  <c r="P82" i="4"/>
  <c r="O82" i="4"/>
  <c r="N82" i="4"/>
  <c r="M82" i="4"/>
  <c r="K82" i="4"/>
  <c r="J82" i="4"/>
  <c r="I82" i="4"/>
  <c r="H82" i="4"/>
  <c r="G82" i="4"/>
  <c r="F82" i="4"/>
  <c r="B82" i="4"/>
  <c r="P81" i="4"/>
  <c r="O81" i="4"/>
  <c r="N81" i="4"/>
  <c r="M81" i="4"/>
  <c r="K81" i="4"/>
  <c r="J81" i="4"/>
  <c r="I81" i="4"/>
  <c r="H81" i="4"/>
  <c r="G81" i="4"/>
  <c r="F81" i="4"/>
  <c r="B81" i="4"/>
  <c r="P80" i="4"/>
  <c r="O80" i="4"/>
  <c r="N80" i="4"/>
  <c r="M80" i="4"/>
  <c r="K80" i="4"/>
  <c r="J80" i="4"/>
  <c r="I80" i="4"/>
  <c r="H80" i="4"/>
  <c r="G80" i="4"/>
  <c r="F80" i="4"/>
  <c r="B80" i="4"/>
  <c r="P79" i="4"/>
  <c r="O79" i="4"/>
  <c r="N79" i="4"/>
  <c r="M79" i="4"/>
  <c r="K79" i="4"/>
  <c r="J79" i="4"/>
  <c r="I79" i="4"/>
  <c r="H79" i="4"/>
  <c r="G79" i="4"/>
  <c r="F79" i="4"/>
  <c r="B79" i="4"/>
  <c r="P78" i="4"/>
  <c r="O78" i="4"/>
  <c r="N78" i="4"/>
  <c r="M78" i="4"/>
  <c r="K78" i="4"/>
  <c r="J78" i="4"/>
  <c r="I78" i="4"/>
  <c r="H78" i="4"/>
  <c r="G78" i="4"/>
  <c r="F78" i="4"/>
  <c r="B78" i="4"/>
  <c r="P77" i="4"/>
  <c r="O77" i="4"/>
  <c r="N77" i="4"/>
  <c r="M77" i="4"/>
  <c r="K77" i="4"/>
  <c r="J77" i="4"/>
  <c r="I77" i="4"/>
  <c r="H77" i="4"/>
  <c r="G77" i="4"/>
  <c r="F77" i="4"/>
  <c r="B77" i="4"/>
  <c r="P76" i="4"/>
  <c r="O76" i="4"/>
  <c r="N76" i="4"/>
  <c r="M76" i="4"/>
  <c r="K76" i="4"/>
  <c r="J76" i="4"/>
  <c r="I76" i="4"/>
  <c r="H76" i="4"/>
  <c r="G76" i="4"/>
  <c r="F76" i="4"/>
  <c r="B76" i="4"/>
  <c r="P75" i="4"/>
  <c r="O75" i="4"/>
  <c r="N75" i="4"/>
  <c r="M75" i="4"/>
  <c r="K75" i="4"/>
  <c r="J75" i="4"/>
  <c r="I75" i="4"/>
  <c r="H75" i="4"/>
  <c r="G75" i="4"/>
  <c r="F75" i="4"/>
  <c r="B75" i="4"/>
  <c r="P74" i="4"/>
  <c r="O74" i="4"/>
  <c r="N74" i="4"/>
  <c r="M74" i="4"/>
  <c r="K74" i="4"/>
  <c r="J74" i="4"/>
  <c r="I74" i="4"/>
  <c r="H74" i="4"/>
  <c r="G74" i="4"/>
  <c r="F74" i="4"/>
  <c r="B74" i="4"/>
  <c r="P73" i="4"/>
  <c r="O73" i="4"/>
  <c r="N73" i="4"/>
  <c r="M73" i="4"/>
  <c r="K73" i="4"/>
  <c r="J73" i="4"/>
  <c r="I73" i="4"/>
  <c r="H73" i="4"/>
  <c r="G73" i="4"/>
  <c r="F73" i="4"/>
  <c r="B73" i="4"/>
  <c r="P72" i="4"/>
  <c r="O72" i="4"/>
  <c r="N72" i="4"/>
  <c r="M72" i="4"/>
  <c r="K72" i="4"/>
  <c r="J72" i="4"/>
  <c r="I72" i="4"/>
  <c r="H72" i="4"/>
  <c r="G72" i="4"/>
  <c r="F72" i="4"/>
  <c r="B72" i="4"/>
  <c r="P71" i="4"/>
  <c r="O71" i="4"/>
  <c r="N71" i="4"/>
  <c r="M71" i="4"/>
  <c r="K71" i="4"/>
  <c r="J71" i="4"/>
  <c r="I71" i="4"/>
  <c r="H71" i="4"/>
  <c r="G71" i="4"/>
  <c r="F71" i="4"/>
  <c r="B71" i="4"/>
  <c r="P70" i="4"/>
  <c r="O70" i="4"/>
  <c r="N70" i="4"/>
  <c r="M70" i="4"/>
  <c r="K70" i="4"/>
  <c r="J70" i="4"/>
  <c r="I70" i="4"/>
  <c r="H70" i="4"/>
  <c r="G70" i="4"/>
  <c r="F70" i="4"/>
  <c r="B70" i="4"/>
  <c r="P69" i="4"/>
  <c r="O69" i="4"/>
  <c r="N69" i="4"/>
  <c r="M69" i="4"/>
  <c r="K69" i="4"/>
  <c r="J69" i="4"/>
  <c r="I69" i="4"/>
  <c r="H69" i="4"/>
  <c r="G69" i="4"/>
  <c r="F69" i="4"/>
  <c r="B69" i="4"/>
  <c r="P68" i="4"/>
  <c r="O68" i="4"/>
  <c r="N68" i="4"/>
  <c r="M68" i="4"/>
  <c r="K68" i="4"/>
  <c r="J68" i="4"/>
  <c r="I68" i="4"/>
  <c r="H68" i="4"/>
  <c r="G68" i="4"/>
  <c r="F68" i="4"/>
  <c r="B68" i="4"/>
  <c r="P67" i="4"/>
  <c r="O67" i="4"/>
  <c r="N67" i="4"/>
  <c r="M67" i="4"/>
  <c r="K67" i="4"/>
  <c r="J67" i="4"/>
  <c r="I67" i="4"/>
  <c r="H67" i="4"/>
  <c r="G67" i="4"/>
  <c r="F67" i="4"/>
  <c r="B67" i="4"/>
  <c r="P66" i="4"/>
  <c r="O66" i="4"/>
  <c r="N66" i="4"/>
  <c r="M66" i="4"/>
  <c r="K66" i="4"/>
  <c r="J66" i="4"/>
  <c r="I66" i="4"/>
  <c r="H66" i="4"/>
  <c r="G66" i="4"/>
  <c r="F66" i="4"/>
  <c r="B66" i="4"/>
  <c r="P65" i="4"/>
  <c r="O65" i="4"/>
  <c r="N65" i="4"/>
  <c r="M65" i="4"/>
  <c r="K65" i="4"/>
  <c r="J65" i="4"/>
  <c r="I65" i="4"/>
  <c r="H65" i="4"/>
  <c r="G65" i="4"/>
  <c r="F65" i="4"/>
  <c r="B65" i="4"/>
  <c r="P64" i="4"/>
  <c r="O64" i="4"/>
  <c r="N64" i="4"/>
  <c r="M64" i="4"/>
  <c r="K64" i="4"/>
  <c r="J64" i="4"/>
  <c r="I64" i="4"/>
  <c r="H64" i="4"/>
  <c r="G64" i="4"/>
  <c r="F64" i="4"/>
  <c r="B64" i="4"/>
  <c r="P63" i="4"/>
  <c r="O63" i="4"/>
  <c r="N63" i="4"/>
  <c r="M63" i="4"/>
  <c r="K63" i="4"/>
  <c r="J63" i="4"/>
  <c r="I63" i="4"/>
  <c r="H63" i="4"/>
  <c r="G63" i="4"/>
  <c r="F63" i="4"/>
  <c r="B63" i="4"/>
  <c r="P62" i="4"/>
  <c r="O62" i="4"/>
  <c r="N62" i="4"/>
  <c r="M62" i="4"/>
  <c r="K62" i="4"/>
  <c r="J62" i="4"/>
  <c r="I62" i="4"/>
  <c r="H62" i="4"/>
  <c r="G62" i="4"/>
  <c r="F62" i="4"/>
  <c r="B62" i="4"/>
  <c r="P61" i="4"/>
  <c r="O61" i="4"/>
  <c r="N61" i="4"/>
  <c r="M61" i="4"/>
  <c r="K61" i="4"/>
  <c r="J61" i="4"/>
  <c r="I61" i="4"/>
  <c r="H61" i="4"/>
  <c r="G61" i="4"/>
  <c r="F61" i="4"/>
  <c r="B61" i="4"/>
  <c r="P60" i="4"/>
  <c r="O60" i="4"/>
  <c r="N60" i="4"/>
  <c r="M60" i="4"/>
  <c r="K60" i="4"/>
  <c r="J60" i="4"/>
  <c r="I60" i="4"/>
  <c r="H60" i="4"/>
  <c r="G60" i="4"/>
  <c r="F60" i="4"/>
  <c r="B60" i="4"/>
  <c r="P59" i="4"/>
  <c r="O59" i="4"/>
  <c r="N59" i="4"/>
  <c r="M59" i="4"/>
  <c r="K59" i="4"/>
  <c r="J59" i="4"/>
  <c r="I59" i="4"/>
  <c r="H59" i="4"/>
  <c r="G59" i="4"/>
  <c r="F59" i="4"/>
  <c r="B59" i="4"/>
  <c r="P58" i="4"/>
  <c r="O58" i="4"/>
  <c r="N58" i="4"/>
  <c r="M58" i="4"/>
  <c r="K58" i="4"/>
  <c r="J58" i="4"/>
  <c r="I58" i="4"/>
  <c r="H58" i="4"/>
  <c r="G58" i="4"/>
  <c r="F58" i="4"/>
  <c r="B58" i="4"/>
  <c r="P57" i="4"/>
  <c r="O57" i="4"/>
  <c r="N57" i="4"/>
  <c r="M57" i="4"/>
  <c r="K57" i="4"/>
  <c r="J57" i="4"/>
  <c r="I57" i="4"/>
  <c r="H57" i="4"/>
  <c r="G57" i="4"/>
  <c r="F57" i="4"/>
  <c r="B57" i="4"/>
  <c r="P56" i="4"/>
  <c r="O56" i="4"/>
  <c r="N56" i="4"/>
  <c r="M56" i="4"/>
  <c r="K56" i="4"/>
  <c r="J56" i="4"/>
  <c r="I56" i="4"/>
  <c r="H56" i="4"/>
  <c r="G56" i="4"/>
  <c r="F56" i="4"/>
  <c r="B56" i="4"/>
  <c r="P55" i="4"/>
  <c r="O55" i="4"/>
  <c r="N55" i="4"/>
  <c r="M55" i="4"/>
  <c r="K55" i="4"/>
  <c r="J55" i="4"/>
  <c r="I55" i="4"/>
  <c r="H55" i="4"/>
  <c r="G55" i="4"/>
  <c r="F55" i="4"/>
  <c r="B55" i="4"/>
  <c r="P54" i="4"/>
  <c r="O54" i="4"/>
  <c r="N54" i="4"/>
  <c r="M54" i="4"/>
  <c r="K54" i="4"/>
  <c r="J54" i="4"/>
  <c r="I54" i="4"/>
  <c r="H54" i="4"/>
  <c r="G54" i="4"/>
  <c r="F54" i="4"/>
  <c r="B54" i="4"/>
  <c r="P53" i="4"/>
  <c r="O53" i="4"/>
  <c r="N53" i="4"/>
  <c r="M53" i="4"/>
  <c r="K53" i="4"/>
  <c r="J53" i="4"/>
  <c r="I53" i="4"/>
  <c r="H53" i="4"/>
  <c r="G53" i="4"/>
  <c r="F53" i="4"/>
  <c r="B53" i="4"/>
  <c r="P52" i="4"/>
  <c r="O52" i="4"/>
  <c r="N52" i="4"/>
  <c r="M52" i="4"/>
  <c r="K52" i="4"/>
  <c r="J52" i="4"/>
  <c r="I52" i="4"/>
  <c r="H52" i="4"/>
  <c r="G52" i="4"/>
  <c r="F52" i="4"/>
  <c r="B52" i="4"/>
  <c r="P51" i="4"/>
  <c r="O51" i="4"/>
  <c r="N51" i="4"/>
  <c r="M51" i="4"/>
  <c r="K51" i="4"/>
  <c r="J51" i="4"/>
  <c r="I51" i="4"/>
  <c r="H51" i="4"/>
  <c r="G51" i="4"/>
  <c r="F51" i="4"/>
  <c r="B51" i="4"/>
  <c r="P50" i="4"/>
  <c r="O50" i="4"/>
  <c r="N50" i="4"/>
  <c r="M50" i="4"/>
  <c r="K50" i="4"/>
  <c r="J50" i="4"/>
  <c r="I50" i="4"/>
  <c r="H50" i="4"/>
  <c r="G50" i="4"/>
  <c r="F50" i="4"/>
  <c r="B50" i="4"/>
  <c r="P49" i="4"/>
  <c r="O49" i="4"/>
  <c r="N49" i="4"/>
  <c r="M49" i="4"/>
  <c r="K49" i="4"/>
  <c r="J49" i="4"/>
  <c r="I49" i="4"/>
  <c r="H49" i="4"/>
  <c r="G49" i="4"/>
  <c r="F49" i="4"/>
  <c r="B49" i="4"/>
  <c r="P48" i="4"/>
  <c r="O48" i="4"/>
  <c r="N48" i="4"/>
  <c r="M48" i="4"/>
  <c r="K48" i="4"/>
  <c r="J48" i="4"/>
  <c r="I48" i="4"/>
  <c r="H48" i="4"/>
  <c r="G48" i="4"/>
  <c r="F48" i="4"/>
  <c r="B48" i="4"/>
  <c r="P47" i="4"/>
  <c r="O47" i="4"/>
  <c r="N47" i="4"/>
  <c r="M47" i="4"/>
  <c r="K47" i="4"/>
  <c r="J47" i="4"/>
  <c r="I47" i="4"/>
  <c r="H47" i="4"/>
  <c r="G47" i="4"/>
  <c r="F47" i="4"/>
  <c r="B47" i="4"/>
  <c r="P46" i="4"/>
  <c r="O46" i="4"/>
  <c r="N46" i="4"/>
  <c r="M46" i="4"/>
  <c r="K46" i="4"/>
  <c r="J46" i="4"/>
  <c r="I46" i="4"/>
  <c r="H46" i="4"/>
  <c r="G46" i="4"/>
  <c r="F46" i="4"/>
  <c r="B46" i="4"/>
  <c r="P45" i="4"/>
  <c r="O45" i="4"/>
  <c r="N45" i="4"/>
  <c r="M45" i="4"/>
  <c r="K45" i="4"/>
  <c r="J45" i="4"/>
  <c r="I45" i="4"/>
  <c r="H45" i="4"/>
  <c r="G45" i="4"/>
  <c r="F45" i="4"/>
  <c r="B45" i="4"/>
  <c r="P44" i="4"/>
  <c r="O44" i="4"/>
  <c r="N44" i="4"/>
  <c r="M44" i="4"/>
  <c r="K44" i="4"/>
  <c r="J44" i="4"/>
  <c r="I44" i="4"/>
  <c r="H44" i="4"/>
  <c r="G44" i="4"/>
  <c r="F44" i="4"/>
  <c r="B44" i="4"/>
  <c r="P43" i="4"/>
  <c r="O43" i="4"/>
  <c r="N43" i="4"/>
  <c r="M43" i="4"/>
  <c r="K43" i="4"/>
  <c r="J43" i="4"/>
  <c r="I43" i="4"/>
  <c r="H43" i="4"/>
  <c r="G43" i="4"/>
  <c r="F43" i="4"/>
  <c r="B43" i="4"/>
  <c r="P42" i="4"/>
  <c r="O42" i="4"/>
  <c r="N42" i="4"/>
  <c r="M42" i="4"/>
  <c r="K42" i="4"/>
  <c r="J42" i="4"/>
  <c r="I42" i="4"/>
  <c r="H42" i="4"/>
  <c r="G42" i="4"/>
  <c r="F42" i="4"/>
  <c r="B42" i="4"/>
  <c r="P41" i="4"/>
  <c r="O41" i="4"/>
  <c r="N41" i="4"/>
  <c r="M41" i="4"/>
  <c r="K41" i="4"/>
  <c r="J41" i="4"/>
  <c r="I41" i="4"/>
  <c r="H41" i="4"/>
  <c r="G41" i="4"/>
  <c r="F41" i="4"/>
  <c r="B41" i="4"/>
  <c r="P40" i="4"/>
  <c r="O40" i="4"/>
  <c r="N40" i="4"/>
  <c r="M40" i="4"/>
  <c r="K40" i="4"/>
  <c r="J40" i="4"/>
  <c r="I40" i="4"/>
  <c r="H40" i="4"/>
  <c r="G40" i="4"/>
  <c r="F40" i="4"/>
  <c r="B40" i="4"/>
  <c r="P39" i="4"/>
  <c r="O39" i="4"/>
  <c r="N39" i="4"/>
  <c r="M39" i="4"/>
  <c r="K39" i="4"/>
  <c r="J39" i="4"/>
  <c r="I39" i="4"/>
  <c r="H39" i="4"/>
  <c r="G39" i="4"/>
  <c r="F39" i="4"/>
  <c r="B39" i="4"/>
  <c r="P38" i="4"/>
  <c r="O38" i="4"/>
  <c r="N38" i="4"/>
  <c r="M38" i="4"/>
  <c r="K38" i="4"/>
  <c r="J38" i="4"/>
  <c r="I38" i="4"/>
  <c r="H38" i="4"/>
  <c r="G38" i="4"/>
  <c r="F38" i="4"/>
  <c r="B38" i="4"/>
  <c r="P37" i="4"/>
  <c r="O37" i="4"/>
  <c r="N37" i="4"/>
  <c r="M37" i="4"/>
  <c r="K37" i="4"/>
  <c r="J37" i="4"/>
  <c r="I37" i="4"/>
  <c r="H37" i="4"/>
  <c r="G37" i="4"/>
  <c r="F37" i="4"/>
  <c r="B37" i="4"/>
  <c r="P36" i="4"/>
  <c r="O36" i="4"/>
  <c r="N36" i="4"/>
  <c r="M36" i="4"/>
  <c r="K36" i="4"/>
  <c r="J36" i="4"/>
  <c r="I36" i="4"/>
  <c r="H36" i="4"/>
  <c r="G36" i="4"/>
  <c r="F36" i="4"/>
  <c r="B36" i="4"/>
  <c r="P35" i="4"/>
  <c r="O35" i="4"/>
  <c r="N35" i="4"/>
  <c r="M35" i="4"/>
  <c r="K35" i="4"/>
  <c r="J35" i="4"/>
  <c r="I35" i="4"/>
  <c r="H35" i="4"/>
  <c r="G35" i="4"/>
  <c r="F35" i="4"/>
  <c r="B35" i="4"/>
  <c r="P34" i="4"/>
  <c r="O34" i="4"/>
  <c r="N34" i="4"/>
  <c r="M34" i="4"/>
  <c r="K34" i="4"/>
  <c r="J34" i="4"/>
  <c r="I34" i="4"/>
  <c r="H34" i="4"/>
  <c r="G34" i="4"/>
  <c r="F34" i="4"/>
  <c r="B34" i="4"/>
  <c r="P33" i="4"/>
  <c r="O33" i="4"/>
  <c r="N33" i="4"/>
  <c r="M33" i="4"/>
  <c r="K33" i="4"/>
  <c r="J33" i="4"/>
  <c r="I33" i="4"/>
  <c r="H33" i="4"/>
  <c r="G33" i="4"/>
  <c r="F33" i="4"/>
  <c r="B33" i="4"/>
  <c r="P32" i="4"/>
  <c r="O32" i="4"/>
  <c r="N32" i="4"/>
  <c r="M32" i="4"/>
  <c r="K32" i="4"/>
  <c r="J32" i="4"/>
  <c r="I32" i="4"/>
  <c r="H32" i="4"/>
  <c r="G32" i="4"/>
  <c r="F32" i="4"/>
  <c r="B32" i="4"/>
  <c r="P31" i="4"/>
  <c r="O31" i="4"/>
  <c r="N31" i="4"/>
  <c r="M31" i="4"/>
  <c r="K31" i="4"/>
  <c r="J31" i="4"/>
  <c r="I31" i="4"/>
  <c r="H31" i="4"/>
  <c r="G31" i="4"/>
  <c r="F31" i="4"/>
  <c r="B31" i="4"/>
  <c r="P30" i="4"/>
  <c r="O30" i="4"/>
  <c r="N30" i="4"/>
  <c r="M30" i="4"/>
  <c r="K30" i="4"/>
  <c r="J30" i="4"/>
  <c r="I30" i="4"/>
  <c r="H30" i="4"/>
  <c r="G30" i="4"/>
  <c r="F30" i="4"/>
  <c r="B30" i="4"/>
  <c r="P29" i="4"/>
  <c r="O29" i="4"/>
  <c r="N29" i="4"/>
  <c r="M29" i="4"/>
  <c r="K29" i="4"/>
  <c r="J29" i="4"/>
  <c r="I29" i="4"/>
  <c r="H29" i="4"/>
  <c r="G29" i="4"/>
  <c r="F29" i="4"/>
  <c r="B29" i="4"/>
  <c r="P28" i="4"/>
  <c r="O28" i="4"/>
  <c r="N28" i="4"/>
  <c r="M28" i="4"/>
  <c r="K28" i="4"/>
  <c r="J28" i="4"/>
  <c r="I28" i="4"/>
  <c r="H28" i="4"/>
  <c r="G28" i="4"/>
  <c r="F28" i="4"/>
  <c r="B28" i="4"/>
  <c r="P27" i="4"/>
  <c r="O27" i="4"/>
  <c r="N27" i="4"/>
  <c r="M27" i="4"/>
  <c r="K27" i="4"/>
  <c r="J27" i="4"/>
  <c r="I27" i="4"/>
  <c r="H27" i="4"/>
  <c r="G27" i="4"/>
  <c r="F27" i="4"/>
  <c r="B27" i="4"/>
  <c r="P26" i="4"/>
  <c r="O26" i="4"/>
  <c r="N26" i="4"/>
  <c r="M26" i="4"/>
  <c r="K26" i="4"/>
  <c r="J26" i="4"/>
  <c r="I26" i="4"/>
  <c r="H26" i="4"/>
  <c r="G26" i="4"/>
  <c r="F26" i="4"/>
  <c r="B26" i="4"/>
  <c r="P25" i="4"/>
  <c r="O25" i="4"/>
  <c r="N25" i="4"/>
  <c r="M25" i="4"/>
  <c r="K25" i="4"/>
  <c r="J25" i="4"/>
  <c r="I25" i="4"/>
  <c r="H25" i="4"/>
  <c r="G25" i="4"/>
  <c r="F25" i="4"/>
  <c r="B25" i="4"/>
  <c r="P24" i="4"/>
  <c r="O24" i="4"/>
  <c r="N24" i="4"/>
  <c r="M24" i="4"/>
  <c r="K24" i="4"/>
  <c r="J24" i="4"/>
  <c r="I24" i="4"/>
  <c r="H24" i="4"/>
  <c r="G24" i="4"/>
  <c r="F24" i="4"/>
  <c r="B24" i="4"/>
  <c r="P23" i="4"/>
  <c r="O23" i="4"/>
  <c r="N23" i="4"/>
  <c r="M23" i="4"/>
  <c r="K23" i="4"/>
  <c r="J23" i="4"/>
  <c r="I23" i="4"/>
  <c r="H23" i="4"/>
  <c r="G23" i="4"/>
  <c r="F23" i="4"/>
  <c r="B23" i="4"/>
  <c r="P22" i="4"/>
  <c r="O22" i="4"/>
  <c r="N22" i="4"/>
  <c r="M22" i="4"/>
  <c r="K22" i="4"/>
  <c r="J22" i="4"/>
  <c r="I22" i="4"/>
  <c r="H22" i="4"/>
  <c r="G22" i="4"/>
  <c r="F22" i="4"/>
  <c r="B22" i="4"/>
  <c r="P21" i="4"/>
  <c r="O21" i="4"/>
  <c r="N21" i="4"/>
  <c r="M21" i="4"/>
  <c r="K21" i="4"/>
  <c r="J21" i="4"/>
  <c r="I21" i="4"/>
  <c r="H21" i="4"/>
  <c r="G21" i="4"/>
  <c r="F21" i="4"/>
  <c r="B21" i="4"/>
  <c r="P20" i="4"/>
  <c r="O20" i="4"/>
  <c r="N20" i="4"/>
  <c r="M20" i="4"/>
  <c r="K20" i="4"/>
  <c r="J20" i="4"/>
  <c r="I20" i="4"/>
  <c r="H20" i="4"/>
  <c r="G20" i="4"/>
  <c r="F20" i="4"/>
  <c r="B20" i="4"/>
  <c r="P19" i="4"/>
  <c r="O19" i="4"/>
  <c r="N19" i="4"/>
  <c r="M19" i="4"/>
  <c r="K19" i="4"/>
  <c r="J19" i="4"/>
  <c r="I19" i="4"/>
  <c r="H19" i="4"/>
  <c r="G19" i="4"/>
  <c r="F19" i="4"/>
  <c r="B19" i="4"/>
  <c r="P18" i="4"/>
  <c r="O18" i="4"/>
  <c r="N18" i="4"/>
  <c r="M18" i="4"/>
  <c r="K18" i="4"/>
  <c r="J18" i="4"/>
  <c r="I18" i="4"/>
  <c r="H18" i="4"/>
  <c r="G18" i="4"/>
  <c r="F18" i="4"/>
  <c r="B18" i="4"/>
  <c r="P17" i="4"/>
  <c r="O17" i="4"/>
  <c r="N17" i="4"/>
  <c r="M17" i="4"/>
  <c r="K17" i="4"/>
  <c r="J17" i="4"/>
  <c r="I17" i="4"/>
  <c r="H17" i="4"/>
  <c r="G17" i="4"/>
  <c r="F17" i="4"/>
  <c r="B17" i="4"/>
  <c r="P16" i="4"/>
  <c r="O16" i="4"/>
  <c r="N16" i="4"/>
  <c r="M16" i="4"/>
  <c r="K16" i="4"/>
  <c r="J16" i="4"/>
  <c r="I16" i="4"/>
  <c r="H16" i="4"/>
  <c r="G16" i="4"/>
  <c r="F16" i="4"/>
  <c r="B16" i="4"/>
  <c r="M15" i="4"/>
  <c r="O15" i="4" s="1"/>
  <c r="H15" i="4"/>
  <c r="G15" i="4"/>
  <c r="F15" i="4"/>
  <c r="K15" i="4" s="1"/>
  <c r="N15" i="4" s="1"/>
  <c r="B15" i="4"/>
  <c r="M14" i="4"/>
  <c r="O14" i="4" s="1"/>
  <c r="H14" i="4"/>
  <c r="G14" i="4"/>
  <c r="K14" i="4" s="1"/>
  <c r="N14" i="4" s="1"/>
  <c r="F14" i="4"/>
  <c r="J14" i="4" s="1"/>
  <c r="B14" i="4"/>
  <c r="M13" i="4"/>
  <c r="O13" i="4" s="1"/>
  <c r="H13" i="4"/>
  <c r="G13" i="4"/>
  <c r="F13" i="4"/>
  <c r="J13" i="4" s="1"/>
  <c r="B13" i="4"/>
  <c r="O12" i="4"/>
  <c r="M12" i="4"/>
  <c r="I12" i="4"/>
  <c r="H12" i="4"/>
  <c r="G12" i="4"/>
  <c r="F12" i="4"/>
  <c r="K12" i="4" s="1"/>
  <c r="N12" i="4" s="1"/>
  <c r="B12" i="4"/>
  <c r="O11" i="4"/>
  <c r="M11" i="4"/>
  <c r="I11" i="4"/>
  <c r="H11" i="4"/>
  <c r="G11" i="4"/>
  <c r="K11" i="4" s="1"/>
  <c r="N11" i="4" s="1"/>
  <c r="F11" i="4"/>
  <c r="J11" i="4" s="1"/>
  <c r="B11" i="4"/>
  <c r="M10" i="4"/>
  <c r="O10" i="4" s="1"/>
  <c r="H10" i="4"/>
  <c r="G10" i="4"/>
  <c r="K10" i="4" s="1"/>
  <c r="N10" i="4" s="1"/>
  <c r="F10" i="4"/>
  <c r="I10" i="4" s="1"/>
  <c r="B10" i="4"/>
  <c r="M9" i="4"/>
  <c r="O9" i="4" s="1"/>
  <c r="K9" i="4"/>
  <c r="N9" i="4" s="1"/>
  <c r="H9" i="4"/>
  <c r="G9" i="4"/>
  <c r="F9" i="4"/>
  <c r="J9" i="4" s="1"/>
  <c r="B9" i="4"/>
  <c r="M8" i="4"/>
  <c r="O8" i="4" s="1"/>
  <c r="K8" i="4"/>
  <c r="N8" i="4" s="1"/>
  <c r="J8" i="4"/>
  <c r="H8" i="4"/>
  <c r="G8" i="4"/>
  <c r="F8" i="4"/>
  <c r="I8" i="4" s="1"/>
  <c r="P8" i="4" s="1"/>
  <c r="B8" i="4"/>
  <c r="P10" i="4" l="1"/>
  <c r="P12" i="4"/>
  <c r="P9" i="4"/>
  <c r="E7" i="5" s="1"/>
  <c r="P15" i="4"/>
  <c r="P11" i="4"/>
  <c r="P14" i="4"/>
  <c r="J12" i="4"/>
  <c r="K13" i="4"/>
  <c r="N13" i="4" s="1"/>
  <c r="I9" i="4"/>
  <c r="J10" i="4"/>
  <c r="I15" i="4"/>
  <c r="I14" i="4"/>
  <c r="J15" i="4"/>
  <c r="I13" i="4"/>
  <c r="P13" i="4" s="1"/>
  <c r="E4" i="5" l="1"/>
  <c r="B4" i="5"/>
  <c r="B5" i="5"/>
  <c r="B6" i="5" s="1"/>
  <c r="E5" i="5"/>
  <c r="E6" i="5"/>
</calcChain>
</file>

<file path=xl/sharedStrings.xml><?xml version="1.0" encoding="utf-8"?>
<sst xmlns="http://schemas.openxmlformats.org/spreadsheetml/2006/main" count="235" uniqueCount="178">
  <si>
    <t>Purchase Planning Template for Small Businesses</t>
  </si>
  <si>
    <t>Purpose: help you decide what to buy, how much to order, when to place the order, and how much cash to commit without relying only on intuition. Use the built-in example as a guide, then replace it with your own data. The template supports up to 200 products.</t>
  </si>
  <si>
    <t>Step</t>
  </si>
  <si>
    <t>What to do</t>
  </si>
  <si>
    <t>Where</t>
  </si>
  <si>
    <t>User enters it</t>
  </si>
  <si>
    <t>Calculated automatically</t>
  </si>
  <si>
    <t>Notes</t>
  </si>
  <si>
    <t>Review the workflow and basic concepts before editing the workbook.</t>
  </si>
  <si>
    <t>Instructions and Glossary</t>
  </si>
  <si>
    <t>No</t>
  </si>
  <si>
    <t>This helps you understand the logic before entering data.</t>
  </si>
  <si>
    <t>Replace the example rows with your own data in both operating sheets.</t>
  </si>
  <si>
    <t>Product Data and Purchase Planning</t>
  </si>
  <si>
    <t>Yes</t>
  </si>
  <si>
    <t>Do not change the headers or delete rows. Make sure the SKU matches in both sheets.</t>
  </si>
  <si>
    <t>Enter your product catalog: SKU, product, category, supplier, unit cost, lead time, safety stock, and whether the item is critical.</t>
  </si>
  <si>
    <t>Product Data</t>
  </si>
  <si>
    <t>The template is set up for up to 200 products.</t>
  </si>
  <si>
    <t>Enter SKU, average daily demand, on-hand inventory, allocated inventory, and adjusted order quantity. Notes are optional.</t>
  </si>
  <si>
    <t>Purchase Planning</t>
  </si>
  <si>
    <t>Partial</t>
  </si>
  <si>
    <t>Product name, available inventory, projected demand, reorder point, coverage, suggested order date, suggested order quantity, unit cost, totals, and status are calculated automatically.</t>
  </si>
  <si>
    <t>Review the status, suggested order date, and total cost.</t>
  </si>
  <si>
    <t>Purchase Planning and Summary</t>
  </si>
  <si>
    <t>Use the status to prioritize purchasing decisions.</t>
  </si>
  <si>
    <t>Compare the adjusted order cost with your available budget and revise quantities if needed.</t>
  </si>
  <si>
    <t>You can edit Available Budget in B5 and Adjusted Order Qty in column L.</t>
  </si>
  <si>
    <t>Resolve any Review alert before relying on totals or placing orders.</t>
  </si>
  <si>
    <t>Review can indicate missing or invalid data, an unknown or duplicated SKU, or invalid planning settings.</t>
  </si>
  <si>
    <t>Key fields to review carefully</t>
  </si>
  <si>
    <t>• Average daily demand</t>
  </si>
  <si>
    <t>Enter the average number of units used or sold per day.</t>
  </si>
  <si>
    <t>• Lead time (days)</t>
  </si>
  <si>
    <t>Enter the actual number of days the supplier takes to deliver.</t>
  </si>
  <si>
    <t>• Safety stock</t>
  </si>
  <si>
    <t>Enter the buffer inventory you want to keep to reduce stockout risk.</t>
  </si>
  <si>
    <t>• Adjusted order quantity</t>
  </si>
  <si>
    <t>Enter the final quantity you decide to order based on budget, priorities, or commercial judgment.</t>
  </si>
  <si>
    <t>• Planning date, planning horizon, monitor buffer, and available budget</t>
  </si>
  <si>
    <t>Edit these inputs in the Purchase Planning sheet.</t>
  </si>
  <si>
    <t>• Status</t>
  </si>
  <si>
    <t>Urgent, Monitor, and Healthy describe inventory priority. Review means the data must be corrected before the result is used.</t>
  </si>
  <si>
    <t>Important limitations</t>
  </si>
  <si>
    <t>• Demand input</t>
  </si>
  <si>
    <t>The template does not forecast demand automatically. Average Daily Demand must be estimated and maintained by the user.</t>
  </si>
  <si>
    <t>• Supplier constraints</t>
  </si>
  <si>
    <t>Minimum order quantities, case packs, discounts, taxes, freight, supplier capacity, and service-level targets are not modeled automatically.</t>
  </si>
  <si>
    <t>• Critical Item field</t>
  </si>
  <si>
    <t>Critical Item is informational and supports manual judgment; it does not automatically change status or suggested quantities.</t>
  </si>
  <si>
    <t>• Adjusted quantities</t>
  </si>
  <si>
    <t>Enter an Adjusted Order Qty for every loaded SKU. If required data is missing or invalid, the Summary will show REVIEW instead of a misleading total.</t>
  </si>
  <si>
    <t>Basic Glossary</t>
  </si>
  <si>
    <t>Term</t>
  </si>
  <si>
    <t>Plain-English explanation</t>
  </si>
  <si>
    <t>Example</t>
  </si>
  <si>
    <t>SKU</t>
  </si>
  <si>
    <t>A unique code used to identify a product.</t>
  </si>
  <si>
    <t>CLN-001</t>
  </si>
  <si>
    <t>Average daily demand</t>
  </si>
  <si>
    <t>Average number of units used or sold per day.</t>
  </si>
  <si>
    <t>12 units/day</t>
  </si>
  <si>
    <t>On-hand inventory</t>
  </si>
  <si>
    <t>Units physically available in inventory.</t>
  </si>
  <si>
    <t>90</t>
  </si>
  <si>
    <t>Allocated inventory</t>
  </si>
  <si>
    <t>Units already reserved or committed.</t>
  </si>
  <si>
    <t>12</t>
  </si>
  <si>
    <t>Available inventory</t>
  </si>
  <si>
    <t>On-hand inventory minus allocated inventory.</t>
  </si>
  <si>
    <t>78</t>
  </si>
  <si>
    <t>Safety stock</t>
  </si>
  <si>
    <t>Buffer inventory kept to reduce the risk of running out.</t>
  </si>
  <si>
    <t>25</t>
  </si>
  <si>
    <t>Lead time</t>
  </si>
  <si>
    <t>Number of days from placing an order until the supplier delivers it.</t>
  </si>
  <si>
    <t>7 days</t>
  </si>
  <si>
    <t>Projected demand</t>
  </si>
  <si>
    <t>Expected demand during the planning horizon.</t>
  </si>
  <si>
    <t>252 units</t>
  </si>
  <si>
    <t>Reorder point</t>
  </si>
  <si>
    <t>Inventory level at which you should place a replenishment order, based on demand during lead time plus safety stock.</t>
  </si>
  <si>
    <t>109 units</t>
  </si>
  <si>
    <t>Days of coverage</t>
  </si>
  <si>
    <t>How many days the available inventory is expected to last at the current demand rate.</t>
  </si>
  <si>
    <t>6.5 days</t>
  </si>
  <si>
    <t>Suggested order quantity</t>
  </si>
  <si>
    <t>Quantity calculated by the template to cover projected demand plus safety stock, net of available inventory.</t>
  </si>
  <si>
    <t>199 units</t>
  </si>
  <si>
    <t>Adjusted order quantity</t>
  </si>
  <si>
    <t>Final quantity you decide to order after considering budget and business priorities.</t>
  </si>
  <si>
    <t>180 units</t>
  </si>
  <si>
    <t>Suggested order date</t>
  </si>
  <si>
    <t>Estimated date to place the order based on available inventory, average daily demand, and the reorder point.</t>
  </si>
  <si>
    <t>03/25/2026</t>
  </si>
  <si>
    <t>Planning date</t>
  </si>
  <si>
    <t>Date from which the workbook calculates the suggested order date.</t>
  </si>
  <si>
    <t>Planning horizon</t>
  </si>
  <si>
    <t>Number of days used to project demand and calculate the suggested order quantity.</t>
  </si>
  <si>
    <t>21 days</t>
  </si>
  <si>
    <t>Available budget</t>
  </si>
  <si>
    <t>Maximum amount you want to commit in this purchasing cycle.</t>
  </si>
  <si>
    <t>$3,500</t>
  </si>
  <si>
    <t>Monitor buffer</t>
  </si>
  <si>
    <t>Additional days beyond supplier lead time used to flag an item for closer monitoring before it becomes urgent.</t>
  </si>
  <si>
    <t>3 days</t>
  </si>
  <si>
    <t>Critical item</t>
  </si>
  <si>
    <t>An item whose stockout would significantly affect operations or customers. This field is informational and does not change formulas automatically.</t>
  </si>
  <si>
    <t>Status</t>
  </si>
  <si>
    <t>Operational priority: Urgent when available inventory is at or below the reorder point; Monitor when coverage is within lead time plus the monitor buffer; Healthy otherwise. Review means required data is missing, invalid, duplicated, or the planning settings cannot support a safe calculation.</t>
  </si>
  <si>
    <t>Urgent</t>
  </si>
  <si>
    <t>Product Data (up to 200 products)</t>
  </si>
  <si>
    <t>Built-in example: replace the example rows with your own products. Keep the headers and the 200-row structure, and do not delete formulas from the Purchase Planning sheet. All cells in this table are user inputs.</t>
  </si>
  <si>
    <t>Product</t>
  </si>
  <si>
    <t>Category</t>
  </si>
  <si>
    <t>Supplier</t>
  </si>
  <si>
    <t>Unit Cost</t>
  </si>
  <si>
    <t>Lead Time (days)</t>
  </si>
  <si>
    <t>Safety Stock</t>
  </si>
  <si>
    <t>Critical Item (Yes/No)</t>
  </si>
  <si>
    <t>All-Purpose Cleaner 1 L</t>
  </si>
  <si>
    <t>Cleaning</t>
  </si>
  <si>
    <t>North Supply Co.</t>
  </si>
  <si>
    <t>CLN-002</t>
  </si>
  <si>
    <t>Disinfectant 1 L</t>
  </si>
  <si>
    <t>CLN-003</t>
  </si>
  <si>
    <t>Bleach 1 L</t>
  </si>
  <si>
    <t>Central Supply Co.</t>
  </si>
  <si>
    <t>CLN-004</t>
  </si>
  <si>
    <t>Glass Cleaner 500 mL</t>
  </si>
  <si>
    <t>CLN-005</t>
  </si>
  <si>
    <t>Liquid Hand Soap 500 mL</t>
  </si>
  <si>
    <t>Hygiene</t>
  </si>
  <si>
    <t>South Supply Co.</t>
  </si>
  <si>
    <t>CLN-006</t>
  </si>
  <si>
    <t>Air Freshener</t>
  </si>
  <si>
    <t>CLN-007</t>
  </si>
  <si>
    <t>Sponge Pack (3)</t>
  </si>
  <si>
    <t>Accessories</t>
  </si>
  <si>
    <t>Home Essentials Supply</t>
  </si>
  <si>
    <t>CLN-008</t>
  </si>
  <si>
    <t>Cleaning Gloves (pair)</t>
  </si>
  <si>
    <t>Planning Date</t>
  </si>
  <si>
    <t>Enter or paste data in columns A, C, D, E, L, and Q. If you replace the example, clear the example values only; do not delete the worksheet structure or formula columns. Yellow cells are user inputs.</t>
  </si>
  <si>
    <t>Planning Horizon (days)</t>
  </si>
  <si>
    <t>Available Budget</t>
  </si>
  <si>
    <t>Monitor Buffer (days)</t>
  </si>
  <si>
    <t>Average Daily Demand</t>
  </si>
  <si>
    <t>On-Hand Inventory</t>
  </si>
  <si>
    <t>Allocated Inventory</t>
  </si>
  <si>
    <t>Available Inventory</t>
  </si>
  <si>
    <t>Projected Demand</t>
  </si>
  <si>
    <t>Reorder Point</t>
  </si>
  <si>
    <t>Days of Coverage</t>
  </si>
  <si>
    <t>Suggested Order Date</t>
  </si>
  <si>
    <t>Suggested Order Qty</t>
  </si>
  <si>
    <t>Adjusted Order Qty</t>
  </si>
  <si>
    <t>Suggested Order Cost</t>
  </si>
  <si>
    <t>Adjusted Order Cost</t>
  </si>
  <si>
    <t>Reduced quantity to stay within budget.</t>
  </si>
  <si>
    <t>Partial order to balance the purchasing budget.</t>
  </si>
  <si>
    <t>Adjusted to cover the three-week planning horizon.</t>
  </si>
  <si>
    <t>Kept the suggested order quantity.</t>
  </si>
  <si>
    <t>Critical item; prioritized in the purchasing plan.</t>
  </si>
  <si>
    <t>Reduced because demand is slower.</t>
  </si>
  <si>
    <t>Urgent item; quantity adjusted for budget.</t>
  </si>
  <si>
    <t>Executive Summary</t>
  </si>
  <si>
    <t>Count</t>
  </si>
  <si>
    <t>Total Suggested Order Cost</t>
  </si>
  <si>
    <t>Total Adjusted Order Cost</t>
  </si>
  <si>
    <t>Monitor</t>
  </si>
  <si>
    <t>Remaining Budget</t>
  </si>
  <si>
    <t>Healthy</t>
  </si>
  <si>
    <t>Products Loaded</t>
  </si>
  <si>
    <t>Review</t>
  </si>
  <si>
    <t>How to read this summary: if any value shows REVIEW, correct missing, invalid, duplicate, or incomplete data before using totals or placing an order. If the adjusted order cost exceeds the available budget, protect the most urgent items first and reduce or defer lower-priority quantities as needed.</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</si>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</sst>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mm/dd/yyyy"/>
  </numFmts>
  <fonts count="10">
    <font>
      <sz val="11"/>
      <name val="Carlito"/>
    </font>
    <font>
      <b/>
      <sz val="14"/>
      <color rgb="FFFFFFFF"/>
      <name val="Carlito"/>
    </font>
    <font>
      <sz val="11"/>
      <color rgb="FF333333"/>
      <name val="Carlito"/>
    </font>
    <font>
      <b/>
      <sz val="11"/>
      <color rgb="FFFFFFFF"/>
      <name val="Carlito"/>
    </font>
    <font>
      <b/>
      <sz val="11"/>
      <name val="Carlito"/>
    </font>
    <font>
      <b/>
      <sz val="11"/>
      <color theme="0"/>
      <name val="Carlito"/>
    </font>
    <font>
      <u/>
      <sz val="11"/>
      <color theme="10"/>
      <name val="Carlito"/>
    </font>
    <font>
      <sz val="11"/>
      <color theme="0"/>
      <name val="Carlito"/>
    </font>
    <font>
      <b/>
      <sz val="11"/>
      <color rgb="FFFFC000"/>
      <name val="Carlito"/>
    </font>
    <font>
      <b/>
      <u/>
      <sz val="13"/>
      <color theme="10"/>
      <name val="Carlito"/>
    </font>
  </fonts>
  <fills count="10">
    <fill>
      <patternFill patternType="none"/>
    </fill>
    <fill>
      <patternFill patternType="gray125"/>
    </fill>
    <fill>
      <patternFill patternType="solid">
        <fgColor rgb="FF1F4E78"/>
      </patternFill>
    </fill>
    <fill>
      <patternFill patternType="solid">
        <fgColor rgb="FFFFF7D6"/>
      </patternFill>
    </fill>
    <fill>
      <patternFill patternType="solid">
        <fgColor rgb="FFF3F4F6"/>
      </patternFill>
    </fill>
    <fill>
      <patternFill patternType="solid">
        <fgColor rgb="FFFFF4CC"/>
      </patternFill>
    </fill>
    <fill>
      <patternFill patternType="solid">
        <fgColor rgb="FF1F4E78"/>
        <bgColor indexed="64"/>
      </patternFill>
    </fill>
    <fill>
      <patternFill patternType="solid">
        <fgColor indexed="65"/>
        <bgColor indexed="64"/>
      </patternFill>
    </fill>
    <fill>
      <patternFill patternType="solid">
        <fgColor rgb="FFFFF7D6"/>
        <bgColor indexed="64"/>
      </patternFill>
    </fill>
    <fill>
      <patternFill patternType="solid">
        <fgColor theme="3"/>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3" fillId="2" borderId="0" xfId="0" applyFont="1" applyFill="1" applyAlignment="1">
      <alignment horizontal="center" vertical="center" wrapText="1"/>
    </xf>
    <xf numFmtId="164" fontId="0" fillId="0" borderId="0" xfId="0" applyNumberFormat="1"/>
    <xf numFmtId="2" fontId="0" fillId="0" borderId="0" xfId="0" applyNumberFormat="1"/>
    <xf numFmtId="0" fontId="4" fillId="4" borderId="0" xfId="0" applyFont="1" applyFill="1"/>
    <xf numFmtId="0" fontId="4" fillId="4" borderId="0" xfId="0" applyFont="1" applyFill="1" applyAlignment="1">
      <alignment vertical="center"/>
    </xf>
    <xf numFmtId="0" fontId="0" fillId="5" borderId="0" xfId="0" applyFill="1"/>
    <xf numFmtId="0" fontId="4" fillId="5" borderId="0" xfId="0" applyFont="1" applyFill="1"/>
    <xf numFmtId="165" fontId="4" fillId="5" borderId="0" xfId="0" applyNumberFormat="1" applyFont="1" applyFill="1"/>
    <xf numFmtId="164" fontId="4" fillId="5" borderId="0" xfId="0" applyNumberFormat="1" applyFont="1" applyFill="1"/>
    <xf numFmtId="2" fontId="0" fillId="5" borderId="0" xfId="0" applyNumberFormat="1" applyFill="1"/>
    <xf numFmtId="165" fontId="0" fillId="0" borderId="0" xfId="0" applyNumberFormat="1"/>
    <xf numFmtId="0" fontId="4" fillId="0" borderId="0" xfId="0" applyFont="1"/>
    <xf numFmtId="0" fontId="1" fillId="2" borderId="0" xfId="0" applyFont="1" applyFill="1" applyAlignment="1">
      <alignment vertical="center"/>
    </xf>
    <xf numFmtId="0" fontId="2" fillId="3" borderId="0" xfId="0" applyFont="1" applyFill="1" applyAlignment="1">
      <alignment vertical="top" wrapText="1"/>
    </xf>
    <xf numFmtId="0" fontId="1" fillId="6" borderId="0" xfId="0" applyFont="1" applyFill="1" applyAlignment="1">
      <alignment vertical="center"/>
    </xf>
    <xf numFmtId="0" fontId="0" fillId="7" borderId="0" xfId="0" applyFill="1"/>
    <xf numFmtId="0" fontId="2" fillId="8" borderId="0" xfId="0" applyFont="1" applyFill="1" applyAlignment="1">
      <alignment vertical="top" wrapText="1"/>
    </xf>
    <xf numFmtId="0" fontId="3" fillId="6" borderId="0" xfId="0" applyFont="1" applyFill="1" applyAlignment="1">
      <alignment horizontal="center" vertical="center" wrapText="1"/>
    </xf>
    <xf numFmtId="0" fontId="0" fillId="7" borderId="0" xfId="0" applyFill="1" applyAlignment="1">
      <alignment vertical="top" wrapText="1"/>
    </xf>
    <xf numFmtId="0" fontId="3" fillId="6" borderId="0" xfId="0" applyFont="1" applyFill="1" applyAlignment="1">
      <alignment vertical="center"/>
    </xf>
    <xf numFmtId="0" fontId="0" fillId="7" borderId="0" xfId="0" applyFill="1" applyAlignment="1">
      <alignment wrapText="1"/>
    </xf>
    <xf numFmtId="0" fontId="7" fillId="9" borderId="1"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9" fillId="7" borderId="7" xfId="1" applyFont="1" applyFill="1" applyBorder="1" applyAlignment="1">
      <alignment horizontal="center" vertical="center"/>
    </xf>
    <xf numFmtId="0" fontId="9" fillId="7" borderId="8" xfId="1" applyFont="1" applyFill="1" applyBorder="1" applyAlignment="1">
      <alignment horizontal="center" vertical="center"/>
    </xf>
    <xf numFmtId="0" fontId="1" fillId="6" borderId="0" xfId="0" applyFont="1" applyFill="1" applyAlignment="1" applyProtection="1">
      <alignment vertical="center"/>
      <protection locked="0"/>
    </xf>
    <xf numFmtId="0" fontId="0" fillId="7" borderId="0" xfId="0" applyFill="1" applyProtection="1">
      <protection locked="0"/>
    </xf>
    <xf numFmtId="0" fontId="2" fillId="8" borderId="0" xfId="0" applyFont="1" applyFill="1" applyAlignment="1" applyProtection="1">
      <alignment vertical="top" wrapText="1"/>
      <protection locked="0"/>
    </xf>
    <xf numFmtId="164" fontId="0" fillId="7" borderId="0" xfId="0" applyNumberFormat="1" applyFill="1" applyProtection="1">
      <protection locked="0"/>
    </xf>
    <xf numFmtId="2" fontId="0" fillId="7" borderId="0" xfId="0" applyNumberFormat="1" applyFill="1" applyProtection="1">
      <protection locked="0"/>
    </xf>
  </cellXfs>
  <cellStyles count="2">
    <cellStyle name="Hipervínculo" xfId="1" builtinId="8"/>
    <cellStyle name="Normal" xfId="0" builtinId="0"/>
  </cellStyles>
  <dxfs count="21">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ill>
        <patternFill patternType="solid">
          <fgColor indexed="64"/>
        </patternFill>
      </fill>
      <protection locked="0" hidden="0"/>
    </dxf>
    <dxf>
      <font>
        <b/>
        <color rgb="FF9C5700"/>
      </font>
      <fill>
        <patternFill>
          <bgColor rgb="FFFCE5CD"/>
        </patternFill>
      </fill>
    </dxf>
    <dxf>
      <font>
        <b/>
        <color rgb="FF9C0006"/>
      </font>
      <fill>
        <patternFill>
          <bgColor rgb="FFF4CCCC"/>
        </patternFill>
      </fill>
    </dxf>
    <dxf>
      <font>
        <b/>
        <color rgb="FF9C5700"/>
      </font>
      <fill>
        <patternFill>
          <bgColor rgb="FFFCE5CD"/>
        </patternFill>
      </fill>
    </dxf>
    <dxf>
      <font>
        <b/>
        <color rgb="FF9C5700"/>
      </font>
      <fill>
        <patternFill>
          <bgColor rgb="FFFCE5CD"/>
        </patternFill>
      </fill>
    </dxf>
    <dxf>
      <font>
        <b/>
        <color rgb="FF274E13"/>
      </font>
      <fill>
        <patternFill>
          <bgColor rgb="FFD9EAD3"/>
        </patternFill>
      </fill>
    </dxf>
    <dxf>
      <font>
        <b/>
        <color rgb="FF7F6000"/>
      </font>
      <fill>
        <patternFill>
          <bgColor rgb="FFFFF2CC"/>
        </patternFill>
      </fill>
    </dxf>
    <dxf>
      <font>
        <b/>
        <color rgb="FF9C0006"/>
      </font>
      <fill>
        <patternFill>
          <bgColor rgb="FFF4CCCC"/>
        </patternFill>
      </fill>
    </dxf>
    <dxf>
      <font>
        <b/>
        <color rgb="FF9C0006"/>
      </font>
      <fill>
        <patternFill>
          <bgColor rgb="FFF4CCCC"/>
        </patternFill>
      </fill>
    </dxf>
    <dxf>
      <font>
        <b/>
        <color rgb="FF9C5700"/>
      </font>
      <fill>
        <patternFill>
          <bgColor rgb="FFFCE5CD"/>
        </patternFill>
      </fill>
    </dxf>
    <dxf>
      <font>
        <b/>
        <color rgb="FF9C0006"/>
      </font>
      <fill>
        <patternFill>
          <bgColor rgb="FFF4CCCC"/>
        </patternFill>
      </fill>
    </dxf>
    <dxf>
      <font>
        <b/>
        <color rgb="FF9C5700"/>
      </font>
      <fill>
        <patternFill>
          <bgColor rgb="FFFCE5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369794</xdr:colOff>
      <xdr:row>0</xdr:row>
      <xdr:rowOff>0</xdr:rowOff>
    </xdr:from>
    <xdr:to>
      <xdr:col>7</xdr:col>
      <xdr:colOff>1353066</xdr:colOff>
      <xdr:row>3</xdr:row>
      <xdr:rowOff>57150</xdr:rowOff>
    </xdr:to>
    <xdr:pic>
      <xdr:nvPicPr>
        <xdr:cNvPr id="2" name="Imagen 1">
          <a:extLst>
            <a:ext uri="{FF2B5EF4-FFF2-40B4-BE49-F238E27FC236}">
              <a16:creationId xmlns:a16="http://schemas.microsoft.com/office/drawing/2014/main" id="{66B557F1-83EE-4C64-9EF7-3543DE8FEB7F}"/>
            </a:ext>
          </a:extLst>
        </xdr:cNvPr>
        <xdr:cNvPicPr>
          <a:picLocks noChangeAspect="1"/>
        </xdr:cNvPicPr>
      </xdr:nvPicPr>
      <xdr:blipFill>
        <a:blip xmlns:r="http://schemas.openxmlformats.org/officeDocument/2006/relationships" r:embed="rId1"/>
        <a:stretch>
          <a:fillRect/>
        </a:stretch>
      </xdr:blipFill>
      <xdr:spPr>
        <a:xfrm>
          <a:off x="17100176" y="0"/>
          <a:ext cx="2107671" cy="61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1431396</xdr:colOff>
      <xdr:row>3</xdr:row>
      <xdr:rowOff>55469</xdr:rowOff>
    </xdr:to>
    <xdr:pic>
      <xdr:nvPicPr>
        <xdr:cNvPr id="2" name="Imagen 1">
          <a:extLst>
            <a:ext uri="{FF2B5EF4-FFF2-40B4-BE49-F238E27FC236}">
              <a16:creationId xmlns:a16="http://schemas.microsoft.com/office/drawing/2014/main" id="{4E524748-7B57-4575-8CA7-E152476FB7B4}"/>
            </a:ext>
          </a:extLst>
        </xdr:cNvPr>
        <xdr:cNvPicPr>
          <a:picLocks noChangeAspect="1"/>
        </xdr:cNvPicPr>
      </xdr:nvPicPr>
      <xdr:blipFill>
        <a:blip xmlns:r="http://schemas.openxmlformats.org/officeDocument/2006/relationships" r:embed="rId1"/>
        <a:stretch>
          <a:fillRect/>
        </a:stretch>
      </xdr:blipFill>
      <xdr:spPr>
        <a:xfrm>
          <a:off x="9963150" y="0"/>
          <a:ext cx="2101956" cy="6136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398886</xdr:colOff>
      <xdr:row>2</xdr:row>
      <xdr:rowOff>230729</xdr:rowOff>
    </xdr:to>
    <xdr:pic>
      <xdr:nvPicPr>
        <xdr:cNvPr id="2" name="Imagen 1">
          <a:extLst>
            <a:ext uri="{FF2B5EF4-FFF2-40B4-BE49-F238E27FC236}">
              <a16:creationId xmlns:a16="http://schemas.microsoft.com/office/drawing/2014/main" id="{62304E51-3F01-4D44-9B67-C46CD42000B8}"/>
            </a:ext>
          </a:extLst>
        </xdr:cNvPr>
        <xdr:cNvPicPr>
          <a:picLocks noChangeAspect="1"/>
        </xdr:cNvPicPr>
      </xdr:nvPicPr>
      <xdr:blipFill>
        <a:blip xmlns:r="http://schemas.openxmlformats.org/officeDocument/2006/relationships" r:embed="rId1"/>
        <a:stretch>
          <a:fillRect/>
        </a:stretch>
      </xdr:blipFill>
      <xdr:spPr>
        <a:xfrm>
          <a:off x="14077950" y="0"/>
          <a:ext cx="2094336" cy="6212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ductDataTable" displayName="ProductDataTable" ref="A6:H206" totalsRowShown="0" headerRowDxfId="1" dataDxfId="0">
  <tableColumns count="8">
    <tableColumn id="1" xr3:uid="{00000000-0010-0000-0000-000001000000}" name="SKU" dataDxfId="9"/>
    <tableColumn id="2" xr3:uid="{00000000-0010-0000-0000-000002000000}" name="Product" dataDxfId="8"/>
    <tableColumn id="3" xr3:uid="{00000000-0010-0000-0000-000003000000}" name="Category" dataDxfId="7"/>
    <tableColumn id="4" xr3:uid="{00000000-0010-0000-0000-000004000000}" name="Supplier" dataDxfId="6"/>
    <tableColumn id="5" xr3:uid="{00000000-0010-0000-0000-000005000000}" name="Unit Cost" dataDxfId="5"/>
    <tableColumn id="6" xr3:uid="{00000000-0010-0000-0000-000006000000}" name="Lead Time (days)" dataDxfId="4"/>
    <tableColumn id="7" xr3:uid="{00000000-0010-0000-0000-000007000000}" name="Safety Stock" dataDxfId="3"/>
    <tableColumn id="8" xr3:uid="{00000000-0010-0000-0000-000008000000}" name="Critical Item (Yes/No)"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urchasePlanningTable" displayName="PurchasePlanningTable" ref="A7:Q207" totalsRowShown="0">
  <tableColumns count="17">
    <tableColumn id="1" xr3:uid="{00000000-0010-0000-0100-000001000000}" name="SKU"/>
    <tableColumn id="2" xr3:uid="{00000000-0010-0000-0100-000002000000}" name="Product"/>
    <tableColumn id="3" xr3:uid="{00000000-0010-0000-0100-000003000000}" name="Average Daily Demand"/>
    <tableColumn id="4" xr3:uid="{00000000-0010-0000-0100-000004000000}" name="On-Hand Inventory"/>
    <tableColumn id="5" xr3:uid="{00000000-0010-0000-0100-000005000000}" name="Allocated Inventory"/>
    <tableColumn id="6" xr3:uid="{00000000-0010-0000-0100-000006000000}" name="Available Inventory"/>
    <tableColumn id="7" xr3:uid="{00000000-0010-0000-0100-000007000000}" name="Projected Demand"/>
    <tableColumn id="8" xr3:uid="{00000000-0010-0000-0100-000008000000}" name="Reorder Point"/>
    <tableColumn id="9" xr3:uid="{00000000-0010-0000-0100-000009000000}" name="Days of Coverage"/>
    <tableColumn id="10" xr3:uid="{00000000-0010-0000-0100-00000A000000}" name="Suggested Order Date"/>
    <tableColumn id="11" xr3:uid="{00000000-0010-0000-0100-00000B000000}" name="Suggested Order Qty"/>
    <tableColumn id="12" xr3:uid="{00000000-0010-0000-0100-00000C000000}" name="Adjusted Order Qty"/>
    <tableColumn id="13" xr3:uid="{00000000-0010-0000-0100-00000D000000}" name="Unit Cost"/>
    <tableColumn id="14" xr3:uid="{00000000-0010-0000-0100-00000E000000}" name="Suggested Order Cost"/>
    <tableColumn id="15" xr3:uid="{00000000-0010-0000-0100-00000F000000}" name="Adjusted Order Cost"/>
    <tableColumn id="16" xr3:uid="{00000000-0010-0000-0100-000010000000}" name="Status"/>
    <tableColumn id="17" xr3:uid="{00000000-0010-0000-0100-000011000000}"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tabSelected="1" topLeftCell="B1" zoomScale="85" zoomScaleNormal="85" workbookViewId="0">
      <selection activeCell="G12" sqref="G12"/>
    </sheetView>
  </sheetViews>
  <sheetFormatPr baseColWidth="10" defaultColWidth="42.69921875" defaultRowHeight="13.8"/>
  <cols>
    <col min="1" max="1" width="40.59765625" style="16" bestFit="1" customWidth="1"/>
    <col min="2" max="2" width="58.09765625" style="16" bestFit="1" customWidth="1"/>
    <col min="3" max="3" width="31.5" style="16" bestFit="1" customWidth="1"/>
    <col min="4" max="4" width="13" style="16" bestFit="1" customWidth="1"/>
    <col min="5" max="5" width="22.5" style="16" bestFit="1" customWidth="1"/>
    <col min="6" max="6" width="54" style="16" bestFit="1" customWidth="1"/>
    <col min="7" max="7" width="14.69921875" style="16" customWidth="1"/>
    <col min="8" max="8" width="43.5" style="16" customWidth="1"/>
    <col min="9" max="9" width="36.69921875" style="16" customWidth="1"/>
    <col min="10" max="16384" width="42.69921875" style="16"/>
  </cols>
  <sheetData>
    <row r="1" spans="1:9" ht="17.399999999999999">
      <c r="A1" s="15" t="s">
        <v>0</v>
      </c>
      <c r="B1" s="15"/>
      <c r="C1" s="15"/>
      <c r="D1" s="15"/>
      <c r="E1" s="15"/>
      <c r="F1" s="15"/>
    </row>
    <row r="3" spans="1:9">
      <c r="A3" s="17" t="s">
        <v>1</v>
      </c>
      <c r="B3" s="17"/>
      <c r="C3" s="17"/>
      <c r="D3" s="17"/>
      <c r="E3" s="17"/>
      <c r="F3" s="17"/>
    </row>
    <row r="4" spans="1:9" ht="14.4" thickBot="1"/>
    <row r="5" spans="1:9" ht="25.2" customHeight="1">
      <c r="A5" s="18" t="s">
        <v>2</v>
      </c>
      <c r="B5" s="18" t="s">
        <v>3</v>
      </c>
      <c r="C5" s="18" t="s">
        <v>4</v>
      </c>
      <c r="D5" s="18" t="s">
        <v>5</v>
      </c>
      <c r="E5" s="18" t="s">
        <v>6</v>
      </c>
      <c r="F5" s="18" t="s">
        <v>7</v>
      </c>
      <c r="H5" s="22" t="s">
        <v>176</v>
      </c>
      <c r="I5" s="23"/>
    </row>
    <row r="6" spans="1:9">
      <c r="A6" s="19">
        <v>1</v>
      </c>
      <c r="B6" s="19" t="s">
        <v>8</v>
      </c>
      <c r="C6" s="19" t="s">
        <v>9</v>
      </c>
      <c r="D6" s="19" t="s">
        <v>10</v>
      </c>
      <c r="E6" s="19" t="s">
        <v>10</v>
      </c>
      <c r="F6" s="19" t="s">
        <v>11</v>
      </c>
      <c r="H6" s="24"/>
      <c r="I6" s="25"/>
    </row>
    <row r="7" spans="1:9" ht="28.2" thickBot="1">
      <c r="A7" s="19">
        <v>2</v>
      </c>
      <c r="B7" s="19" t="s">
        <v>12</v>
      </c>
      <c r="C7" s="19" t="s">
        <v>13</v>
      </c>
      <c r="D7" s="19" t="s">
        <v>14</v>
      </c>
      <c r="E7" s="19" t="s">
        <v>10</v>
      </c>
      <c r="F7" s="19" t="s">
        <v>15</v>
      </c>
      <c r="H7" s="26"/>
      <c r="I7" s="27"/>
    </row>
    <row r="8" spans="1:9" ht="28.2" thickBot="1">
      <c r="A8" s="19">
        <v>3</v>
      </c>
      <c r="B8" s="19" t="s">
        <v>16</v>
      </c>
      <c r="C8" s="19" t="s">
        <v>17</v>
      </c>
      <c r="D8" s="19" t="s">
        <v>14</v>
      </c>
      <c r="E8" s="19" t="s">
        <v>10</v>
      </c>
      <c r="F8" s="19" t="s">
        <v>18</v>
      </c>
      <c r="H8" s="28" t="s">
        <v>177</v>
      </c>
      <c r="I8" s="29"/>
    </row>
    <row r="9" spans="1:9" ht="41.4">
      <c r="A9" s="19">
        <v>4</v>
      </c>
      <c r="B9" s="19" t="s">
        <v>19</v>
      </c>
      <c r="C9" s="19" t="s">
        <v>20</v>
      </c>
      <c r="D9" s="19" t="s">
        <v>14</v>
      </c>
      <c r="E9" s="19" t="s">
        <v>21</v>
      </c>
      <c r="F9" s="19" t="s">
        <v>22</v>
      </c>
    </row>
    <row r="10" spans="1:9">
      <c r="A10" s="19">
        <v>5</v>
      </c>
      <c r="B10" s="19" t="s">
        <v>23</v>
      </c>
      <c r="C10" s="19" t="s">
        <v>24</v>
      </c>
      <c r="D10" s="19" t="s">
        <v>10</v>
      </c>
      <c r="E10" s="19" t="s">
        <v>14</v>
      </c>
      <c r="F10" s="19" t="s">
        <v>25</v>
      </c>
    </row>
    <row r="11" spans="1:9" ht="27.6">
      <c r="A11" s="19">
        <v>6</v>
      </c>
      <c r="B11" s="19" t="s">
        <v>26</v>
      </c>
      <c r="C11" s="19" t="s">
        <v>24</v>
      </c>
      <c r="D11" s="19" t="s">
        <v>14</v>
      </c>
      <c r="E11" s="19" t="s">
        <v>14</v>
      </c>
      <c r="F11" s="19" t="s">
        <v>27</v>
      </c>
    </row>
    <row r="12" spans="1:9" ht="27.6">
      <c r="A12" s="19">
        <v>7</v>
      </c>
      <c r="B12" s="19" t="s">
        <v>28</v>
      </c>
      <c r="C12" s="19" t="s">
        <v>24</v>
      </c>
      <c r="D12" s="19" t="s">
        <v>10</v>
      </c>
      <c r="E12" s="19" t="s">
        <v>14</v>
      </c>
      <c r="F12" s="19" t="s">
        <v>29</v>
      </c>
    </row>
    <row r="14" spans="1:9">
      <c r="A14" s="20" t="s">
        <v>30</v>
      </c>
      <c r="B14" s="20"/>
      <c r="C14" s="20"/>
      <c r="D14" s="20"/>
      <c r="E14" s="20"/>
      <c r="F14" s="20"/>
    </row>
    <row r="15" spans="1:9">
      <c r="A15" s="21" t="s">
        <v>31</v>
      </c>
      <c r="B15" s="21" t="s">
        <v>32</v>
      </c>
      <c r="C15" s="21"/>
      <c r="D15" s="21"/>
      <c r="E15" s="21"/>
      <c r="F15" s="21"/>
    </row>
    <row r="16" spans="1:9">
      <c r="A16" s="21" t="s">
        <v>33</v>
      </c>
      <c r="B16" s="21" t="s">
        <v>34</v>
      </c>
      <c r="C16" s="21"/>
      <c r="D16" s="21"/>
      <c r="E16" s="21"/>
      <c r="F16" s="21"/>
    </row>
    <row r="17" spans="1:6">
      <c r="A17" s="21" t="s">
        <v>35</v>
      </c>
      <c r="B17" s="21" t="s">
        <v>36</v>
      </c>
      <c r="C17" s="21"/>
      <c r="D17" s="21"/>
      <c r="E17" s="21"/>
      <c r="F17" s="21"/>
    </row>
    <row r="18" spans="1:6" ht="27.6">
      <c r="A18" s="21" t="s">
        <v>37</v>
      </c>
      <c r="B18" s="21" t="s">
        <v>38</v>
      </c>
      <c r="C18" s="21"/>
      <c r="D18" s="21"/>
      <c r="E18" s="21"/>
      <c r="F18" s="21"/>
    </row>
    <row r="19" spans="1:6" ht="27.6">
      <c r="A19" s="21" t="s">
        <v>39</v>
      </c>
      <c r="B19" s="21" t="s">
        <v>40</v>
      </c>
      <c r="C19" s="21"/>
      <c r="D19" s="21"/>
      <c r="E19" s="21"/>
      <c r="F19" s="21"/>
    </row>
    <row r="20" spans="1:6" ht="27.6">
      <c r="A20" s="21" t="s">
        <v>41</v>
      </c>
      <c r="B20" s="21" t="s">
        <v>42</v>
      </c>
      <c r="C20" s="21"/>
      <c r="D20" s="21"/>
      <c r="E20" s="21"/>
      <c r="F20" s="21"/>
    </row>
    <row r="22" spans="1:6">
      <c r="A22" s="20" t="s">
        <v>43</v>
      </c>
      <c r="B22" s="20"/>
      <c r="C22" s="20"/>
      <c r="D22" s="20"/>
      <c r="E22" s="20"/>
      <c r="F22" s="20"/>
    </row>
    <row r="23" spans="1:6" ht="27.6">
      <c r="A23" s="21" t="s">
        <v>44</v>
      </c>
      <c r="B23" s="21" t="s">
        <v>45</v>
      </c>
      <c r="C23" s="21"/>
      <c r="D23" s="21"/>
      <c r="E23" s="21"/>
      <c r="F23" s="21"/>
    </row>
    <row r="24" spans="1:6" ht="41.4">
      <c r="A24" s="21" t="s">
        <v>46</v>
      </c>
      <c r="B24" s="21" t="s">
        <v>47</v>
      </c>
      <c r="C24" s="21"/>
      <c r="D24" s="21"/>
      <c r="E24" s="21"/>
      <c r="F24" s="21"/>
    </row>
    <row r="25" spans="1:6" ht="27.6">
      <c r="A25" s="21" t="s">
        <v>48</v>
      </c>
      <c r="B25" s="21" t="s">
        <v>49</v>
      </c>
      <c r="C25" s="21"/>
      <c r="D25" s="21"/>
      <c r="E25" s="21"/>
      <c r="F25" s="21"/>
    </row>
    <row r="26" spans="1:6" ht="41.4">
      <c r="A26" s="21" t="s">
        <v>50</v>
      </c>
      <c r="B26" s="21" t="s">
        <v>51</v>
      </c>
      <c r="C26" s="21"/>
      <c r="D26" s="21"/>
      <c r="E26" s="21"/>
      <c r="F26" s="21"/>
    </row>
  </sheetData>
  <sheetProtection algorithmName="SHA-512" hashValue="r6AC6PJdUOdcy7hG1h7ZfxQo93mWrn3D6p6FZx/9DEflyT35w31Ee+fDML/Kli3k9Nm3ia0loE2Og5rruhWY2w==" saltValue="AZvAf2abCvoROANZa+iNlg==" spinCount="100000" sheet="1" objects="1" scenarios="1" formatCells="0" formatColumns="0" formatRows="0" insertColumns="0" sort="0" autoFilter="0" pivotTables="0"/>
  <mergeCells count="6">
    <mergeCell ref="A1:F1"/>
    <mergeCell ref="A3:F3"/>
    <mergeCell ref="A14:F14"/>
    <mergeCell ref="A22:F22"/>
    <mergeCell ref="H5:I7"/>
    <mergeCell ref="H8:I8"/>
  </mergeCells>
  <hyperlinks>
    <hyperlink ref="H8" r:id="rId1" xr:uid="{A154363B-B62A-45FA-B5C0-6514B1BD368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workbookViewId="0">
      <selection activeCell="D7" sqref="D7"/>
    </sheetView>
  </sheetViews>
  <sheetFormatPr baseColWidth="10" defaultColWidth="8.796875" defaultRowHeight="13.8"/>
  <cols>
    <col min="1" max="1" width="28" style="16" customWidth="1"/>
    <col min="2" max="2" width="72" style="16" customWidth="1"/>
    <col min="3" max="3" width="22" style="16" customWidth="1"/>
    <col min="4" max="5" width="8.796875" style="16"/>
    <col min="6" max="6" width="35.09765625" style="16" customWidth="1"/>
    <col min="7" max="7" width="51.69921875" style="16" customWidth="1"/>
    <col min="8" max="16384" width="8.796875" style="16"/>
  </cols>
  <sheetData>
    <row r="1" spans="1:7" ht="17.399999999999999">
      <c r="A1" s="15" t="s">
        <v>52</v>
      </c>
      <c r="B1" s="15"/>
      <c r="C1" s="15"/>
    </row>
    <row r="3" spans="1:7">
      <c r="A3" s="18" t="s">
        <v>53</v>
      </c>
      <c r="B3" s="18" t="s">
        <v>54</v>
      </c>
      <c r="C3" s="18" t="s">
        <v>55</v>
      </c>
    </row>
    <row r="4" spans="1:7" ht="14.4" thickBot="1">
      <c r="A4" s="19" t="s">
        <v>56</v>
      </c>
      <c r="B4" s="19" t="s">
        <v>57</v>
      </c>
      <c r="C4" s="19" t="s">
        <v>58</v>
      </c>
    </row>
    <row r="5" spans="1:7" ht="23.4" customHeight="1">
      <c r="A5" s="19" t="s">
        <v>59</v>
      </c>
      <c r="B5" s="19" t="s">
        <v>60</v>
      </c>
      <c r="C5" s="19" t="s">
        <v>61</v>
      </c>
      <c r="F5" s="22" t="s">
        <v>176</v>
      </c>
      <c r="G5" s="23"/>
    </row>
    <row r="6" spans="1:7" ht="23.4" customHeight="1">
      <c r="A6" s="19" t="s">
        <v>62</v>
      </c>
      <c r="B6" s="19" t="s">
        <v>63</v>
      </c>
      <c r="C6" s="19" t="s">
        <v>64</v>
      </c>
      <c r="F6" s="24"/>
      <c r="G6" s="25"/>
    </row>
    <row r="7" spans="1:7" ht="23.4" customHeight="1" thickBot="1">
      <c r="A7" s="19" t="s">
        <v>65</v>
      </c>
      <c r="B7" s="19" t="s">
        <v>66</v>
      </c>
      <c r="C7" s="19" t="s">
        <v>67</v>
      </c>
      <c r="F7" s="26"/>
      <c r="G7" s="27"/>
    </row>
    <row r="8" spans="1:7" ht="17.399999999999999" thickBot="1">
      <c r="A8" s="19" t="s">
        <v>68</v>
      </c>
      <c r="B8" s="19" t="s">
        <v>69</v>
      </c>
      <c r="C8" s="19" t="s">
        <v>70</v>
      </c>
      <c r="F8" s="28" t="s">
        <v>177</v>
      </c>
      <c r="G8" s="29"/>
    </row>
    <row r="9" spans="1:7">
      <c r="A9" s="19" t="s">
        <v>71</v>
      </c>
      <c r="B9" s="19" t="s">
        <v>72</v>
      </c>
      <c r="C9" s="19" t="s">
        <v>73</v>
      </c>
    </row>
    <row r="10" spans="1:7">
      <c r="A10" s="19" t="s">
        <v>74</v>
      </c>
      <c r="B10" s="19" t="s">
        <v>75</v>
      </c>
      <c r="C10" s="19" t="s">
        <v>76</v>
      </c>
    </row>
    <row r="11" spans="1:7">
      <c r="A11" s="19" t="s">
        <v>77</v>
      </c>
      <c r="B11" s="19" t="s">
        <v>78</v>
      </c>
      <c r="C11" s="19" t="s">
        <v>79</v>
      </c>
    </row>
    <row r="12" spans="1:7" ht="27.6">
      <c r="A12" s="19" t="s">
        <v>80</v>
      </c>
      <c r="B12" s="19" t="s">
        <v>81</v>
      </c>
      <c r="C12" s="19" t="s">
        <v>82</v>
      </c>
    </row>
    <row r="13" spans="1:7">
      <c r="A13" s="19" t="s">
        <v>83</v>
      </c>
      <c r="B13" s="19" t="s">
        <v>84</v>
      </c>
      <c r="C13" s="19" t="s">
        <v>85</v>
      </c>
    </row>
    <row r="14" spans="1:7" ht="27.6">
      <c r="A14" s="19" t="s">
        <v>86</v>
      </c>
      <c r="B14" s="19" t="s">
        <v>87</v>
      </c>
      <c r="C14" s="19" t="s">
        <v>88</v>
      </c>
    </row>
    <row r="15" spans="1:7">
      <c r="A15" s="19" t="s">
        <v>89</v>
      </c>
      <c r="B15" s="19" t="s">
        <v>90</v>
      </c>
      <c r="C15" s="19" t="s">
        <v>91</v>
      </c>
    </row>
    <row r="16" spans="1:7" ht="27.6">
      <c r="A16" s="19" t="s">
        <v>92</v>
      </c>
      <c r="B16" s="19" t="s">
        <v>93</v>
      </c>
      <c r="C16" s="19" t="s">
        <v>94</v>
      </c>
    </row>
    <row r="17" spans="1:3">
      <c r="A17" s="19" t="s">
        <v>95</v>
      </c>
      <c r="B17" s="19" t="s">
        <v>96</v>
      </c>
      <c r="C17" s="19" t="s">
        <v>94</v>
      </c>
    </row>
    <row r="18" spans="1:3">
      <c r="A18" s="19" t="s">
        <v>97</v>
      </c>
      <c r="B18" s="19" t="s">
        <v>98</v>
      </c>
      <c r="C18" s="19" t="s">
        <v>99</v>
      </c>
    </row>
    <row r="19" spans="1:3">
      <c r="A19" s="19" t="s">
        <v>100</v>
      </c>
      <c r="B19" s="19" t="s">
        <v>101</v>
      </c>
      <c r="C19" s="19" t="s">
        <v>102</v>
      </c>
    </row>
    <row r="20" spans="1:3" ht="27.6">
      <c r="A20" s="19" t="s">
        <v>103</v>
      </c>
      <c r="B20" s="19" t="s">
        <v>104</v>
      </c>
      <c r="C20" s="19" t="s">
        <v>105</v>
      </c>
    </row>
    <row r="21" spans="1:3" ht="27.6">
      <c r="A21" s="19" t="s">
        <v>106</v>
      </c>
      <c r="B21" s="19" t="s">
        <v>107</v>
      </c>
      <c r="C21" s="19" t="s">
        <v>14</v>
      </c>
    </row>
    <row r="22" spans="1:3" ht="55.2">
      <c r="A22" s="19" t="s">
        <v>108</v>
      </c>
      <c r="B22" s="19" t="s">
        <v>109</v>
      </c>
      <c r="C22" s="19" t="s">
        <v>110</v>
      </c>
    </row>
  </sheetData>
  <sheetProtection algorithmName="SHA-512" hashValue="E4hmlcoyAD/lPNQLZwr90vJ6LyqLM8PW1RVTv8Jd//+uMGpe5Ctvi3GWVZFX8xIuzL/YmpXntQdqvCxrowSYpA==" saltValue="3cRWgEUul+38/HTazeWKPw==" spinCount="100000" sheet="1" objects="1" scenarios="1" formatCells="0" formatColumns="0" formatRows="0" insertColumns="0" insertRows="0" insertHyperlinks="0"/>
  <mergeCells count="3">
    <mergeCell ref="A1:C1"/>
    <mergeCell ref="F5:G7"/>
    <mergeCell ref="F8:G8"/>
  </mergeCells>
  <hyperlinks>
    <hyperlink ref="F8" r:id="rId1" xr:uid="{DC9D183A-BC2F-406F-90F3-45506FEDF85C}"/>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06"/>
  <sheetViews>
    <sheetView workbookViewId="0">
      <selection activeCell="H21" sqref="H21"/>
    </sheetView>
  </sheetViews>
  <sheetFormatPr baseColWidth="10" defaultColWidth="8.796875" defaultRowHeight="13.8"/>
  <cols>
    <col min="1" max="1" width="16" style="16" customWidth="1"/>
    <col min="2" max="2" width="36" style="16" customWidth="1"/>
    <col min="3" max="3" width="24" style="16" customWidth="1"/>
    <col min="4" max="4" width="34" style="16" customWidth="1"/>
    <col min="5" max="5" width="14" style="16" customWidth="1"/>
    <col min="6" max="7" width="16" style="16" customWidth="1"/>
    <col min="8" max="8" width="20" style="16" customWidth="1"/>
    <col min="9" max="9" width="8.796875" style="16"/>
    <col min="10" max="10" width="22.296875" style="16" customWidth="1"/>
    <col min="11" max="11" width="38.8984375" style="16" customWidth="1"/>
    <col min="12" max="16384" width="8.796875" style="16"/>
  </cols>
  <sheetData>
    <row r="1" spans="1:11" ht="17.399999999999999">
      <c r="A1" s="30" t="s">
        <v>111</v>
      </c>
      <c r="B1" s="30"/>
      <c r="C1" s="30"/>
      <c r="D1" s="30"/>
      <c r="E1" s="30"/>
      <c r="F1" s="30"/>
      <c r="G1" s="30"/>
      <c r="H1" s="30"/>
    </row>
    <row r="2" spans="1:11">
      <c r="A2" s="31"/>
      <c r="B2" s="31"/>
      <c r="C2" s="31"/>
      <c r="D2" s="31"/>
      <c r="E2" s="31"/>
      <c r="F2" s="31"/>
      <c r="G2" s="31"/>
      <c r="H2" s="31"/>
    </row>
    <row r="3" spans="1:11" ht="30.45" customHeight="1" thickBot="1">
      <c r="A3" s="32" t="s">
        <v>112</v>
      </c>
      <c r="B3" s="32"/>
      <c r="C3" s="32"/>
      <c r="D3" s="32"/>
      <c r="E3" s="32"/>
      <c r="F3" s="32"/>
      <c r="G3" s="32"/>
      <c r="H3" s="32"/>
    </row>
    <row r="4" spans="1:11" ht="21.6" customHeight="1">
      <c r="A4" s="31"/>
      <c r="B4" s="31"/>
      <c r="C4" s="31"/>
      <c r="D4" s="31"/>
      <c r="E4" s="31"/>
      <c r="F4" s="31"/>
      <c r="G4" s="31"/>
      <c r="H4" s="31"/>
      <c r="J4" s="22" t="s">
        <v>176</v>
      </c>
      <c r="K4" s="23"/>
    </row>
    <row r="5" spans="1:11" ht="17.399999999999999" customHeight="1">
      <c r="A5" s="31"/>
      <c r="B5" s="31"/>
      <c r="C5" s="31"/>
      <c r="D5" s="31"/>
      <c r="E5" s="31"/>
      <c r="F5" s="31"/>
      <c r="G5" s="31"/>
      <c r="H5" s="31"/>
      <c r="J5" s="24"/>
      <c r="K5" s="25"/>
    </row>
    <row r="6" spans="1:11" ht="24" customHeight="1" thickBot="1">
      <c r="A6" s="31" t="s">
        <v>56</v>
      </c>
      <c r="B6" s="31" t="s">
        <v>113</v>
      </c>
      <c r="C6" s="31" t="s">
        <v>114</v>
      </c>
      <c r="D6" s="31" t="s">
        <v>115</v>
      </c>
      <c r="E6" s="31" t="s">
        <v>116</v>
      </c>
      <c r="F6" s="31" t="s">
        <v>117</v>
      </c>
      <c r="G6" s="31" t="s">
        <v>118</v>
      </c>
      <c r="H6" s="31" t="s">
        <v>119</v>
      </c>
      <c r="J6" s="26"/>
      <c r="K6" s="27"/>
    </row>
    <row r="7" spans="1:11" ht="17.399999999999999" thickBot="1">
      <c r="A7" s="31" t="s">
        <v>58</v>
      </c>
      <c r="B7" s="31" t="s">
        <v>120</v>
      </c>
      <c r="C7" s="31" t="s">
        <v>121</v>
      </c>
      <c r="D7" s="31" t="s">
        <v>122</v>
      </c>
      <c r="E7" s="33">
        <v>6.2</v>
      </c>
      <c r="F7" s="34">
        <v>7</v>
      </c>
      <c r="G7" s="34">
        <v>25</v>
      </c>
      <c r="H7" s="31" t="s">
        <v>14</v>
      </c>
      <c r="J7" s="28" t="s">
        <v>177</v>
      </c>
      <c r="K7" s="29"/>
    </row>
    <row r="8" spans="1:11">
      <c r="A8" s="31" t="s">
        <v>123</v>
      </c>
      <c r="B8" s="31" t="s">
        <v>124</v>
      </c>
      <c r="C8" s="31" t="s">
        <v>121</v>
      </c>
      <c r="D8" s="31" t="s">
        <v>122</v>
      </c>
      <c r="E8" s="33">
        <v>5.0999999999999996</v>
      </c>
      <c r="F8" s="34">
        <v>5</v>
      </c>
      <c r="G8" s="34">
        <v>18</v>
      </c>
      <c r="H8" s="31" t="s">
        <v>14</v>
      </c>
    </row>
    <row r="9" spans="1:11">
      <c r="A9" s="31" t="s">
        <v>125</v>
      </c>
      <c r="B9" s="31" t="s">
        <v>126</v>
      </c>
      <c r="C9" s="31" t="s">
        <v>121</v>
      </c>
      <c r="D9" s="31" t="s">
        <v>127</v>
      </c>
      <c r="E9" s="33">
        <v>3.4</v>
      </c>
      <c r="F9" s="34">
        <v>4</v>
      </c>
      <c r="G9" s="34">
        <v>20</v>
      </c>
      <c r="H9" s="31" t="s">
        <v>14</v>
      </c>
    </row>
    <row r="10" spans="1:11">
      <c r="A10" s="31" t="s">
        <v>128</v>
      </c>
      <c r="B10" s="31" t="s">
        <v>129</v>
      </c>
      <c r="C10" s="31" t="s">
        <v>121</v>
      </c>
      <c r="D10" s="31" t="s">
        <v>127</v>
      </c>
      <c r="E10" s="33">
        <v>4.8</v>
      </c>
      <c r="F10" s="34">
        <v>6</v>
      </c>
      <c r="G10" s="34">
        <v>15</v>
      </c>
      <c r="H10" s="31" t="s">
        <v>10</v>
      </c>
    </row>
    <row r="11" spans="1:11">
      <c r="A11" s="31" t="s">
        <v>130</v>
      </c>
      <c r="B11" s="31" t="s">
        <v>131</v>
      </c>
      <c r="C11" s="31" t="s">
        <v>132</v>
      </c>
      <c r="D11" s="31" t="s">
        <v>133</v>
      </c>
      <c r="E11" s="33">
        <v>4.2</v>
      </c>
      <c r="F11" s="34">
        <v>5</v>
      </c>
      <c r="G11" s="34">
        <v>14</v>
      </c>
      <c r="H11" s="31" t="s">
        <v>14</v>
      </c>
    </row>
    <row r="12" spans="1:11">
      <c r="A12" s="31" t="s">
        <v>134</v>
      </c>
      <c r="B12" s="31" t="s">
        <v>135</v>
      </c>
      <c r="C12" s="31" t="s">
        <v>121</v>
      </c>
      <c r="D12" s="31" t="s">
        <v>133</v>
      </c>
      <c r="E12" s="33">
        <v>4.5</v>
      </c>
      <c r="F12" s="34">
        <v>7</v>
      </c>
      <c r="G12" s="34">
        <v>10</v>
      </c>
      <c r="H12" s="31" t="s">
        <v>10</v>
      </c>
    </row>
    <row r="13" spans="1:11">
      <c r="A13" s="31" t="s">
        <v>136</v>
      </c>
      <c r="B13" s="31" t="s">
        <v>137</v>
      </c>
      <c r="C13" s="31" t="s">
        <v>138</v>
      </c>
      <c r="D13" s="31" t="s">
        <v>139</v>
      </c>
      <c r="E13" s="33">
        <v>2.6</v>
      </c>
      <c r="F13" s="34">
        <v>8</v>
      </c>
      <c r="G13" s="34">
        <v>12</v>
      </c>
      <c r="H13" s="31" t="s">
        <v>10</v>
      </c>
    </row>
    <row r="14" spans="1:11">
      <c r="A14" s="31" t="s">
        <v>140</v>
      </c>
      <c r="B14" s="31" t="s">
        <v>141</v>
      </c>
      <c r="C14" s="31" t="s">
        <v>138</v>
      </c>
      <c r="D14" s="31" t="s">
        <v>139</v>
      </c>
      <c r="E14" s="33">
        <v>2.9</v>
      </c>
      <c r="F14" s="34">
        <v>6</v>
      </c>
      <c r="G14" s="34">
        <v>10</v>
      </c>
      <c r="H14" s="31" t="s">
        <v>14</v>
      </c>
    </row>
    <row r="15" spans="1:11">
      <c r="A15" s="31"/>
      <c r="B15" s="31"/>
      <c r="C15" s="31"/>
      <c r="D15" s="31"/>
      <c r="E15" s="33"/>
      <c r="F15" s="34"/>
      <c r="G15" s="34"/>
      <c r="H15" s="31"/>
    </row>
    <row r="16" spans="1:11">
      <c r="A16" s="31"/>
      <c r="B16" s="31"/>
      <c r="C16" s="31"/>
      <c r="D16" s="31"/>
      <c r="E16" s="33"/>
      <c r="F16" s="34"/>
      <c r="G16" s="34"/>
      <c r="H16" s="31"/>
    </row>
    <row r="17" spans="1:8">
      <c r="A17" s="31"/>
      <c r="B17" s="31"/>
      <c r="C17" s="31"/>
      <c r="D17" s="31"/>
      <c r="E17" s="33"/>
      <c r="F17" s="34"/>
      <c r="G17" s="34"/>
      <c r="H17" s="31"/>
    </row>
    <row r="18" spans="1:8">
      <c r="A18" s="31"/>
      <c r="B18" s="31"/>
      <c r="C18" s="31"/>
      <c r="D18" s="31"/>
      <c r="E18" s="33"/>
      <c r="F18" s="34"/>
      <c r="G18" s="34"/>
      <c r="H18" s="31"/>
    </row>
    <row r="19" spans="1:8">
      <c r="A19" s="31"/>
      <c r="B19" s="31"/>
      <c r="C19" s="31"/>
      <c r="D19" s="31"/>
      <c r="E19" s="33"/>
      <c r="F19" s="34"/>
      <c r="G19" s="34"/>
      <c r="H19" s="31"/>
    </row>
    <row r="20" spans="1:8">
      <c r="A20" s="31"/>
      <c r="B20" s="31"/>
      <c r="C20" s="31"/>
      <c r="D20" s="31"/>
      <c r="E20" s="33"/>
      <c r="F20" s="34"/>
      <c r="G20" s="34"/>
      <c r="H20" s="31"/>
    </row>
    <row r="21" spans="1:8">
      <c r="A21" s="31"/>
      <c r="B21" s="31"/>
      <c r="C21" s="31"/>
      <c r="D21" s="31"/>
      <c r="E21" s="33"/>
      <c r="F21" s="34"/>
      <c r="G21" s="34"/>
      <c r="H21" s="31"/>
    </row>
    <row r="22" spans="1:8">
      <c r="A22" s="31"/>
      <c r="B22" s="31"/>
      <c r="C22" s="31"/>
      <c r="D22" s="31"/>
      <c r="E22" s="33"/>
      <c r="F22" s="34"/>
      <c r="G22" s="34"/>
      <c r="H22" s="31"/>
    </row>
    <row r="23" spans="1:8">
      <c r="A23" s="31"/>
      <c r="B23" s="31"/>
      <c r="C23" s="31"/>
      <c r="D23" s="31"/>
      <c r="E23" s="33"/>
      <c r="F23" s="34"/>
      <c r="G23" s="34"/>
      <c r="H23" s="31"/>
    </row>
    <row r="24" spans="1:8">
      <c r="A24" s="31"/>
      <c r="B24" s="31"/>
      <c r="C24" s="31"/>
      <c r="D24" s="31"/>
      <c r="E24" s="33"/>
      <c r="F24" s="34"/>
      <c r="G24" s="34"/>
      <c r="H24" s="31"/>
    </row>
    <row r="25" spans="1:8">
      <c r="A25" s="31"/>
      <c r="B25" s="31"/>
      <c r="C25" s="31"/>
      <c r="D25" s="31"/>
      <c r="E25" s="33"/>
      <c r="F25" s="34"/>
      <c r="G25" s="34"/>
      <c r="H25" s="31"/>
    </row>
    <row r="26" spans="1:8">
      <c r="A26" s="31"/>
      <c r="B26" s="31"/>
      <c r="C26" s="31"/>
      <c r="D26" s="31"/>
      <c r="E26" s="33"/>
      <c r="F26" s="34"/>
      <c r="G26" s="34"/>
      <c r="H26" s="31"/>
    </row>
    <row r="27" spans="1:8">
      <c r="A27" s="31"/>
      <c r="B27" s="31"/>
      <c r="C27" s="31"/>
      <c r="D27" s="31"/>
      <c r="E27" s="33"/>
      <c r="F27" s="34"/>
      <c r="G27" s="34"/>
      <c r="H27" s="31"/>
    </row>
    <row r="28" spans="1:8">
      <c r="A28" s="31"/>
      <c r="B28" s="31"/>
      <c r="C28" s="31"/>
      <c r="D28" s="31"/>
      <c r="E28" s="33"/>
      <c r="F28" s="34"/>
      <c r="G28" s="34"/>
      <c r="H28" s="31"/>
    </row>
    <row r="29" spans="1:8">
      <c r="A29" s="31"/>
      <c r="B29" s="31"/>
      <c r="C29" s="31"/>
      <c r="D29" s="31"/>
      <c r="E29" s="33"/>
      <c r="F29" s="34"/>
      <c r="G29" s="34"/>
      <c r="H29" s="31"/>
    </row>
    <row r="30" spans="1:8">
      <c r="A30" s="31"/>
      <c r="B30" s="31"/>
      <c r="C30" s="31"/>
      <c r="D30" s="31"/>
      <c r="E30" s="33"/>
      <c r="F30" s="34"/>
      <c r="G30" s="34"/>
      <c r="H30" s="31"/>
    </row>
    <row r="31" spans="1:8">
      <c r="A31" s="31"/>
      <c r="B31" s="31"/>
      <c r="C31" s="31"/>
      <c r="D31" s="31"/>
      <c r="E31" s="33"/>
      <c r="F31" s="34"/>
      <c r="G31" s="34"/>
      <c r="H31" s="31"/>
    </row>
    <row r="32" spans="1:8">
      <c r="A32" s="31"/>
      <c r="B32" s="31"/>
      <c r="C32" s="31"/>
      <c r="D32" s="31"/>
      <c r="E32" s="33"/>
      <c r="F32" s="34"/>
      <c r="G32" s="34"/>
      <c r="H32" s="31"/>
    </row>
    <row r="33" spans="1:8">
      <c r="A33" s="31"/>
      <c r="B33" s="31"/>
      <c r="C33" s="31"/>
      <c r="D33" s="31"/>
      <c r="E33" s="33"/>
      <c r="F33" s="34"/>
      <c r="G33" s="34"/>
      <c r="H33" s="31"/>
    </row>
    <row r="34" spans="1:8">
      <c r="A34" s="31"/>
      <c r="B34" s="31"/>
      <c r="C34" s="31"/>
      <c r="D34" s="31"/>
      <c r="E34" s="33"/>
      <c r="F34" s="34"/>
      <c r="G34" s="34"/>
      <c r="H34" s="31"/>
    </row>
    <row r="35" spans="1:8">
      <c r="A35" s="31"/>
      <c r="B35" s="31"/>
      <c r="C35" s="31"/>
      <c r="D35" s="31"/>
      <c r="E35" s="33"/>
      <c r="F35" s="34"/>
      <c r="G35" s="34"/>
      <c r="H35" s="31"/>
    </row>
    <row r="36" spans="1:8">
      <c r="A36" s="31"/>
      <c r="B36" s="31"/>
      <c r="C36" s="31"/>
      <c r="D36" s="31"/>
      <c r="E36" s="33"/>
      <c r="F36" s="34"/>
      <c r="G36" s="34"/>
      <c r="H36" s="31"/>
    </row>
    <row r="37" spans="1:8">
      <c r="A37" s="31"/>
      <c r="B37" s="31"/>
      <c r="C37" s="31"/>
      <c r="D37" s="31"/>
      <c r="E37" s="33"/>
      <c r="F37" s="34"/>
      <c r="G37" s="34"/>
      <c r="H37" s="31"/>
    </row>
    <row r="38" spans="1:8">
      <c r="A38" s="31"/>
      <c r="B38" s="31"/>
      <c r="C38" s="31"/>
      <c r="D38" s="31"/>
      <c r="E38" s="33"/>
      <c r="F38" s="34"/>
      <c r="G38" s="34"/>
      <c r="H38" s="31"/>
    </row>
    <row r="39" spans="1:8">
      <c r="A39" s="31"/>
      <c r="B39" s="31"/>
      <c r="C39" s="31"/>
      <c r="D39" s="31"/>
      <c r="E39" s="33"/>
      <c r="F39" s="34"/>
      <c r="G39" s="34"/>
      <c r="H39" s="31"/>
    </row>
    <row r="40" spans="1:8">
      <c r="A40" s="31"/>
      <c r="B40" s="31"/>
      <c r="C40" s="31"/>
      <c r="D40" s="31"/>
      <c r="E40" s="33"/>
      <c r="F40" s="34"/>
      <c r="G40" s="34"/>
      <c r="H40" s="31"/>
    </row>
    <row r="41" spans="1:8">
      <c r="A41" s="31"/>
      <c r="B41" s="31"/>
      <c r="C41" s="31"/>
      <c r="D41" s="31"/>
      <c r="E41" s="33"/>
      <c r="F41" s="34"/>
      <c r="G41" s="34"/>
      <c r="H41" s="31"/>
    </row>
    <row r="42" spans="1:8">
      <c r="A42" s="31"/>
      <c r="B42" s="31"/>
      <c r="C42" s="31"/>
      <c r="D42" s="31"/>
      <c r="E42" s="33"/>
      <c r="F42" s="34"/>
      <c r="G42" s="34"/>
      <c r="H42" s="31"/>
    </row>
    <row r="43" spans="1:8">
      <c r="A43" s="31"/>
      <c r="B43" s="31"/>
      <c r="C43" s="31"/>
      <c r="D43" s="31"/>
      <c r="E43" s="33"/>
      <c r="F43" s="34"/>
      <c r="G43" s="34"/>
      <c r="H43" s="31"/>
    </row>
    <row r="44" spans="1:8">
      <c r="A44" s="31"/>
      <c r="B44" s="31"/>
      <c r="C44" s="31"/>
      <c r="D44" s="31"/>
      <c r="E44" s="33"/>
      <c r="F44" s="34"/>
      <c r="G44" s="34"/>
      <c r="H44" s="31"/>
    </row>
    <row r="45" spans="1:8">
      <c r="A45" s="31"/>
      <c r="B45" s="31"/>
      <c r="C45" s="31"/>
      <c r="D45" s="31"/>
      <c r="E45" s="33"/>
      <c r="F45" s="34"/>
      <c r="G45" s="34"/>
      <c r="H45" s="31"/>
    </row>
    <row r="46" spans="1:8">
      <c r="A46" s="31"/>
      <c r="B46" s="31"/>
      <c r="C46" s="31"/>
      <c r="D46" s="31"/>
      <c r="E46" s="33"/>
      <c r="F46" s="34"/>
      <c r="G46" s="34"/>
      <c r="H46" s="31"/>
    </row>
    <row r="47" spans="1:8">
      <c r="A47" s="31"/>
      <c r="B47" s="31"/>
      <c r="C47" s="31"/>
      <c r="D47" s="31"/>
      <c r="E47" s="33"/>
      <c r="F47" s="34"/>
      <c r="G47" s="34"/>
      <c r="H47" s="31"/>
    </row>
    <row r="48" spans="1:8">
      <c r="A48" s="31"/>
      <c r="B48" s="31"/>
      <c r="C48" s="31"/>
      <c r="D48" s="31"/>
      <c r="E48" s="33"/>
      <c r="F48" s="34"/>
      <c r="G48" s="34"/>
      <c r="H48" s="31"/>
    </row>
    <row r="49" spans="1:8">
      <c r="A49" s="31"/>
      <c r="B49" s="31"/>
      <c r="C49" s="31"/>
      <c r="D49" s="31"/>
      <c r="E49" s="33"/>
      <c r="F49" s="34"/>
      <c r="G49" s="34"/>
      <c r="H49" s="31"/>
    </row>
    <row r="50" spans="1:8">
      <c r="A50" s="31"/>
      <c r="B50" s="31"/>
      <c r="C50" s="31"/>
      <c r="D50" s="31"/>
      <c r="E50" s="33"/>
      <c r="F50" s="34"/>
      <c r="G50" s="34"/>
      <c r="H50" s="31"/>
    </row>
    <row r="51" spans="1:8">
      <c r="A51" s="31"/>
      <c r="B51" s="31"/>
      <c r="C51" s="31"/>
      <c r="D51" s="31"/>
      <c r="E51" s="33"/>
      <c r="F51" s="34"/>
      <c r="G51" s="34"/>
      <c r="H51" s="31"/>
    </row>
    <row r="52" spans="1:8">
      <c r="A52" s="31"/>
      <c r="B52" s="31"/>
      <c r="C52" s="31"/>
      <c r="D52" s="31"/>
      <c r="E52" s="33"/>
      <c r="F52" s="34"/>
      <c r="G52" s="34"/>
      <c r="H52" s="31"/>
    </row>
    <row r="53" spans="1:8">
      <c r="A53" s="31"/>
      <c r="B53" s="31"/>
      <c r="C53" s="31"/>
      <c r="D53" s="31"/>
      <c r="E53" s="33"/>
      <c r="F53" s="34"/>
      <c r="G53" s="34"/>
      <c r="H53" s="31"/>
    </row>
    <row r="54" spans="1:8">
      <c r="A54" s="31"/>
      <c r="B54" s="31"/>
      <c r="C54" s="31"/>
      <c r="D54" s="31"/>
      <c r="E54" s="33"/>
      <c r="F54" s="34"/>
      <c r="G54" s="34"/>
      <c r="H54" s="31"/>
    </row>
    <row r="55" spans="1:8">
      <c r="A55" s="31"/>
      <c r="B55" s="31"/>
      <c r="C55" s="31"/>
      <c r="D55" s="31"/>
      <c r="E55" s="33"/>
      <c r="F55" s="34"/>
      <c r="G55" s="34"/>
      <c r="H55" s="31"/>
    </row>
    <row r="56" spans="1:8">
      <c r="A56" s="31"/>
      <c r="B56" s="31"/>
      <c r="C56" s="31"/>
      <c r="D56" s="31"/>
      <c r="E56" s="33"/>
      <c r="F56" s="34"/>
      <c r="G56" s="34"/>
      <c r="H56" s="31"/>
    </row>
    <row r="57" spans="1:8">
      <c r="A57" s="31"/>
      <c r="B57" s="31"/>
      <c r="C57" s="31"/>
      <c r="D57" s="31"/>
      <c r="E57" s="33"/>
      <c r="F57" s="34"/>
      <c r="G57" s="34"/>
      <c r="H57" s="31"/>
    </row>
    <row r="58" spans="1:8">
      <c r="A58" s="31"/>
      <c r="B58" s="31"/>
      <c r="C58" s="31"/>
      <c r="D58" s="31"/>
      <c r="E58" s="33"/>
      <c r="F58" s="34"/>
      <c r="G58" s="34"/>
      <c r="H58" s="31"/>
    </row>
    <row r="59" spans="1:8">
      <c r="A59" s="31"/>
      <c r="B59" s="31"/>
      <c r="C59" s="31"/>
      <c r="D59" s="31"/>
      <c r="E59" s="33"/>
      <c r="F59" s="34"/>
      <c r="G59" s="34"/>
      <c r="H59" s="31"/>
    </row>
    <row r="60" spans="1:8">
      <c r="A60" s="31"/>
      <c r="B60" s="31"/>
      <c r="C60" s="31"/>
      <c r="D60" s="31"/>
      <c r="E60" s="33"/>
      <c r="F60" s="34"/>
      <c r="G60" s="34"/>
      <c r="H60" s="31"/>
    </row>
    <row r="61" spans="1:8">
      <c r="A61" s="31"/>
      <c r="B61" s="31"/>
      <c r="C61" s="31"/>
      <c r="D61" s="31"/>
      <c r="E61" s="33"/>
      <c r="F61" s="34"/>
      <c r="G61" s="34"/>
      <c r="H61" s="31"/>
    </row>
    <row r="62" spans="1:8">
      <c r="A62" s="31"/>
      <c r="B62" s="31"/>
      <c r="C62" s="31"/>
      <c r="D62" s="31"/>
      <c r="E62" s="33"/>
      <c r="F62" s="34"/>
      <c r="G62" s="34"/>
      <c r="H62" s="31"/>
    </row>
    <row r="63" spans="1:8">
      <c r="A63" s="31"/>
      <c r="B63" s="31"/>
      <c r="C63" s="31"/>
      <c r="D63" s="31"/>
      <c r="E63" s="33"/>
      <c r="F63" s="34"/>
      <c r="G63" s="34"/>
      <c r="H63" s="31"/>
    </row>
    <row r="64" spans="1:8">
      <c r="A64" s="31"/>
      <c r="B64" s="31"/>
      <c r="C64" s="31"/>
      <c r="D64" s="31"/>
      <c r="E64" s="33"/>
      <c r="F64" s="34"/>
      <c r="G64" s="34"/>
      <c r="H64" s="31"/>
    </row>
    <row r="65" spans="1:8">
      <c r="A65" s="31"/>
      <c r="B65" s="31"/>
      <c r="C65" s="31"/>
      <c r="D65" s="31"/>
      <c r="E65" s="33"/>
      <c r="F65" s="34"/>
      <c r="G65" s="34"/>
      <c r="H65" s="31"/>
    </row>
    <row r="66" spans="1:8">
      <c r="A66" s="31"/>
      <c r="B66" s="31"/>
      <c r="C66" s="31"/>
      <c r="D66" s="31"/>
      <c r="E66" s="33"/>
      <c r="F66" s="34"/>
      <c r="G66" s="34"/>
      <c r="H66" s="31"/>
    </row>
    <row r="67" spans="1:8">
      <c r="A67" s="31"/>
      <c r="B67" s="31"/>
      <c r="C67" s="31"/>
      <c r="D67" s="31"/>
      <c r="E67" s="33"/>
      <c r="F67" s="34"/>
      <c r="G67" s="34"/>
      <c r="H67" s="31"/>
    </row>
    <row r="68" spans="1:8">
      <c r="A68" s="31"/>
      <c r="B68" s="31"/>
      <c r="C68" s="31"/>
      <c r="D68" s="31"/>
      <c r="E68" s="33"/>
      <c r="F68" s="34"/>
      <c r="G68" s="34"/>
      <c r="H68" s="31"/>
    </row>
    <row r="69" spans="1:8">
      <c r="A69" s="31"/>
      <c r="B69" s="31"/>
      <c r="C69" s="31"/>
      <c r="D69" s="31"/>
      <c r="E69" s="33"/>
      <c r="F69" s="34"/>
      <c r="G69" s="34"/>
      <c r="H69" s="31"/>
    </row>
    <row r="70" spans="1:8">
      <c r="A70" s="31"/>
      <c r="B70" s="31"/>
      <c r="C70" s="31"/>
      <c r="D70" s="31"/>
      <c r="E70" s="33"/>
      <c r="F70" s="34"/>
      <c r="G70" s="34"/>
      <c r="H70" s="31"/>
    </row>
    <row r="71" spans="1:8">
      <c r="A71" s="31"/>
      <c r="B71" s="31"/>
      <c r="C71" s="31"/>
      <c r="D71" s="31"/>
      <c r="E71" s="33"/>
      <c r="F71" s="34"/>
      <c r="G71" s="34"/>
      <c r="H71" s="31"/>
    </row>
    <row r="72" spans="1:8">
      <c r="A72" s="31"/>
      <c r="B72" s="31"/>
      <c r="C72" s="31"/>
      <c r="D72" s="31"/>
      <c r="E72" s="33"/>
      <c r="F72" s="34"/>
      <c r="G72" s="34"/>
      <c r="H72" s="31"/>
    </row>
    <row r="73" spans="1:8">
      <c r="A73" s="31"/>
      <c r="B73" s="31"/>
      <c r="C73" s="31"/>
      <c r="D73" s="31"/>
      <c r="E73" s="33"/>
      <c r="F73" s="34"/>
      <c r="G73" s="34"/>
      <c r="H73" s="31"/>
    </row>
    <row r="74" spans="1:8">
      <c r="A74" s="31"/>
      <c r="B74" s="31"/>
      <c r="C74" s="31"/>
      <c r="D74" s="31"/>
      <c r="E74" s="33"/>
      <c r="F74" s="34"/>
      <c r="G74" s="34"/>
      <c r="H74" s="31"/>
    </row>
    <row r="75" spans="1:8">
      <c r="A75" s="31"/>
      <c r="B75" s="31"/>
      <c r="C75" s="31"/>
      <c r="D75" s="31"/>
      <c r="E75" s="33"/>
      <c r="F75" s="34"/>
      <c r="G75" s="34"/>
      <c r="H75" s="31"/>
    </row>
    <row r="76" spans="1:8">
      <c r="A76" s="31"/>
      <c r="B76" s="31"/>
      <c r="C76" s="31"/>
      <c r="D76" s="31"/>
      <c r="E76" s="33"/>
      <c r="F76" s="34"/>
      <c r="G76" s="34"/>
      <c r="H76" s="31"/>
    </row>
    <row r="77" spans="1:8">
      <c r="A77" s="31"/>
      <c r="B77" s="31"/>
      <c r="C77" s="31"/>
      <c r="D77" s="31"/>
      <c r="E77" s="33"/>
      <c r="F77" s="34"/>
      <c r="G77" s="34"/>
      <c r="H77" s="31"/>
    </row>
    <row r="78" spans="1:8">
      <c r="A78" s="31"/>
      <c r="B78" s="31"/>
      <c r="C78" s="31"/>
      <c r="D78" s="31"/>
      <c r="E78" s="33"/>
      <c r="F78" s="34"/>
      <c r="G78" s="34"/>
      <c r="H78" s="31"/>
    </row>
    <row r="79" spans="1:8">
      <c r="A79" s="31"/>
      <c r="B79" s="31"/>
      <c r="C79" s="31"/>
      <c r="D79" s="31"/>
      <c r="E79" s="33"/>
      <c r="F79" s="34"/>
      <c r="G79" s="34"/>
      <c r="H79" s="31"/>
    </row>
    <row r="80" spans="1:8">
      <c r="A80" s="31"/>
      <c r="B80" s="31"/>
      <c r="C80" s="31"/>
      <c r="D80" s="31"/>
      <c r="E80" s="33"/>
      <c r="F80" s="34"/>
      <c r="G80" s="34"/>
      <c r="H80" s="31"/>
    </row>
    <row r="81" spans="1:8">
      <c r="A81" s="31"/>
      <c r="B81" s="31"/>
      <c r="C81" s="31"/>
      <c r="D81" s="31"/>
      <c r="E81" s="33"/>
      <c r="F81" s="34"/>
      <c r="G81" s="34"/>
      <c r="H81" s="31"/>
    </row>
    <row r="82" spans="1:8">
      <c r="A82" s="31"/>
      <c r="B82" s="31"/>
      <c r="C82" s="31"/>
      <c r="D82" s="31"/>
      <c r="E82" s="33"/>
      <c r="F82" s="34"/>
      <c r="G82" s="34"/>
      <c r="H82" s="31"/>
    </row>
    <row r="83" spans="1:8">
      <c r="A83" s="31"/>
      <c r="B83" s="31"/>
      <c r="C83" s="31"/>
      <c r="D83" s="31"/>
      <c r="E83" s="33"/>
      <c r="F83" s="34"/>
      <c r="G83" s="34"/>
      <c r="H83" s="31"/>
    </row>
    <row r="84" spans="1:8">
      <c r="A84" s="31"/>
      <c r="B84" s="31"/>
      <c r="C84" s="31"/>
      <c r="D84" s="31"/>
      <c r="E84" s="33"/>
      <c r="F84" s="34"/>
      <c r="G84" s="34"/>
      <c r="H84" s="31"/>
    </row>
    <row r="85" spans="1:8">
      <c r="A85" s="31"/>
      <c r="B85" s="31"/>
      <c r="C85" s="31"/>
      <c r="D85" s="31"/>
      <c r="E85" s="33"/>
      <c r="F85" s="34"/>
      <c r="G85" s="34"/>
      <c r="H85" s="31"/>
    </row>
    <row r="86" spans="1:8">
      <c r="A86" s="31"/>
      <c r="B86" s="31"/>
      <c r="C86" s="31"/>
      <c r="D86" s="31"/>
      <c r="E86" s="33"/>
      <c r="F86" s="34"/>
      <c r="G86" s="34"/>
      <c r="H86" s="31"/>
    </row>
    <row r="87" spans="1:8">
      <c r="A87" s="31"/>
      <c r="B87" s="31"/>
      <c r="C87" s="31"/>
      <c r="D87" s="31"/>
      <c r="E87" s="33"/>
      <c r="F87" s="34"/>
      <c r="G87" s="34"/>
      <c r="H87" s="31"/>
    </row>
    <row r="88" spans="1:8">
      <c r="A88" s="31"/>
      <c r="B88" s="31"/>
      <c r="C88" s="31"/>
      <c r="D88" s="31"/>
      <c r="E88" s="33"/>
      <c r="F88" s="34"/>
      <c r="G88" s="34"/>
      <c r="H88" s="31"/>
    </row>
    <row r="89" spans="1:8">
      <c r="A89" s="31"/>
      <c r="B89" s="31"/>
      <c r="C89" s="31"/>
      <c r="D89" s="31"/>
      <c r="E89" s="33"/>
      <c r="F89" s="34"/>
      <c r="G89" s="34"/>
      <c r="H89" s="31"/>
    </row>
    <row r="90" spans="1:8">
      <c r="A90" s="31"/>
      <c r="B90" s="31"/>
      <c r="C90" s="31"/>
      <c r="D90" s="31"/>
      <c r="E90" s="33"/>
      <c r="F90" s="34"/>
      <c r="G90" s="34"/>
      <c r="H90" s="31"/>
    </row>
    <row r="91" spans="1:8">
      <c r="A91" s="31"/>
      <c r="B91" s="31"/>
      <c r="C91" s="31"/>
      <c r="D91" s="31"/>
      <c r="E91" s="33"/>
      <c r="F91" s="34"/>
      <c r="G91" s="34"/>
      <c r="H91" s="31"/>
    </row>
    <row r="92" spans="1:8">
      <c r="A92" s="31"/>
      <c r="B92" s="31"/>
      <c r="C92" s="31"/>
      <c r="D92" s="31"/>
      <c r="E92" s="33"/>
      <c r="F92" s="34"/>
      <c r="G92" s="34"/>
      <c r="H92" s="31"/>
    </row>
    <row r="93" spans="1:8">
      <c r="A93" s="31"/>
      <c r="B93" s="31"/>
      <c r="C93" s="31"/>
      <c r="D93" s="31"/>
      <c r="E93" s="33"/>
      <c r="F93" s="34"/>
      <c r="G93" s="34"/>
      <c r="H93" s="31"/>
    </row>
    <row r="94" spans="1:8">
      <c r="A94" s="31"/>
      <c r="B94" s="31"/>
      <c r="C94" s="31"/>
      <c r="D94" s="31"/>
      <c r="E94" s="33"/>
      <c r="F94" s="34"/>
      <c r="G94" s="34"/>
      <c r="H94" s="31"/>
    </row>
    <row r="95" spans="1:8">
      <c r="A95" s="31"/>
      <c r="B95" s="31"/>
      <c r="C95" s="31"/>
      <c r="D95" s="31"/>
      <c r="E95" s="33"/>
      <c r="F95" s="34"/>
      <c r="G95" s="34"/>
      <c r="H95" s="31"/>
    </row>
    <row r="96" spans="1:8">
      <c r="A96" s="31"/>
      <c r="B96" s="31"/>
      <c r="C96" s="31"/>
      <c r="D96" s="31"/>
      <c r="E96" s="33"/>
      <c r="F96" s="34"/>
      <c r="G96" s="34"/>
      <c r="H96" s="31"/>
    </row>
    <row r="97" spans="1:8">
      <c r="A97" s="31"/>
      <c r="B97" s="31"/>
      <c r="C97" s="31"/>
      <c r="D97" s="31"/>
      <c r="E97" s="33"/>
      <c r="F97" s="34"/>
      <c r="G97" s="34"/>
      <c r="H97" s="31"/>
    </row>
    <row r="98" spans="1:8">
      <c r="A98" s="31"/>
      <c r="B98" s="31"/>
      <c r="C98" s="31"/>
      <c r="D98" s="31"/>
      <c r="E98" s="33"/>
      <c r="F98" s="34"/>
      <c r="G98" s="34"/>
      <c r="H98" s="31"/>
    </row>
    <row r="99" spans="1:8">
      <c r="A99" s="31"/>
      <c r="B99" s="31"/>
      <c r="C99" s="31"/>
      <c r="D99" s="31"/>
      <c r="E99" s="33"/>
      <c r="F99" s="34"/>
      <c r="G99" s="34"/>
      <c r="H99" s="31"/>
    </row>
    <row r="100" spans="1:8">
      <c r="A100" s="31"/>
      <c r="B100" s="31"/>
      <c r="C100" s="31"/>
      <c r="D100" s="31"/>
      <c r="E100" s="33"/>
      <c r="F100" s="34"/>
      <c r="G100" s="34"/>
      <c r="H100" s="31"/>
    </row>
    <row r="101" spans="1:8">
      <c r="A101" s="31"/>
      <c r="B101" s="31"/>
      <c r="C101" s="31"/>
      <c r="D101" s="31"/>
      <c r="E101" s="33"/>
      <c r="F101" s="34"/>
      <c r="G101" s="34"/>
      <c r="H101" s="31"/>
    </row>
    <row r="102" spans="1:8">
      <c r="A102" s="31"/>
      <c r="B102" s="31"/>
      <c r="C102" s="31"/>
      <c r="D102" s="31"/>
      <c r="E102" s="33"/>
      <c r="F102" s="34"/>
      <c r="G102" s="34"/>
      <c r="H102" s="31"/>
    </row>
    <row r="103" spans="1:8">
      <c r="A103" s="31"/>
      <c r="B103" s="31"/>
      <c r="C103" s="31"/>
      <c r="D103" s="31"/>
      <c r="E103" s="33"/>
      <c r="F103" s="34"/>
      <c r="G103" s="34"/>
      <c r="H103" s="31"/>
    </row>
    <row r="104" spans="1:8">
      <c r="A104" s="31"/>
      <c r="B104" s="31"/>
      <c r="C104" s="31"/>
      <c r="D104" s="31"/>
      <c r="E104" s="33"/>
      <c r="F104" s="34"/>
      <c r="G104" s="34"/>
      <c r="H104" s="31"/>
    </row>
    <row r="105" spans="1:8">
      <c r="A105" s="31"/>
      <c r="B105" s="31"/>
      <c r="C105" s="31"/>
      <c r="D105" s="31"/>
      <c r="E105" s="33"/>
      <c r="F105" s="34"/>
      <c r="G105" s="34"/>
      <c r="H105" s="31"/>
    </row>
    <row r="106" spans="1:8">
      <c r="A106" s="31"/>
      <c r="B106" s="31"/>
      <c r="C106" s="31"/>
      <c r="D106" s="31"/>
      <c r="E106" s="33"/>
      <c r="F106" s="34"/>
      <c r="G106" s="34"/>
      <c r="H106" s="31"/>
    </row>
    <row r="107" spans="1:8">
      <c r="A107" s="31"/>
      <c r="B107" s="31"/>
      <c r="C107" s="31"/>
      <c r="D107" s="31"/>
      <c r="E107" s="33"/>
      <c r="F107" s="34"/>
      <c r="G107" s="34"/>
      <c r="H107" s="31"/>
    </row>
    <row r="108" spans="1:8">
      <c r="A108" s="31"/>
      <c r="B108" s="31"/>
      <c r="C108" s="31"/>
      <c r="D108" s="31"/>
      <c r="E108" s="33"/>
      <c r="F108" s="34"/>
      <c r="G108" s="34"/>
      <c r="H108" s="31"/>
    </row>
    <row r="109" spans="1:8">
      <c r="A109" s="31"/>
      <c r="B109" s="31"/>
      <c r="C109" s="31"/>
      <c r="D109" s="31"/>
      <c r="E109" s="33"/>
      <c r="F109" s="34"/>
      <c r="G109" s="34"/>
      <c r="H109" s="31"/>
    </row>
    <row r="110" spans="1:8">
      <c r="A110" s="31"/>
      <c r="B110" s="31"/>
      <c r="C110" s="31"/>
      <c r="D110" s="31"/>
      <c r="E110" s="33"/>
      <c r="F110" s="34"/>
      <c r="G110" s="34"/>
      <c r="H110" s="31"/>
    </row>
    <row r="111" spans="1:8">
      <c r="A111" s="31"/>
      <c r="B111" s="31"/>
      <c r="C111" s="31"/>
      <c r="D111" s="31"/>
      <c r="E111" s="33"/>
      <c r="F111" s="34"/>
      <c r="G111" s="34"/>
      <c r="H111" s="31"/>
    </row>
    <row r="112" spans="1:8">
      <c r="A112" s="31"/>
      <c r="B112" s="31"/>
      <c r="C112" s="31"/>
      <c r="D112" s="31"/>
      <c r="E112" s="33"/>
      <c r="F112" s="34"/>
      <c r="G112" s="34"/>
      <c r="H112" s="31"/>
    </row>
    <row r="113" spans="1:8">
      <c r="A113" s="31"/>
      <c r="B113" s="31"/>
      <c r="C113" s="31"/>
      <c r="D113" s="31"/>
      <c r="E113" s="33"/>
      <c r="F113" s="34"/>
      <c r="G113" s="34"/>
      <c r="H113" s="31"/>
    </row>
    <row r="114" spans="1:8">
      <c r="A114" s="31"/>
      <c r="B114" s="31"/>
      <c r="C114" s="31"/>
      <c r="D114" s="31"/>
      <c r="E114" s="33"/>
      <c r="F114" s="34"/>
      <c r="G114" s="34"/>
      <c r="H114" s="31"/>
    </row>
    <row r="115" spans="1:8">
      <c r="A115" s="31"/>
      <c r="B115" s="31"/>
      <c r="C115" s="31"/>
      <c r="D115" s="31"/>
      <c r="E115" s="33"/>
      <c r="F115" s="34"/>
      <c r="G115" s="34"/>
      <c r="H115" s="31"/>
    </row>
    <row r="116" spans="1:8">
      <c r="A116" s="31"/>
      <c r="B116" s="31"/>
      <c r="C116" s="31"/>
      <c r="D116" s="31"/>
      <c r="E116" s="33"/>
      <c r="F116" s="34"/>
      <c r="G116" s="34"/>
      <c r="H116" s="31"/>
    </row>
    <row r="117" spans="1:8">
      <c r="A117" s="31"/>
      <c r="B117" s="31"/>
      <c r="C117" s="31"/>
      <c r="D117" s="31"/>
      <c r="E117" s="33"/>
      <c r="F117" s="34"/>
      <c r="G117" s="34"/>
      <c r="H117" s="31"/>
    </row>
    <row r="118" spans="1:8">
      <c r="A118" s="31"/>
      <c r="B118" s="31"/>
      <c r="C118" s="31"/>
      <c r="D118" s="31"/>
      <c r="E118" s="33"/>
      <c r="F118" s="34"/>
      <c r="G118" s="34"/>
      <c r="H118" s="31"/>
    </row>
    <row r="119" spans="1:8">
      <c r="A119" s="31"/>
      <c r="B119" s="31"/>
      <c r="C119" s="31"/>
      <c r="D119" s="31"/>
      <c r="E119" s="33"/>
      <c r="F119" s="34"/>
      <c r="G119" s="34"/>
      <c r="H119" s="31"/>
    </row>
    <row r="120" spans="1:8">
      <c r="A120" s="31"/>
      <c r="B120" s="31"/>
      <c r="C120" s="31"/>
      <c r="D120" s="31"/>
      <c r="E120" s="33"/>
      <c r="F120" s="34"/>
      <c r="G120" s="34"/>
      <c r="H120" s="31"/>
    </row>
    <row r="121" spans="1:8">
      <c r="A121" s="31"/>
      <c r="B121" s="31"/>
      <c r="C121" s="31"/>
      <c r="D121" s="31"/>
      <c r="E121" s="33"/>
      <c r="F121" s="34"/>
      <c r="G121" s="34"/>
      <c r="H121" s="31"/>
    </row>
    <row r="122" spans="1:8">
      <c r="A122" s="31"/>
      <c r="B122" s="31"/>
      <c r="C122" s="31"/>
      <c r="D122" s="31"/>
      <c r="E122" s="33"/>
      <c r="F122" s="34"/>
      <c r="G122" s="34"/>
      <c r="H122" s="31"/>
    </row>
    <row r="123" spans="1:8">
      <c r="A123" s="31"/>
      <c r="B123" s="31"/>
      <c r="C123" s="31"/>
      <c r="D123" s="31"/>
      <c r="E123" s="33"/>
      <c r="F123" s="34"/>
      <c r="G123" s="34"/>
      <c r="H123" s="31"/>
    </row>
    <row r="124" spans="1:8">
      <c r="A124" s="31"/>
      <c r="B124" s="31"/>
      <c r="C124" s="31"/>
      <c r="D124" s="31"/>
      <c r="E124" s="33"/>
      <c r="F124" s="34"/>
      <c r="G124" s="34"/>
      <c r="H124" s="31"/>
    </row>
    <row r="125" spans="1:8">
      <c r="A125" s="31"/>
      <c r="B125" s="31"/>
      <c r="C125" s="31"/>
      <c r="D125" s="31"/>
      <c r="E125" s="33"/>
      <c r="F125" s="34"/>
      <c r="G125" s="34"/>
      <c r="H125" s="31"/>
    </row>
    <row r="126" spans="1:8">
      <c r="A126" s="31"/>
      <c r="B126" s="31"/>
      <c r="C126" s="31"/>
      <c r="D126" s="31"/>
      <c r="E126" s="33"/>
      <c r="F126" s="34"/>
      <c r="G126" s="34"/>
      <c r="H126" s="31"/>
    </row>
    <row r="127" spans="1:8">
      <c r="A127" s="31"/>
      <c r="B127" s="31"/>
      <c r="C127" s="31"/>
      <c r="D127" s="31"/>
      <c r="E127" s="33"/>
      <c r="F127" s="34"/>
      <c r="G127" s="34"/>
      <c r="H127" s="31"/>
    </row>
    <row r="128" spans="1:8">
      <c r="A128" s="31"/>
      <c r="B128" s="31"/>
      <c r="C128" s="31"/>
      <c r="D128" s="31"/>
      <c r="E128" s="33"/>
      <c r="F128" s="34"/>
      <c r="G128" s="34"/>
      <c r="H128" s="31"/>
    </row>
    <row r="129" spans="1:8">
      <c r="A129" s="31"/>
      <c r="B129" s="31"/>
      <c r="C129" s="31"/>
      <c r="D129" s="31"/>
      <c r="E129" s="33"/>
      <c r="F129" s="34"/>
      <c r="G129" s="34"/>
      <c r="H129" s="31"/>
    </row>
    <row r="130" spans="1:8">
      <c r="A130" s="31"/>
      <c r="B130" s="31"/>
      <c r="C130" s="31"/>
      <c r="D130" s="31"/>
      <c r="E130" s="33"/>
      <c r="F130" s="34"/>
      <c r="G130" s="34"/>
      <c r="H130" s="31"/>
    </row>
    <row r="131" spans="1:8">
      <c r="A131" s="31"/>
      <c r="B131" s="31"/>
      <c r="C131" s="31"/>
      <c r="D131" s="31"/>
      <c r="E131" s="33"/>
      <c r="F131" s="34"/>
      <c r="G131" s="34"/>
      <c r="H131" s="31"/>
    </row>
    <row r="132" spans="1:8">
      <c r="A132" s="31"/>
      <c r="B132" s="31"/>
      <c r="C132" s="31"/>
      <c r="D132" s="31"/>
      <c r="E132" s="33"/>
      <c r="F132" s="34"/>
      <c r="G132" s="34"/>
      <c r="H132" s="31"/>
    </row>
    <row r="133" spans="1:8">
      <c r="A133" s="31"/>
      <c r="B133" s="31"/>
      <c r="C133" s="31"/>
      <c r="D133" s="31"/>
      <c r="E133" s="33"/>
      <c r="F133" s="34"/>
      <c r="G133" s="34"/>
      <c r="H133" s="31"/>
    </row>
    <row r="134" spans="1:8">
      <c r="A134" s="31"/>
      <c r="B134" s="31"/>
      <c r="C134" s="31"/>
      <c r="D134" s="31"/>
      <c r="E134" s="33"/>
      <c r="F134" s="34"/>
      <c r="G134" s="34"/>
      <c r="H134" s="31"/>
    </row>
    <row r="135" spans="1:8">
      <c r="A135" s="31"/>
      <c r="B135" s="31"/>
      <c r="C135" s="31"/>
      <c r="D135" s="31"/>
      <c r="E135" s="33"/>
      <c r="F135" s="34"/>
      <c r="G135" s="34"/>
      <c r="H135" s="31"/>
    </row>
    <row r="136" spans="1:8">
      <c r="A136" s="31"/>
      <c r="B136" s="31"/>
      <c r="C136" s="31"/>
      <c r="D136" s="31"/>
      <c r="E136" s="33"/>
      <c r="F136" s="34"/>
      <c r="G136" s="34"/>
      <c r="H136" s="31"/>
    </row>
    <row r="137" spans="1:8">
      <c r="A137" s="31"/>
      <c r="B137" s="31"/>
      <c r="C137" s="31"/>
      <c r="D137" s="31"/>
      <c r="E137" s="33"/>
      <c r="F137" s="34"/>
      <c r="G137" s="34"/>
      <c r="H137" s="31"/>
    </row>
    <row r="138" spans="1:8">
      <c r="A138" s="31"/>
      <c r="B138" s="31"/>
      <c r="C138" s="31"/>
      <c r="D138" s="31"/>
      <c r="E138" s="33"/>
      <c r="F138" s="34"/>
      <c r="G138" s="34"/>
      <c r="H138" s="31"/>
    </row>
    <row r="139" spans="1:8">
      <c r="A139" s="31"/>
      <c r="B139" s="31"/>
      <c r="C139" s="31"/>
      <c r="D139" s="31"/>
      <c r="E139" s="33"/>
      <c r="F139" s="34"/>
      <c r="G139" s="34"/>
      <c r="H139" s="31"/>
    </row>
    <row r="140" spans="1:8">
      <c r="A140" s="31"/>
      <c r="B140" s="31"/>
      <c r="C140" s="31"/>
      <c r="D140" s="31"/>
      <c r="E140" s="33"/>
      <c r="F140" s="34"/>
      <c r="G140" s="34"/>
      <c r="H140" s="31"/>
    </row>
    <row r="141" spans="1:8">
      <c r="A141" s="31"/>
      <c r="B141" s="31"/>
      <c r="C141" s="31"/>
      <c r="D141" s="31"/>
      <c r="E141" s="33"/>
      <c r="F141" s="34"/>
      <c r="G141" s="34"/>
      <c r="H141" s="31"/>
    </row>
    <row r="142" spans="1:8">
      <c r="A142" s="31"/>
      <c r="B142" s="31"/>
      <c r="C142" s="31"/>
      <c r="D142" s="31"/>
      <c r="E142" s="33"/>
      <c r="F142" s="34"/>
      <c r="G142" s="34"/>
      <c r="H142" s="31"/>
    </row>
    <row r="143" spans="1:8">
      <c r="A143" s="31"/>
      <c r="B143" s="31"/>
      <c r="C143" s="31"/>
      <c r="D143" s="31"/>
      <c r="E143" s="33"/>
      <c r="F143" s="34"/>
      <c r="G143" s="34"/>
      <c r="H143" s="31"/>
    </row>
    <row r="144" spans="1:8">
      <c r="A144" s="31"/>
      <c r="B144" s="31"/>
      <c r="C144" s="31"/>
      <c r="D144" s="31"/>
      <c r="E144" s="33"/>
      <c r="F144" s="34"/>
      <c r="G144" s="34"/>
      <c r="H144" s="31"/>
    </row>
    <row r="145" spans="1:8">
      <c r="A145" s="31"/>
      <c r="B145" s="31"/>
      <c r="C145" s="31"/>
      <c r="D145" s="31"/>
      <c r="E145" s="33"/>
      <c r="F145" s="34"/>
      <c r="G145" s="34"/>
      <c r="H145" s="31"/>
    </row>
    <row r="146" spans="1:8">
      <c r="A146" s="31"/>
      <c r="B146" s="31"/>
      <c r="C146" s="31"/>
      <c r="D146" s="31"/>
      <c r="E146" s="33"/>
      <c r="F146" s="34"/>
      <c r="G146" s="34"/>
      <c r="H146" s="31"/>
    </row>
    <row r="147" spans="1:8">
      <c r="A147" s="31"/>
      <c r="B147" s="31"/>
      <c r="C147" s="31"/>
      <c r="D147" s="31"/>
      <c r="E147" s="33"/>
      <c r="F147" s="34"/>
      <c r="G147" s="34"/>
      <c r="H147" s="31"/>
    </row>
    <row r="148" spans="1:8">
      <c r="A148" s="31"/>
      <c r="B148" s="31"/>
      <c r="C148" s="31"/>
      <c r="D148" s="31"/>
      <c r="E148" s="33"/>
      <c r="F148" s="34"/>
      <c r="G148" s="34"/>
      <c r="H148" s="31"/>
    </row>
    <row r="149" spans="1:8">
      <c r="A149" s="31"/>
      <c r="B149" s="31"/>
      <c r="C149" s="31"/>
      <c r="D149" s="31"/>
      <c r="E149" s="33"/>
      <c r="F149" s="34"/>
      <c r="G149" s="34"/>
      <c r="H149" s="31"/>
    </row>
    <row r="150" spans="1:8">
      <c r="A150" s="31"/>
      <c r="B150" s="31"/>
      <c r="C150" s="31"/>
      <c r="D150" s="31"/>
      <c r="E150" s="33"/>
      <c r="F150" s="34"/>
      <c r="G150" s="34"/>
      <c r="H150" s="31"/>
    </row>
    <row r="151" spans="1:8">
      <c r="A151" s="31"/>
      <c r="B151" s="31"/>
      <c r="C151" s="31"/>
      <c r="D151" s="31"/>
      <c r="E151" s="33"/>
      <c r="F151" s="34"/>
      <c r="G151" s="34"/>
      <c r="H151" s="31"/>
    </row>
    <row r="152" spans="1:8">
      <c r="A152" s="31"/>
      <c r="B152" s="31"/>
      <c r="C152" s="31"/>
      <c r="D152" s="31"/>
      <c r="E152" s="33"/>
      <c r="F152" s="34"/>
      <c r="G152" s="34"/>
      <c r="H152" s="31"/>
    </row>
    <row r="153" spans="1:8">
      <c r="A153" s="31"/>
      <c r="B153" s="31"/>
      <c r="C153" s="31"/>
      <c r="D153" s="31"/>
      <c r="E153" s="33"/>
      <c r="F153" s="34"/>
      <c r="G153" s="34"/>
      <c r="H153" s="31"/>
    </row>
    <row r="154" spans="1:8">
      <c r="A154" s="31"/>
      <c r="B154" s="31"/>
      <c r="C154" s="31"/>
      <c r="D154" s="31"/>
      <c r="E154" s="33"/>
      <c r="F154" s="34"/>
      <c r="G154" s="34"/>
      <c r="H154" s="31"/>
    </row>
    <row r="155" spans="1:8">
      <c r="A155" s="31"/>
      <c r="B155" s="31"/>
      <c r="C155" s="31"/>
      <c r="D155" s="31"/>
      <c r="E155" s="33"/>
      <c r="F155" s="34"/>
      <c r="G155" s="34"/>
      <c r="H155" s="31"/>
    </row>
    <row r="156" spans="1:8">
      <c r="A156" s="31"/>
      <c r="B156" s="31"/>
      <c r="C156" s="31"/>
      <c r="D156" s="31"/>
      <c r="E156" s="33"/>
      <c r="F156" s="34"/>
      <c r="G156" s="34"/>
      <c r="H156" s="31"/>
    </row>
    <row r="157" spans="1:8">
      <c r="A157" s="31"/>
      <c r="B157" s="31"/>
      <c r="C157" s="31"/>
      <c r="D157" s="31"/>
      <c r="E157" s="33"/>
      <c r="F157" s="34"/>
      <c r="G157" s="34"/>
      <c r="H157" s="31"/>
    </row>
    <row r="158" spans="1:8">
      <c r="A158" s="31"/>
      <c r="B158" s="31"/>
      <c r="C158" s="31"/>
      <c r="D158" s="31"/>
      <c r="E158" s="33"/>
      <c r="F158" s="34"/>
      <c r="G158" s="34"/>
      <c r="H158" s="31"/>
    </row>
    <row r="159" spans="1:8">
      <c r="A159" s="31"/>
      <c r="B159" s="31"/>
      <c r="C159" s="31"/>
      <c r="D159" s="31"/>
      <c r="E159" s="33"/>
      <c r="F159" s="34"/>
      <c r="G159" s="34"/>
      <c r="H159" s="31"/>
    </row>
    <row r="160" spans="1:8">
      <c r="A160" s="31"/>
      <c r="B160" s="31"/>
      <c r="C160" s="31"/>
      <c r="D160" s="31"/>
      <c r="E160" s="33"/>
      <c r="F160" s="34"/>
      <c r="G160" s="34"/>
      <c r="H160" s="31"/>
    </row>
    <row r="161" spans="1:8">
      <c r="A161" s="31"/>
      <c r="B161" s="31"/>
      <c r="C161" s="31"/>
      <c r="D161" s="31"/>
      <c r="E161" s="33"/>
      <c r="F161" s="34"/>
      <c r="G161" s="34"/>
      <c r="H161" s="31"/>
    </row>
    <row r="162" spans="1:8">
      <c r="A162" s="31"/>
      <c r="B162" s="31"/>
      <c r="C162" s="31"/>
      <c r="D162" s="31"/>
      <c r="E162" s="33"/>
      <c r="F162" s="34"/>
      <c r="G162" s="34"/>
      <c r="H162" s="31"/>
    </row>
    <row r="163" spans="1:8">
      <c r="A163" s="31"/>
      <c r="B163" s="31"/>
      <c r="C163" s="31"/>
      <c r="D163" s="31"/>
      <c r="E163" s="33"/>
      <c r="F163" s="34"/>
      <c r="G163" s="34"/>
      <c r="H163" s="31"/>
    </row>
    <row r="164" spans="1:8">
      <c r="A164" s="31"/>
      <c r="B164" s="31"/>
      <c r="C164" s="31"/>
      <c r="D164" s="31"/>
      <c r="E164" s="33"/>
      <c r="F164" s="34"/>
      <c r="G164" s="34"/>
      <c r="H164" s="31"/>
    </row>
    <row r="165" spans="1:8">
      <c r="A165" s="31"/>
      <c r="B165" s="31"/>
      <c r="C165" s="31"/>
      <c r="D165" s="31"/>
      <c r="E165" s="33"/>
      <c r="F165" s="34"/>
      <c r="G165" s="34"/>
      <c r="H165" s="31"/>
    </row>
    <row r="166" spans="1:8">
      <c r="A166" s="31"/>
      <c r="B166" s="31"/>
      <c r="C166" s="31"/>
      <c r="D166" s="31"/>
      <c r="E166" s="33"/>
      <c r="F166" s="34"/>
      <c r="G166" s="34"/>
      <c r="H166" s="31"/>
    </row>
    <row r="167" spans="1:8">
      <c r="A167" s="31"/>
      <c r="B167" s="31"/>
      <c r="C167" s="31"/>
      <c r="D167" s="31"/>
      <c r="E167" s="33"/>
      <c r="F167" s="34"/>
      <c r="G167" s="34"/>
      <c r="H167" s="31"/>
    </row>
    <row r="168" spans="1:8">
      <c r="A168" s="31"/>
      <c r="B168" s="31"/>
      <c r="C168" s="31"/>
      <c r="D168" s="31"/>
      <c r="E168" s="33"/>
      <c r="F168" s="34"/>
      <c r="G168" s="34"/>
      <c r="H168" s="31"/>
    </row>
    <row r="169" spans="1:8">
      <c r="A169" s="31"/>
      <c r="B169" s="31"/>
      <c r="C169" s="31"/>
      <c r="D169" s="31"/>
      <c r="E169" s="33"/>
      <c r="F169" s="34"/>
      <c r="G169" s="34"/>
      <c r="H169" s="31"/>
    </row>
    <row r="170" spans="1:8">
      <c r="A170" s="31"/>
      <c r="B170" s="31"/>
      <c r="C170" s="31"/>
      <c r="D170" s="31"/>
      <c r="E170" s="33"/>
      <c r="F170" s="34"/>
      <c r="G170" s="34"/>
      <c r="H170" s="31"/>
    </row>
    <row r="171" spans="1:8">
      <c r="A171" s="31"/>
      <c r="B171" s="31"/>
      <c r="C171" s="31"/>
      <c r="D171" s="31"/>
      <c r="E171" s="33"/>
      <c r="F171" s="34"/>
      <c r="G171" s="34"/>
      <c r="H171" s="31"/>
    </row>
    <row r="172" spans="1:8">
      <c r="A172" s="31"/>
      <c r="B172" s="31"/>
      <c r="C172" s="31"/>
      <c r="D172" s="31"/>
      <c r="E172" s="33"/>
      <c r="F172" s="34"/>
      <c r="G172" s="34"/>
      <c r="H172" s="31"/>
    </row>
    <row r="173" spans="1:8">
      <c r="A173" s="31"/>
      <c r="B173" s="31"/>
      <c r="C173" s="31"/>
      <c r="D173" s="31"/>
      <c r="E173" s="33"/>
      <c r="F173" s="34"/>
      <c r="G173" s="34"/>
      <c r="H173" s="31"/>
    </row>
    <row r="174" spans="1:8">
      <c r="A174" s="31"/>
      <c r="B174" s="31"/>
      <c r="C174" s="31"/>
      <c r="D174" s="31"/>
      <c r="E174" s="33"/>
      <c r="F174" s="34"/>
      <c r="G174" s="34"/>
      <c r="H174" s="31"/>
    </row>
    <row r="175" spans="1:8">
      <c r="A175" s="31"/>
      <c r="B175" s="31"/>
      <c r="C175" s="31"/>
      <c r="D175" s="31"/>
      <c r="E175" s="33"/>
      <c r="F175" s="34"/>
      <c r="G175" s="34"/>
      <c r="H175" s="31"/>
    </row>
    <row r="176" spans="1:8">
      <c r="A176" s="31"/>
      <c r="B176" s="31"/>
      <c r="C176" s="31"/>
      <c r="D176" s="31"/>
      <c r="E176" s="33"/>
      <c r="F176" s="34"/>
      <c r="G176" s="34"/>
      <c r="H176" s="31"/>
    </row>
    <row r="177" spans="1:8">
      <c r="A177" s="31"/>
      <c r="B177" s="31"/>
      <c r="C177" s="31"/>
      <c r="D177" s="31"/>
      <c r="E177" s="33"/>
      <c r="F177" s="34"/>
      <c r="G177" s="34"/>
      <c r="H177" s="31"/>
    </row>
    <row r="178" spans="1:8">
      <c r="A178" s="31"/>
      <c r="B178" s="31"/>
      <c r="C178" s="31"/>
      <c r="D178" s="31"/>
      <c r="E178" s="33"/>
      <c r="F178" s="34"/>
      <c r="G178" s="34"/>
      <c r="H178" s="31"/>
    </row>
    <row r="179" spans="1:8">
      <c r="A179" s="31"/>
      <c r="B179" s="31"/>
      <c r="C179" s="31"/>
      <c r="D179" s="31"/>
      <c r="E179" s="33"/>
      <c r="F179" s="34"/>
      <c r="G179" s="34"/>
      <c r="H179" s="31"/>
    </row>
    <row r="180" spans="1:8">
      <c r="A180" s="31"/>
      <c r="B180" s="31"/>
      <c r="C180" s="31"/>
      <c r="D180" s="31"/>
      <c r="E180" s="33"/>
      <c r="F180" s="34"/>
      <c r="G180" s="34"/>
      <c r="H180" s="31"/>
    </row>
    <row r="181" spans="1:8">
      <c r="A181" s="31"/>
      <c r="B181" s="31"/>
      <c r="C181" s="31"/>
      <c r="D181" s="31"/>
      <c r="E181" s="33"/>
      <c r="F181" s="34"/>
      <c r="G181" s="34"/>
      <c r="H181" s="31"/>
    </row>
    <row r="182" spans="1:8">
      <c r="A182" s="31"/>
      <c r="B182" s="31"/>
      <c r="C182" s="31"/>
      <c r="D182" s="31"/>
      <c r="E182" s="33"/>
      <c r="F182" s="34"/>
      <c r="G182" s="34"/>
      <c r="H182" s="31"/>
    </row>
    <row r="183" spans="1:8">
      <c r="A183" s="31"/>
      <c r="B183" s="31"/>
      <c r="C183" s="31"/>
      <c r="D183" s="31"/>
      <c r="E183" s="33"/>
      <c r="F183" s="34"/>
      <c r="G183" s="34"/>
      <c r="H183" s="31"/>
    </row>
    <row r="184" spans="1:8">
      <c r="A184" s="31"/>
      <c r="B184" s="31"/>
      <c r="C184" s="31"/>
      <c r="D184" s="31"/>
      <c r="E184" s="33"/>
      <c r="F184" s="34"/>
      <c r="G184" s="34"/>
      <c r="H184" s="31"/>
    </row>
    <row r="185" spans="1:8">
      <c r="A185" s="31"/>
      <c r="B185" s="31"/>
      <c r="C185" s="31"/>
      <c r="D185" s="31"/>
      <c r="E185" s="33"/>
      <c r="F185" s="34"/>
      <c r="G185" s="34"/>
      <c r="H185" s="31"/>
    </row>
    <row r="186" spans="1:8">
      <c r="A186" s="31"/>
      <c r="B186" s="31"/>
      <c r="C186" s="31"/>
      <c r="D186" s="31"/>
      <c r="E186" s="33"/>
      <c r="F186" s="34"/>
      <c r="G186" s="34"/>
      <c r="H186" s="31"/>
    </row>
    <row r="187" spans="1:8">
      <c r="A187" s="31"/>
      <c r="B187" s="31"/>
      <c r="C187" s="31"/>
      <c r="D187" s="31"/>
      <c r="E187" s="33"/>
      <c r="F187" s="34"/>
      <c r="G187" s="34"/>
      <c r="H187" s="31"/>
    </row>
    <row r="188" spans="1:8">
      <c r="A188" s="31"/>
      <c r="B188" s="31"/>
      <c r="C188" s="31"/>
      <c r="D188" s="31"/>
      <c r="E188" s="33"/>
      <c r="F188" s="34"/>
      <c r="G188" s="34"/>
      <c r="H188" s="31"/>
    </row>
    <row r="189" spans="1:8">
      <c r="A189" s="31"/>
      <c r="B189" s="31"/>
      <c r="C189" s="31"/>
      <c r="D189" s="31"/>
      <c r="E189" s="33"/>
      <c r="F189" s="34"/>
      <c r="G189" s="34"/>
      <c r="H189" s="31"/>
    </row>
    <row r="190" spans="1:8">
      <c r="A190" s="31"/>
      <c r="B190" s="31"/>
      <c r="C190" s="31"/>
      <c r="D190" s="31"/>
      <c r="E190" s="33"/>
      <c r="F190" s="34"/>
      <c r="G190" s="34"/>
      <c r="H190" s="31"/>
    </row>
    <row r="191" spans="1:8">
      <c r="A191" s="31"/>
      <c r="B191" s="31"/>
      <c r="C191" s="31"/>
      <c r="D191" s="31"/>
      <c r="E191" s="33"/>
      <c r="F191" s="34"/>
      <c r="G191" s="34"/>
      <c r="H191" s="31"/>
    </row>
    <row r="192" spans="1:8">
      <c r="A192" s="31"/>
      <c r="B192" s="31"/>
      <c r="C192" s="31"/>
      <c r="D192" s="31"/>
      <c r="E192" s="33"/>
      <c r="F192" s="34"/>
      <c r="G192" s="34"/>
      <c r="H192" s="31"/>
    </row>
    <row r="193" spans="1:8">
      <c r="A193" s="31"/>
      <c r="B193" s="31"/>
      <c r="C193" s="31"/>
      <c r="D193" s="31"/>
      <c r="E193" s="33"/>
      <c r="F193" s="34"/>
      <c r="G193" s="34"/>
      <c r="H193" s="31"/>
    </row>
    <row r="194" spans="1:8">
      <c r="A194" s="31"/>
      <c r="B194" s="31"/>
      <c r="C194" s="31"/>
      <c r="D194" s="31"/>
      <c r="E194" s="33"/>
      <c r="F194" s="34"/>
      <c r="G194" s="34"/>
      <c r="H194" s="31"/>
    </row>
    <row r="195" spans="1:8">
      <c r="A195" s="31"/>
      <c r="B195" s="31"/>
      <c r="C195" s="31"/>
      <c r="D195" s="31"/>
      <c r="E195" s="33"/>
      <c r="F195" s="34"/>
      <c r="G195" s="34"/>
      <c r="H195" s="31"/>
    </row>
    <row r="196" spans="1:8">
      <c r="A196" s="31"/>
      <c r="B196" s="31"/>
      <c r="C196" s="31"/>
      <c r="D196" s="31"/>
      <c r="E196" s="33"/>
      <c r="F196" s="34"/>
      <c r="G196" s="34"/>
      <c r="H196" s="31"/>
    </row>
    <row r="197" spans="1:8">
      <c r="A197" s="31"/>
      <c r="B197" s="31"/>
      <c r="C197" s="31"/>
      <c r="D197" s="31"/>
      <c r="E197" s="33"/>
      <c r="F197" s="34"/>
      <c r="G197" s="34"/>
      <c r="H197" s="31"/>
    </row>
    <row r="198" spans="1:8">
      <c r="A198" s="31"/>
      <c r="B198" s="31"/>
      <c r="C198" s="31"/>
      <c r="D198" s="31"/>
      <c r="E198" s="33"/>
      <c r="F198" s="34"/>
      <c r="G198" s="34"/>
      <c r="H198" s="31"/>
    </row>
    <row r="199" spans="1:8">
      <c r="A199" s="31"/>
      <c r="B199" s="31"/>
      <c r="C199" s="31"/>
      <c r="D199" s="31"/>
      <c r="E199" s="33"/>
      <c r="F199" s="34"/>
      <c r="G199" s="34"/>
      <c r="H199" s="31"/>
    </row>
    <row r="200" spans="1:8">
      <c r="A200" s="31"/>
      <c r="B200" s="31"/>
      <c r="C200" s="31"/>
      <c r="D200" s="31"/>
      <c r="E200" s="33"/>
      <c r="F200" s="34"/>
      <c r="G200" s="34"/>
      <c r="H200" s="31"/>
    </row>
    <row r="201" spans="1:8">
      <c r="A201" s="31"/>
      <c r="B201" s="31"/>
      <c r="C201" s="31"/>
      <c r="D201" s="31"/>
      <c r="E201" s="33"/>
      <c r="F201" s="34"/>
      <c r="G201" s="34"/>
      <c r="H201" s="31"/>
    </row>
    <row r="202" spans="1:8">
      <c r="A202" s="31"/>
      <c r="B202" s="31"/>
      <c r="C202" s="31"/>
      <c r="D202" s="31"/>
      <c r="E202" s="33"/>
      <c r="F202" s="34"/>
      <c r="G202" s="34"/>
      <c r="H202" s="31"/>
    </row>
    <row r="203" spans="1:8">
      <c r="A203" s="31"/>
      <c r="B203" s="31"/>
      <c r="C203" s="31"/>
      <c r="D203" s="31"/>
      <c r="E203" s="33"/>
      <c r="F203" s="34"/>
      <c r="G203" s="34"/>
      <c r="H203" s="31"/>
    </row>
    <row r="204" spans="1:8">
      <c r="A204" s="31"/>
      <c r="B204" s="31"/>
      <c r="C204" s="31"/>
      <c r="D204" s="31"/>
      <c r="E204" s="33"/>
      <c r="F204" s="34"/>
      <c r="G204" s="34"/>
      <c r="H204" s="31"/>
    </row>
    <row r="205" spans="1:8">
      <c r="A205" s="31"/>
      <c r="B205" s="31"/>
      <c r="C205" s="31"/>
      <c r="D205" s="31"/>
      <c r="E205" s="33"/>
      <c r="F205" s="34"/>
      <c r="G205" s="34"/>
      <c r="H205" s="31"/>
    </row>
    <row r="206" spans="1:8">
      <c r="A206" s="31"/>
      <c r="B206" s="31"/>
      <c r="C206" s="31"/>
      <c r="D206" s="31"/>
      <c r="E206" s="33"/>
      <c r="F206" s="34"/>
      <c r="G206" s="34"/>
      <c r="H206" s="31"/>
    </row>
  </sheetData>
  <sheetProtection algorithmName="SHA-512" hashValue="vYGAUzbPIly6w8WT4OO8iRgTwabObx+rrG9S3QMTOQIZlov2CZND5/xtU7R2e01J3NRW6EOm8mhuC/oerXdqvg==" saltValue="pRDCuRX7S9YZUiN7jwMR+A==" spinCount="100000" sheet="1" objects="1" scenarios="1" formatCells="0" formatColumns="0" formatRows="0" insertColumns="0" sort="0" autoFilter="0" pivotTables="0"/>
  <mergeCells count="4">
    <mergeCell ref="A1:H1"/>
    <mergeCell ref="A3:H3"/>
    <mergeCell ref="J4:K6"/>
    <mergeCell ref="J7:K7"/>
  </mergeCells>
  <conditionalFormatting sqref="A7:A206">
    <cfRule type="expression" dxfId="20" priority="1">
      <formula>AND(A7&lt;&gt;"",COUNTIF($A$7:$A$206,A7)&gt;1)</formula>
    </cfRule>
    <cfRule type="expression" dxfId="19" priority="2">
      <formula>AND(A7="",COUNTA(B7:H7)&gt;0)</formula>
    </cfRule>
  </conditionalFormatting>
  <dataValidations count="4">
    <dataValidation type="decimal" operator="greaterThan" allowBlank="1" showErrorMessage="1" errorTitle="Invalid unit cost" error="Enter a numeric unit cost greater than 0." sqref="E7:E206" xr:uid="{00000000-0002-0000-0200-000000000000}">
      <formula1>0</formula1>
    </dataValidation>
    <dataValidation type="whole" operator="greaterThanOrEqual" allowBlank="1" showErrorMessage="1" errorTitle="Invalid lead time" error="Enter a whole number of days greater than or equal to 0." sqref="F7:F206" xr:uid="{00000000-0002-0000-0200-000001000000}">
      <formula1>0</formula1>
    </dataValidation>
    <dataValidation type="decimal" operator="greaterThanOrEqual" allowBlank="1" showErrorMessage="1" errorTitle="Invalid safety stock" error="Enter a numeric safety stock greater than or equal to 0." sqref="G7:G206" xr:uid="{00000000-0002-0000-0200-000002000000}">
      <formula1>0</formula1>
    </dataValidation>
    <dataValidation type="list" allowBlank="1" showErrorMessage="1" errorTitle="Invalid value" error="Choose Yes or No." sqref="H7:H206" xr:uid="{00000000-0002-0000-0200-000003000000}">
      <formula1>"Yes,No"</formula1>
    </dataValidation>
  </dataValidations>
  <hyperlinks>
    <hyperlink ref="J7" r:id="rId1" xr:uid="{77F5CF33-5153-451E-A61C-64BA545705C0}"/>
  </hyperlinks>
  <pageMargins left="0.7" right="0.7" top="0.75" bottom="0.75" header="0.3" footer="0.3"/>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07"/>
  <sheetViews>
    <sheetView workbookViewId="0">
      <selection sqref="A1:Q1"/>
    </sheetView>
  </sheetViews>
  <sheetFormatPr baseColWidth="10" defaultColWidth="8.796875" defaultRowHeight="13.8"/>
  <cols>
    <col min="1" max="1" width="22" customWidth="1"/>
    <col min="2" max="2" width="30" customWidth="1"/>
    <col min="3" max="3" width="18" customWidth="1"/>
    <col min="4" max="8" width="16" customWidth="1"/>
    <col min="9" max="9" width="14" customWidth="1"/>
    <col min="10" max="10" width="18" customWidth="1"/>
    <col min="11" max="12" width="16" customWidth="1"/>
    <col min="13" max="13" width="14" customWidth="1"/>
    <col min="14" max="15" width="17" customWidth="1"/>
    <col min="16" max="16" width="12" customWidth="1"/>
    <col min="17" max="17" width="36" customWidth="1"/>
  </cols>
  <sheetData>
    <row r="1" spans="1:17" ht="17.399999999999999">
      <c r="A1" s="13" t="s">
        <v>20</v>
      </c>
      <c r="B1" s="13"/>
      <c r="C1" s="13"/>
      <c r="D1" s="13"/>
      <c r="E1" s="13"/>
      <c r="F1" s="13"/>
      <c r="G1" s="13"/>
      <c r="H1" s="13"/>
      <c r="I1" s="13"/>
      <c r="J1" s="13"/>
      <c r="K1" s="13"/>
      <c r="L1" s="13"/>
      <c r="M1" s="13"/>
      <c r="N1" s="13"/>
      <c r="O1" s="13"/>
      <c r="P1" s="13"/>
      <c r="Q1" s="13"/>
    </row>
    <row r="3" spans="1:17">
      <c r="A3" s="5" t="s">
        <v>142</v>
      </c>
      <c r="B3" s="8">
        <v>46106</v>
      </c>
      <c r="D3" s="14" t="s">
        <v>143</v>
      </c>
      <c r="E3" s="14"/>
      <c r="F3" s="14"/>
      <c r="G3" s="14"/>
      <c r="H3" s="14"/>
      <c r="I3" s="14"/>
      <c r="J3" s="14"/>
      <c r="K3" s="14"/>
      <c r="L3" s="14"/>
      <c r="M3" s="14"/>
      <c r="N3" s="14"/>
      <c r="O3" s="14"/>
      <c r="P3" s="14"/>
      <c r="Q3" s="14"/>
    </row>
    <row r="4" spans="1:17">
      <c r="A4" s="5" t="s">
        <v>144</v>
      </c>
      <c r="B4" s="7">
        <v>21</v>
      </c>
      <c r="D4" s="14"/>
      <c r="E4" s="14"/>
      <c r="F4" s="14"/>
      <c r="G4" s="14"/>
      <c r="H4" s="14"/>
      <c r="I4" s="14"/>
      <c r="J4" s="14"/>
      <c r="K4" s="14"/>
      <c r="L4" s="14"/>
      <c r="M4" s="14"/>
      <c r="N4" s="14"/>
      <c r="O4" s="14"/>
      <c r="P4" s="14"/>
      <c r="Q4" s="14"/>
    </row>
    <row r="5" spans="1:17">
      <c r="A5" s="5" t="s">
        <v>145</v>
      </c>
      <c r="B5" s="9">
        <v>3500</v>
      </c>
    </row>
    <row r="6" spans="1:17">
      <c r="A6" s="5" t="s">
        <v>146</v>
      </c>
      <c r="B6" s="7">
        <v>3</v>
      </c>
    </row>
    <row r="7" spans="1:17" ht="27.15" customHeight="1">
      <c r="A7" t="s">
        <v>56</v>
      </c>
      <c r="B7" t="s">
        <v>113</v>
      </c>
      <c r="C7" t="s">
        <v>147</v>
      </c>
      <c r="D7" t="s">
        <v>148</v>
      </c>
      <c r="E7" t="s">
        <v>149</v>
      </c>
      <c r="F7" t="s">
        <v>150</v>
      </c>
      <c r="G7" t="s">
        <v>151</v>
      </c>
      <c r="H7" t="s">
        <v>152</v>
      </c>
      <c r="I7" t="s">
        <v>153</v>
      </c>
      <c r="J7" t="s">
        <v>154</v>
      </c>
      <c r="K7" t="s">
        <v>155</v>
      </c>
      <c r="L7" t="s">
        <v>156</v>
      </c>
      <c r="M7" t="s">
        <v>116</v>
      </c>
      <c r="N7" t="s">
        <v>157</v>
      </c>
      <c r="O7" t="s">
        <v>158</v>
      </c>
      <c r="P7" t="s">
        <v>108</v>
      </c>
      <c r="Q7" t="s">
        <v>7</v>
      </c>
    </row>
    <row r="8" spans="1:17">
      <c r="A8" s="6" t="s">
        <v>58</v>
      </c>
      <c r="B8" t="str">
        <f>IF(A8="","",IF(COUNTIF('Product Data'!$A$7:$A$206,A8)&lt;&gt;1,"REVIEW SKU",VLOOKUP(A8,'Product Data'!$A$7:$H$206,2,FALSE)))</f>
        <v>All-Purpose Cleaner 1 L</v>
      </c>
      <c r="C8" s="10">
        <v>12</v>
      </c>
      <c r="D8" s="10">
        <v>90</v>
      </c>
      <c r="E8" s="10">
        <v>12</v>
      </c>
      <c r="F8" s="3">
        <f t="shared" ref="F8:F39" si="0">IF(A8="","",IF(OR(NOT(ISNUMBER(D8)),D8&lt;0,NOT(ISNUMBER(E8)),E8&lt;0),"",MAX(0,D8-E8)))</f>
        <v>78</v>
      </c>
      <c r="G8" s="3">
        <f t="shared" ref="G8:G39" si="1">IF(A8="","",IF(OR(NOT(ISNUMBER(C8)),C8&lt;=0,NOT(ISNUMBER($B$4)),$B$4&lt;=0),"",C8*$B$4))</f>
        <v>252</v>
      </c>
      <c r="H8" s="3">
        <f>IF(A8="","",IF(OR(COUNTIF('Product Data'!$A$7:$A$206,A8)&lt;&gt;1,NOT(ISNUMBER(C8)),C8&lt;=0,NOT(ISNUMBER(IFERROR(VLOOKUP(A8,'Product Data'!$A$7:$H$206,6,FALSE),""))),IFERROR(VLOOKUP(A8,'Product Data'!$A$7:$H$206,6,FALSE),-1)&lt;0,NOT(ISNUMBER(IFERROR(VLOOKUP(A8,'Product Data'!$A$7:$H$206,7,FALSE),""))),IFERROR(VLOOKUP(A8,'Product Data'!$A$7:$H$206,7,FALSE),-1)&lt;0),"",C8*VLOOKUP(A8,'Product Data'!$A$7:$H$206,6,FALSE)+VLOOKUP(A8,'Product Data'!$A$7:$H$206,7,FALSE)))</f>
        <v>109</v>
      </c>
      <c r="I8" s="3">
        <f t="shared" ref="I8:I39" si="2">IF(A8="","",IF(OR(NOT(ISNUMBER(C8)),C8&lt;=0,NOT(ISNUMBER(F8))),"",F8/C8))</f>
        <v>6.5</v>
      </c>
      <c r="J8" s="11">
        <f t="shared" ref="J8:J39" si="3">IF(A8="","",IF(OR(NOT(ISNUMBER($B$3)),$B$3&lt;=0,NOT(ISNUMBER(C8)),C8&lt;=0,NOT(ISNUMBER(F8)),NOT(ISNUMBER(H8))),"",IF(F8&lt;=H8,$B$3,$B$3+ROUNDUP((F8-H8)/C8,0))))</f>
        <v>46106</v>
      </c>
      <c r="K8" s="3">
        <f>IF(A8="","",IF(OR(COUNTIF('Product Data'!$A$7:$A$206,A8)&lt;&gt;1,NOT(ISNUMBER(G8)),NOT(ISNUMBER(F8)),NOT(ISNUMBER(IFERROR(VLOOKUP(A8,'Product Data'!$A$7:$H$206,7,FALSE),""))),IFERROR(VLOOKUP(A8,'Product Data'!$A$7:$H$206,7,FALSE),-1)&lt;0),"",MAX(0,G8+VLOOKUP(A8,'Product Data'!$A$7:$H$206,7,FALSE)-F8)))</f>
        <v>199</v>
      </c>
      <c r="L8" s="10">
        <v>180</v>
      </c>
      <c r="M8" s="2">
        <f>IF(A8="","",IF(COUNTIF('Product Data'!$A$7:$A$206,A8)&lt;&gt;1,"",IF(OR(NOT(ISNUMBER(IFERROR(VLOOKUP(A8,'Product Data'!$A$7:$H$206,5,FALSE),""))),IFERROR(VLOOKUP(A8,'Product Data'!$A$7:$H$206,5,FALSE),0)&lt;=0),"",VLOOKUP(A8,'Product Data'!$A$7:$H$206,5,FALSE))))</f>
        <v>6.2</v>
      </c>
      <c r="N8" s="2">
        <f t="shared" ref="N8:N39" si="4">IF(A8="","",IF(OR(NOT(ISNUMBER(K8)),NOT(ISNUMBER(M8))),"",K8*M8))</f>
        <v>1233.8</v>
      </c>
      <c r="O8" s="2">
        <f t="shared" ref="O8:O39" si="5">IF(A8="","",IF(COUNTA(L8)=0,"",IF(OR(NOT(ISNUMBER(L8)),L8&lt;0,NOT(ISNUMBER(M8))),"",L8*M8)))</f>
        <v>1116</v>
      </c>
      <c r="P8" t="str">
        <f>IF(A8="",IF(COUNTA(C8:E8,L8,Q8)&gt;0,"Review",""),IF(OR(COUNTIF('Product Data'!$A$7:$A$206,A8)&lt;&gt;1,COUNTIF($A$8:$A$207,A8)&lt;&gt;1,B8="",NOT(ISNUMBER(F8)),NOT(ISNUMBER(G8)),NOT(ISNUMBER(H8)),NOT(ISNUMBER(I8)),NOT(ISNUMBER(J8)),NOT(ISNUMBER(K8)),NOT(ISNUMBER(M8)),NOT(ISNUMBER(N8)),NOT(ISNUMBER($B$6)),$B$6&lt;0),"Review",IF(F8&lt;=H8,"Urgent",IF(I8&lt;=VLOOKUP(A8,'Product Data'!$A$7:$H$206,6,FALSE)+$B$6,"Monitor","Healthy"))))</f>
        <v>Urgent</v>
      </c>
      <c r="Q8" s="6" t="s">
        <v>159</v>
      </c>
    </row>
    <row r="9" spans="1:17">
      <c r="A9" s="6" t="s">
        <v>123</v>
      </c>
      <c r="B9" t="str">
        <f>IF(A9="","",IF(COUNTIF('Product Data'!$A$7:$A$206,A9)&lt;&gt;1,"REVIEW SKU",VLOOKUP(A9,'Product Data'!$A$7:$H$206,2,FALSE)))</f>
        <v>Disinfectant 1 L</v>
      </c>
      <c r="C9" s="10">
        <v>8</v>
      </c>
      <c r="D9" s="10">
        <v>95</v>
      </c>
      <c r="E9" s="10">
        <v>10</v>
      </c>
      <c r="F9" s="3">
        <f t="shared" si="0"/>
        <v>85</v>
      </c>
      <c r="G9" s="3">
        <f t="shared" si="1"/>
        <v>168</v>
      </c>
      <c r="H9" s="3">
        <f>IF(A9="","",IF(OR(COUNTIF('Product Data'!$A$7:$A$206,A9)&lt;&gt;1,NOT(ISNUMBER(C9)),C9&lt;=0,NOT(ISNUMBER(IFERROR(VLOOKUP(A9,'Product Data'!$A$7:$H$206,6,FALSE),""))),IFERROR(VLOOKUP(A9,'Product Data'!$A$7:$H$206,6,FALSE),-1)&lt;0,NOT(ISNUMBER(IFERROR(VLOOKUP(A9,'Product Data'!$A$7:$H$206,7,FALSE),""))),IFERROR(VLOOKUP(A9,'Product Data'!$A$7:$H$206,7,FALSE),-1)&lt;0),"",C9*VLOOKUP(A9,'Product Data'!$A$7:$H$206,6,FALSE)+VLOOKUP(A9,'Product Data'!$A$7:$H$206,7,FALSE)))</f>
        <v>58</v>
      </c>
      <c r="I9" s="3">
        <f t="shared" si="2"/>
        <v>10.625</v>
      </c>
      <c r="J9" s="11">
        <f t="shared" si="3"/>
        <v>46110</v>
      </c>
      <c r="K9" s="3">
        <f>IF(A9="","",IF(OR(COUNTIF('Product Data'!$A$7:$A$206,A9)&lt;&gt;1,NOT(ISNUMBER(G9)),NOT(ISNUMBER(F9)),NOT(ISNUMBER(IFERROR(VLOOKUP(A9,'Product Data'!$A$7:$H$206,7,FALSE),""))),IFERROR(VLOOKUP(A9,'Product Data'!$A$7:$H$206,7,FALSE),-1)&lt;0),"",MAX(0,G9+VLOOKUP(A9,'Product Data'!$A$7:$H$206,7,FALSE)-F9)))</f>
        <v>101</v>
      </c>
      <c r="L9" s="10">
        <v>90</v>
      </c>
      <c r="M9" s="2">
        <f>IF(A9="","",IF(COUNTIF('Product Data'!$A$7:$A$206,A9)&lt;&gt;1,"",IF(OR(NOT(ISNUMBER(IFERROR(VLOOKUP(A9,'Product Data'!$A$7:$H$206,5,FALSE),""))),IFERROR(VLOOKUP(A9,'Product Data'!$A$7:$H$206,5,FALSE),0)&lt;=0),"",VLOOKUP(A9,'Product Data'!$A$7:$H$206,5,FALSE))))</f>
        <v>5.0999999999999996</v>
      </c>
      <c r="N9" s="2">
        <f t="shared" si="4"/>
        <v>515.09999999999991</v>
      </c>
      <c r="O9" s="2">
        <f t="shared" si="5"/>
        <v>458.99999999999994</v>
      </c>
      <c r="P9" t="str">
        <f>IF(A9="",IF(COUNTA(C9:E9,L9,Q9)&gt;0,"Review",""),IF(OR(COUNTIF('Product Data'!$A$7:$A$206,A9)&lt;&gt;1,COUNTIF($A$8:$A$207,A9)&lt;&gt;1,B9="",NOT(ISNUMBER(F9)),NOT(ISNUMBER(G9)),NOT(ISNUMBER(H9)),NOT(ISNUMBER(I9)),NOT(ISNUMBER(J9)),NOT(ISNUMBER(K9)),NOT(ISNUMBER(M9)),NOT(ISNUMBER(N9)),NOT(ISNUMBER($B$6)),$B$6&lt;0),"Review",IF(F9&lt;=H9,"Urgent",IF(I9&lt;=VLOOKUP(A9,'Product Data'!$A$7:$H$206,6,FALSE)+$B$6,"Monitor","Healthy"))))</f>
        <v>Healthy</v>
      </c>
      <c r="Q9" s="6" t="s">
        <v>160</v>
      </c>
    </row>
    <row r="10" spans="1:17">
      <c r="A10" s="6" t="s">
        <v>125</v>
      </c>
      <c r="B10" t="str">
        <f>IF(A10="","",IF(COUNTIF('Product Data'!$A$7:$A$206,A10)&lt;&gt;1,"REVIEW SKU",VLOOKUP(A10,'Product Data'!$A$7:$H$206,2,FALSE)))</f>
        <v>Bleach 1 L</v>
      </c>
      <c r="C10" s="10">
        <v>10</v>
      </c>
      <c r="D10" s="10">
        <v>70</v>
      </c>
      <c r="E10" s="10">
        <v>5</v>
      </c>
      <c r="F10" s="3">
        <f t="shared" si="0"/>
        <v>65</v>
      </c>
      <c r="G10" s="3">
        <f t="shared" si="1"/>
        <v>210</v>
      </c>
      <c r="H10" s="3">
        <f>IF(A10="","",IF(OR(COUNTIF('Product Data'!$A$7:$A$206,A10)&lt;&gt;1,NOT(ISNUMBER(C10)),C10&lt;=0,NOT(ISNUMBER(IFERROR(VLOOKUP(A10,'Product Data'!$A$7:$H$206,6,FALSE),""))),IFERROR(VLOOKUP(A10,'Product Data'!$A$7:$H$206,6,FALSE),-1)&lt;0,NOT(ISNUMBER(IFERROR(VLOOKUP(A10,'Product Data'!$A$7:$H$206,7,FALSE),""))),IFERROR(VLOOKUP(A10,'Product Data'!$A$7:$H$206,7,FALSE),-1)&lt;0),"",C10*VLOOKUP(A10,'Product Data'!$A$7:$H$206,6,FALSE)+VLOOKUP(A10,'Product Data'!$A$7:$H$206,7,FALSE)))</f>
        <v>60</v>
      </c>
      <c r="I10" s="3">
        <f t="shared" si="2"/>
        <v>6.5</v>
      </c>
      <c r="J10" s="11">
        <f t="shared" si="3"/>
        <v>46107</v>
      </c>
      <c r="K10" s="3">
        <f>IF(A10="","",IF(OR(COUNTIF('Product Data'!$A$7:$A$206,A10)&lt;&gt;1,NOT(ISNUMBER(G10)),NOT(ISNUMBER(F10)),NOT(ISNUMBER(IFERROR(VLOOKUP(A10,'Product Data'!$A$7:$H$206,7,FALSE),""))),IFERROR(VLOOKUP(A10,'Product Data'!$A$7:$H$206,7,FALSE),-1)&lt;0),"",MAX(0,G10+VLOOKUP(A10,'Product Data'!$A$7:$H$206,7,FALSE)-F10)))</f>
        <v>165</v>
      </c>
      <c r="L10" s="10">
        <v>150</v>
      </c>
      <c r="M10" s="2">
        <f>IF(A10="","",IF(COUNTIF('Product Data'!$A$7:$A$206,A10)&lt;&gt;1,"",IF(OR(NOT(ISNUMBER(IFERROR(VLOOKUP(A10,'Product Data'!$A$7:$H$206,5,FALSE),""))),IFERROR(VLOOKUP(A10,'Product Data'!$A$7:$H$206,5,FALSE),0)&lt;=0),"",VLOOKUP(A10,'Product Data'!$A$7:$H$206,5,FALSE))))</f>
        <v>3.4</v>
      </c>
      <c r="N10" s="2">
        <f t="shared" si="4"/>
        <v>561</v>
      </c>
      <c r="O10" s="2">
        <f t="shared" si="5"/>
        <v>510</v>
      </c>
      <c r="P10" t="str">
        <f>IF(A10="",IF(COUNTA(C10:E10,L10,Q10)&gt;0,"Review",""),IF(OR(COUNTIF('Product Data'!$A$7:$A$206,A10)&lt;&gt;1,COUNTIF($A$8:$A$207,A10)&lt;&gt;1,B10="",NOT(ISNUMBER(F10)),NOT(ISNUMBER(G10)),NOT(ISNUMBER(H10)),NOT(ISNUMBER(I10)),NOT(ISNUMBER(J10)),NOT(ISNUMBER(K10)),NOT(ISNUMBER(M10)),NOT(ISNUMBER(N10)),NOT(ISNUMBER($B$6)),$B$6&lt;0),"Review",IF(F10&lt;=H10,"Urgent",IF(I10&lt;=VLOOKUP(A10,'Product Data'!$A$7:$H$206,6,FALSE)+$B$6,"Monitor","Healthy"))))</f>
        <v>Monitor</v>
      </c>
      <c r="Q10" s="6" t="s">
        <v>161</v>
      </c>
    </row>
    <row r="11" spans="1:17">
      <c r="A11" s="6" t="s">
        <v>128</v>
      </c>
      <c r="B11" t="str">
        <f>IF(A11="","",IF(COUNTIF('Product Data'!$A$7:$A$206,A11)&lt;&gt;1,"REVIEW SKU",VLOOKUP(A11,'Product Data'!$A$7:$H$206,2,FALSE)))</f>
        <v>Glass Cleaner 500 mL</v>
      </c>
      <c r="C11" s="10">
        <v>5</v>
      </c>
      <c r="D11" s="10">
        <v>80</v>
      </c>
      <c r="E11" s="10">
        <v>0</v>
      </c>
      <c r="F11" s="3">
        <f t="shared" si="0"/>
        <v>80</v>
      </c>
      <c r="G11" s="3">
        <f t="shared" si="1"/>
        <v>105</v>
      </c>
      <c r="H11" s="3">
        <f>IF(A11="","",IF(OR(COUNTIF('Product Data'!$A$7:$A$206,A11)&lt;&gt;1,NOT(ISNUMBER(C11)),C11&lt;=0,NOT(ISNUMBER(IFERROR(VLOOKUP(A11,'Product Data'!$A$7:$H$206,6,FALSE),""))),IFERROR(VLOOKUP(A11,'Product Data'!$A$7:$H$206,6,FALSE),-1)&lt;0,NOT(ISNUMBER(IFERROR(VLOOKUP(A11,'Product Data'!$A$7:$H$206,7,FALSE),""))),IFERROR(VLOOKUP(A11,'Product Data'!$A$7:$H$206,7,FALSE),-1)&lt;0),"",C11*VLOOKUP(A11,'Product Data'!$A$7:$H$206,6,FALSE)+VLOOKUP(A11,'Product Data'!$A$7:$H$206,7,FALSE)))</f>
        <v>45</v>
      </c>
      <c r="I11" s="3">
        <f t="shared" si="2"/>
        <v>16</v>
      </c>
      <c r="J11" s="11">
        <f t="shared" si="3"/>
        <v>46113</v>
      </c>
      <c r="K11" s="3">
        <f>IF(A11="","",IF(OR(COUNTIF('Product Data'!$A$7:$A$206,A11)&lt;&gt;1,NOT(ISNUMBER(G11)),NOT(ISNUMBER(F11)),NOT(ISNUMBER(IFERROR(VLOOKUP(A11,'Product Data'!$A$7:$H$206,7,FALSE),""))),IFERROR(VLOOKUP(A11,'Product Data'!$A$7:$H$206,7,FALSE),-1)&lt;0),"",MAX(0,G11+VLOOKUP(A11,'Product Data'!$A$7:$H$206,7,FALSE)-F11)))</f>
        <v>40</v>
      </c>
      <c r="L11" s="10">
        <v>40</v>
      </c>
      <c r="M11" s="2">
        <f>IF(A11="","",IF(COUNTIF('Product Data'!$A$7:$A$206,A11)&lt;&gt;1,"",IF(OR(NOT(ISNUMBER(IFERROR(VLOOKUP(A11,'Product Data'!$A$7:$H$206,5,FALSE),""))),IFERROR(VLOOKUP(A11,'Product Data'!$A$7:$H$206,5,FALSE),0)&lt;=0),"",VLOOKUP(A11,'Product Data'!$A$7:$H$206,5,FALSE))))</f>
        <v>4.8</v>
      </c>
      <c r="N11" s="2">
        <f t="shared" si="4"/>
        <v>192</v>
      </c>
      <c r="O11" s="2">
        <f t="shared" si="5"/>
        <v>192</v>
      </c>
      <c r="P11" t="str">
        <f>IF(A11="",IF(COUNTA(C11:E11,L11,Q11)&gt;0,"Review",""),IF(OR(COUNTIF('Product Data'!$A$7:$A$206,A11)&lt;&gt;1,COUNTIF($A$8:$A$207,A11)&lt;&gt;1,B11="",NOT(ISNUMBER(F11)),NOT(ISNUMBER(G11)),NOT(ISNUMBER(H11)),NOT(ISNUMBER(I11)),NOT(ISNUMBER(J11)),NOT(ISNUMBER(K11)),NOT(ISNUMBER(M11)),NOT(ISNUMBER(N11)),NOT(ISNUMBER($B$6)),$B$6&lt;0),"Review",IF(F11&lt;=H11,"Urgent",IF(I11&lt;=VLOOKUP(A11,'Product Data'!$A$7:$H$206,6,FALSE)+$B$6,"Monitor","Healthy"))))</f>
        <v>Healthy</v>
      </c>
      <c r="Q11" s="6" t="s">
        <v>162</v>
      </c>
    </row>
    <row r="12" spans="1:17">
      <c r="A12" s="6" t="s">
        <v>130</v>
      </c>
      <c r="B12" t="str">
        <f>IF(A12="","",IF(COUNTIF('Product Data'!$A$7:$A$206,A12)&lt;&gt;1,"REVIEW SKU",VLOOKUP(A12,'Product Data'!$A$7:$H$206,2,FALSE)))</f>
        <v>Liquid Hand Soap 500 mL</v>
      </c>
      <c r="C12" s="10">
        <v>7</v>
      </c>
      <c r="D12" s="10">
        <v>42</v>
      </c>
      <c r="E12" s="10">
        <v>5</v>
      </c>
      <c r="F12" s="3">
        <f t="shared" si="0"/>
        <v>37</v>
      </c>
      <c r="G12" s="3">
        <f t="shared" si="1"/>
        <v>147</v>
      </c>
      <c r="H12" s="3">
        <f>IF(A12="","",IF(OR(COUNTIF('Product Data'!$A$7:$A$206,A12)&lt;&gt;1,NOT(ISNUMBER(C12)),C12&lt;=0,NOT(ISNUMBER(IFERROR(VLOOKUP(A12,'Product Data'!$A$7:$H$206,6,FALSE),""))),IFERROR(VLOOKUP(A12,'Product Data'!$A$7:$H$206,6,FALSE),-1)&lt;0,NOT(ISNUMBER(IFERROR(VLOOKUP(A12,'Product Data'!$A$7:$H$206,7,FALSE),""))),IFERROR(VLOOKUP(A12,'Product Data'!$A$7:$H$206,7,FALSE),-1)&lt;0),"",C12*VLOOKUP(A12,'Product Data'!$A$7:$H$206,6,FALSE)+VLOOKUP(A12,'Product Data'!$A$7:$H$206,7,FALSE)))</f>
        <v>49</v>
      </c>
      <c r="I12" s="3">
        <f t="shared" si="2"/>
        <v>5.2857142857142856</v>
      </c>
      <c r="J12" s="11">
        <f t="shared" si="3"/>
        <v>46106</v>
      </c>
      <c r="K12" s="3">
        <f>IF(A12="","",IF(OR(COUNTIF('Product Data'!$A$7:$A$206,A12)&lt;&gt;1,NOT(ISNUMBER(G12)),NOT(ISNUMBER(F12)),NOT(ISNUMBER(IFERROR(VLOOKUP(A12,'Product Data'!$A$7:$H$206,7,FALSE),""))),IFERROR(VLOOKUP(A12,'Product Data'!$A$7:$H$206,7,FALSE),-1)&lt;0),"",MAX(0,G12+VLOOKUP(A12,'Product Data'!$A$7:$H$206,7,FALSE)-F12)))</f>
        <v>124</v>
      </c>
      <c r="L12" s="10">
        <v>110</v>
      </c>
      <c r="M12" s="2">
        <f>IF(A12="","",IF(COUNTIF('Product Data'!$A$7:$A$206,A12)&lt;&gt;1,"",IF(OR(NOT(ISNUMBER(IFERROR(VLOOKUP(A12,'Product Data'!$A$7:$H$206,5,FALSE),""))),IFERROR(VLOOKUP(A12,'Product Data'!$A$7:$H$206,5,FALSE),0)&lt;=0),"",VLOOKUP(A12,'Product Data'!$A$7:$H$206,5,FALSE))))</f>
        <v>4.2</v>
      </c>
      <c r="N12" s="2">
        <f t="shared" si="4"/>
        <v>520.80000000000007</v>
      </c>
      <c r="O12" s="2">
        <f t="shared" si="5"/>
        <v>462</v>
      </c>
      <c r="P12" t="str">
        <f>IF(A12="",IF(COUNTA(C12:E12,L12,Q12)&gt;0,"Review",""),IF(OR(COUNTIF('Product Data'!$A$7:$A$206,A12)&lt;&gt;1,COUNTIF($A$8:$A$207,A12)&lt;&gt;1,B12="",NOT(ISNUMBER(F12)),NOT(ISNUMBER(G12)),NOT(ISNUMBER(H12)),NOT(ISNUMBER(I12)),NOT(ISNUMBER(J12)),NOT(ISNUMBER(K12)),NOT(ISNUMBER(M12)),NOT(ISNUMBER(N12)),NOT(ISNUMBER($B$6)),$B$6&lt;0),"Review",IF(F12&lt;=H12,"Urgent",IF(I12&lt;=VLOOKUP(A12,'Product Data'!$A$7:$H$206,6,FALSE)+$B$6,"Monitor","Healthy"))))</f>
        <v>Urgent</v>
      </c>
      <c r="Q12" s="6" t="s">
        <v>163</v>
      </c>
    </row>
    <row r="13" spans="1:17">
      <c r="A13" s="6" t="s">
        <v>134</v>
      </c>
      <c r="B13" t="str">
        <f>IF(A13="","",IF(COUNTIF('Product Data'!$A$7:$A$206,A13)&lt;&gt;1,"REVIEW SKU",VLOOKUP(A13,'Product Data'!$A$7:$H$206,2,FALSE)))</f>
        <v>Air Freshener</v>
      </c>
      <c r="C13" s="10">
        <v>3</v>
      </c>
      <c r="D13" s="10">
        <v>38</v>
      </c>
      <c r="E13" s="10">
        <v>2</v>
      </c>
      <c r="F13" s="3">
        <f t="shared" si="0"/>
        <v>36</v>
      </c>
      <c r="G13" s="3">
        <f t="shared" si="1"/>
        <v>63</v>
      </c>
      <c r="H13" s="3">
        <f>IF(A13="","",IF(OR(COUNTIF('Product Data'!$A$7:$A$206,A13)&lt;&gt;1,NOT(ISNUMBER(C13)),C13&lt;=0,NOT(ISNUMBER(IFERROR(VLOOKUP(A13,'Product Data'!$A$7:$H$206,6,FALSE),""))),IFERROR(VLOOKUP(A13,'Product Data'!$A$7:$H$206,6,FALSE),-1)&lt;0,NOT(ISNUMBER(IFERROR(VLOOKUP(A13,'Product Data'!$A$7:$H$206,7,FALSE),""))),IFERROR(VLOOKUP(A13,'Product Data'!$A$7:$H$206,7,FALSE),-1)&lt;0),"",C13*VLOOKUP(A13,'Product Data'!$A$7:$H$206,6,FALSE)+VLOOKUP(A13,'Product Data'!$A$7:$H$206,7,FALSE)))</f>
        <v>31</v>
      </c>
      <c r="I13" s="3">
        <f t="shared" si="2"/>
        <v>12</v>
      </c>
      <c r="J13" s="11">
        <f t="shared" si="3"/>
        <v>46108</v>
      </c>
      <c r="K13" s="3">
        <f>IF(A13="","",IF(OR(COUNTIF('Product Data'!$A$7:$A$206,A13)&lt;&gt;1,NOT(ISNUMBER(G13)),NOT(ISNUMBER(F13)),NOT(ISNUMBER(IFERROR(VLOOKUP(A13,'Product Data'!$A$7:$H$206,7,FALSE),""))),IFERROR(VLOOKUP(A13,'Product Data'!$A$7:$H$206,7,FALSE),-1)&lt;0),"",MAX(0,G13+VLOOKUP(A13,'Product Data'!$A$7:$H$206,7,FALSE)-F13)))</f>
        <v>37</v>
      </c>
      <c r="L13" s="10">
        <v>25</v>
      </c>
      <c r="M13" s="2">
        <f>IF(A13="","",IF(COUNTIF('Product Data'!$A$7:$A$206,A13)&lt;&gt;1,"",IF(OR(NOT(ISNUMBER(IFERROR(VLOOKUP(A13,'Product Data'!$A$7:$H$206,5,FALSE),""))),IFERROR(VLOOKUP(A13,'Product Data'!$A$7:$H$206,5,FALSE),0)&lt;=0),"",VLOOKUP(A13,'Product Data'!$A$7:$H$206,5,FALSE))))</f>
        <v>4.5</v>
      </c>
      <c r="N13" s="2">
        <f t="shared" si="4"/>
        <v>166.5</v>
      </c>
      <c r="O13" s="2">
        <f t="shared" si="5"/>
        <v>112.5</v>
      </c>
      <c r="P13" t="str">
        <f>IF(A13="",IF(COUNTA(C13:E13,L13,Q13)&gt;0,"Review",""),IF(OR(COUNTIF('Product Data'!$A$7:$A$206,A13)&lt;&gt;1,COUNTIF($A$8:$A$207,A13)&lt;&gt;1,B13="",NOT(ISNUMBER(F13)),NOT(ISNUMBER(G13)),NOT(ISNUMBER(H13)),NOT(ISNUMBER(I13)),NOT(ISNUMBER(J13)),NOT(ISNUMBER(K13)),NOT(ISNUMBER(M13)),NOT(ISNUMBER(N13)),NOT(ISNUMBER($B$6)),$B$6&lt;0),"Review",IF(F13&lt;=H13,"Urgent",IF(I13&lt;=VLOOKUP(A13,'Product Data'!$A$7:$H$206,6,FALSE)+$B$6,"Monitor","Healthy"))))</f>
        <v>Healthy</v>
      </c>
      <c r="Q13" s="6" t="s">
        <v>164</v>
      </c>
    </row>
    <row r="14" spans="1:17">
      <c r="A14" s="6" t="s">
        <v>136</v>
      </c>
      <c r="B14" t="str">
        <f>IF(A14="","",IF(COUNTIF('Product Data'!$A$7:$A$206,A14)&lt;&gt;1,"REVIEW SKU",VLOOKUP(A14,'Product Data'!$A$7:$H$206,2,FALSE)))</f>
        <v>Sponge Pack (3)</v>
      </c>
      <c r="C14" s="10">
        <v>4</v>
      </c>
      <c r="D14" s="10">
        <v>28</v>
      </c>
      <c r="E14" s="10">
        <v>0</v>
      </c>
      <c r="F14" s="3">
        <f t="shared" si="0"/>
        <v>28</v>
      </c>
      <c r="G14" s="3">
        <f t="shared" si="1"/>
        <v>84</v>
      </c>
      <c r="H14" s="3">
        <f>IF(A14="","",IF(OR(COUNTIF('Product Data'!$A$7:$A$206,A14)&lt;&gt;1,NOT(ISNUMBER(C14)),C14&lt;=0,NOT(ISNUMBER(IFERROR(VLOOKUP(A14,'Product Data'!$A$7:$H$206,6,FALSE),""))),IFERROR(VLOOKUP(A14,'Product Data'!$A$7:$H$206,6,FALSE),-1)&lt;0,NOT(ISNUMBER(IFERROR(VLOOKUP(A14,'Product Data'!$A$7:$H$206,7,FALSE),""))),IFERROR(VLOOKUP(A14,'Product Data'!$A$7:$H$206,7,FALSE),-1)&lt;0),"",C14*VLOOKUP(A14,'Product Data'!$A$7:$H$206,6,FALSE)+VLOOKUP(A14,'Product Data'!$A$7:$H$206,7,FALSE)))</f>
        <v>44</v>
      </c>
      <c r="I14" s="3">
        <f t="shared" si="2"/>
        <v>7</v>
      </c>
      <c r="J14" s="11">
        <f t="shared" si="3"/>
        <v>46106</v>
      </c>
      <c r="K14" s="3">
        <f>IF(A14="","",IF(OR(COUNTIF('Product Data'!$A$7:$A$206,A14)&lt;&gt;1,NOT(ISNUMBER(G14)),NOT(ISNUMBER(F14)),NOT(ISNUMBER(IFERROR(VLOOKUP(A14,'Product Data'!$A$7:$H$206,7,FALSE),""))),IFERROR(VLOOKUP(A14,'Product Data'!$A$7:$H$206,7,FALSE),-1)&lt;0),"",MAX(0,G14+VLOOKUP(A14,'Product Data'!$A$7:$H$206,7,FALSE)-F14)))</f>
        <v>68</v>
      </c>
      <c r="L14" s="10">
        <v>60</v>
      </c>
      <c r="M14" s="2">
        <f>IF(A14="","",IF(COUNTIF('Product Data'!$A$7:$A$206,A14)&lt;&gt;1,"",IF(OR(NOT(ISNUMBER(IFERROR(VLOOKUP(A14,'Product Data'!$A$7:$H$206,5,FALSE),""))),IFERROR(VLOOKUP(A14,'Product Data'!$A$7:$H$206,5,FALSE),0)&lt;=0),"",VLOOKUP(A14,'Product Data'!$A$7:$H$206,5,FALSE))))</f>
        <v>2.6</v>
      </c>
      <c r="N14" s="2">
        <f t="shared" si="4"/>
        <v>176.8</v>
      </c>
      <c r="O14" s="2">
        <f t="shared" si="5"/>
        <v>156</v>
      </c>
      <c r="P14" t="str">
        <f>IF(A14="",IF(COUNTA(C14:E14,L14,Q14)&gt;0,"Review",""),IF(OR(COUNTIF('Product Data'!$A$7:$A$206,A14)&lt;&gt;1,COUNTIF($A$8:$A$207,A14)&lt;&gt;1,B14="",NOT(ISNUMBER(F14)),NOT(ISNUMBER(G14)),NOT(ISNUMBER(H14)),NOT(ISNUMBER(I14)),NOT(ISNUMBER(J14)),NOT(ISNUMBER(K14)),NOT(ISNUMBER(M14)),NOT(ISNUMBER(N14)),NOT(ISNUMBER($B$6)),$B$6&lt;0),"Review",IF(F14&lt;=H14,"Urgent",IF(I14&lt;=VLOOKUP(A14,'Product Data'!$A$7:$H$206,6,FALSE)+$B$6,"Monitor","Healthy"))))</f>
        <v>Urgent</v>
      </c>
      <c r="Q14" s="6" t="s">
        <v>165</v>
      </c>
    </row>
    <row r="15" spans="1:17">
      <c r="A15" s="6" t="s">
        <v>140</v>
      </c>
      <c r="B15" t="str">
        <f>IF(A15="","",IF(COUNTIF('Product Data'!$A$7:$A$206,A15)&lt;&gt;1,"REVIEW SKU",VLOOKUP(A15,'Product Data'!$A$7:$H$206,2,FALSE)))</f>
        <v>Cleaning Gloves (pair)</v>
      </c>
      <c r="C15" s="10">
        <v>3</v>
      </c>
      <c r="D15" s="10">
        <v>22</v>
      </c>
      <c r="E15" s="10">
        <v>0</v>
      </c>
      <c r="F15" s="3">
        <f t="shared" si="0"/>
        <v>22</v>
      </c>
      <c r="G15" s="3">
        <f t="shared" si="1"/>
        <v>63</v>
      </c>
      <c r="H15" s="3">
        <f>IF(A15="","",IF(OR(COUNTIF('Product Data'!$A$7:$A$206,A15)&lt;&gt;1,NOT(ISNUMBER(C15)),C15&lt;=0,NOT(ISNUMBER(IFERROR(VLOOKUP(A15,'Product Data'!$A$7:$H$206,6,FALSE),""))),IFERROR(VLOOKUP(A15,'Product Data'!$A$7:$H$206,6,FALSE),-1)&lt;0,NOT(ISNUMBER(IFERROR(VLOOKUP(A15,'Product Data'!$A$7:$H$206,7,FALSE),""))),IFERROR(VLOOKUP(A15,'Product Data'!$A$7:$H$206,7,FALSE),-1)&lt;0),"",C15*VLOOKUP(A15,'Product Data'!$A$7:$H$206,6,FALSE)+VLOOKUP(A15,'Product Data'!$A$7:$H$206,7,FALSE)))</f>
        <v>28</v>
      </c>
      <c r="I15" s="3">
        <f t="shared" si="2"/>
        <v>7.333333333333333</v>
      </c>
      <c r="J15" s="11">
        <f t="shared" si="3"/>
        <v>46106</v>
      </c>
      <c r="K15" s="3">
        <f>IF(A15="","",IF(OR(COUNTIF('Product Data'!$A$7:$A$206,A15)&lt;&gt;1,NOT(ISNUMBER(G15)),NOT(ISNUMBER(F15)),NOT(ISNUMBER(IFERROR(VLOOKUP(A15,'Product Data'!$A$7:$H$206,7,FALSE),""))),IFERROR(VLOOKUP(A15,'Product Data'!$A$7:$H$206,7,FALSE),-1)&lt;0),"",MAX(0,G15+VLOOKUP(A15,'Product Data'!$A$7:$H$206,7,FALSE)-F15)))</f>
        <v>51</v>
      </c>
      <c r="L15" s="10">
        <v>45</v>
      </c>
      <c r="M15" s="2">
        <f>IF(A15="","",IF(COUNTIF('Product Data'!$A$7:$A$206,A15)&lt;&gt;1,"",IF(OR(NOT(ISNUMBER(IFERROR(VLOOKUP(A15,'Product Data'!$A$7:$H$206,5,FALSE),""))),IFERROR(VLOOKUP(A15,'Product Data'!$A$7:$H$206,5,FALSE),0)&lt;=0),"",VLOOKUP(A15,'Product Data'!$A$7:$H$206,5,FALSE))))</f>
        <v>2.9</v>
      </c>
      <c r="N15" s="2">
        <f t="shared" si="4"/>
        <v>147.9</v>
      </c>
      <c r="O15" s="2">
        <f t="shared" si="5"/>
        <v>130.5</v>
      </c>
      <c r="P15" t="str">
        <f>IF(A15="",IF(COUNTA(C15:E15,L15,Q15)&gt;0,"Review",""),IF(OR(COUNTIF('Product Data'!$A$7:$A$206,A15)&lt;&gt;1,COUNTIF($A$8:$A$207,A15)&lt;&gt;1,B15="",NOT(ISNUMBER(F15)),NOT(ISNUMBER(G15)),NOT(ISNUMBER(H15)),NOT(ISNUMBER(I15)),NOT(ISNUMBER(J15)),NOT(ISNUMBER(K15)),NOT(ISNUMBER(M15)),NOT(ISNUMBER(N15)),NOT(ISNUMBER($B$6)),$B$6&lt;0),"Review",IF(F15&lt;=H15,"Urgent",IF(I15&lt;=VLOOKUP(A15,'Product Data'!$A$7:$H$206,6,FALSE)+$B$6,"Monitor","Healthy"))))</f>
        <v>Urgent</v>
      </c>
      <c r="Q15" s="6" t="s">
        <v>165</v>
      </c>
    </row>
    <row r="16" spans="1:17">
      <c r="A16" s="6"/>
      <c r="B16" t="str">
        <f>IF(A16="","",IF(COUNTIF('Product Data'!$A$7:$A$206,A16)&lt;&gt;1,"REVIEW SKU",VLOOKUP(A16,'Product Data'!$A$7:$H$206,2,FALSE)))</f>
        <v/>
      </c>
      <c r="C16" s="10"/>
      <c r="D16" s="10"/>
      <c r="E16" s="10"/>
      <c r="F16" s="3" t="str">
        <f t="shared" si="0"/>
        <v/>
      </c>
      <c r="G16" s="3" t="str">
        <f t="shared" si="1"/>
        <v/>
      </c>
      <c r="H16" s="3" t="str">
        <f>IF(A16="","",IF(OR(COUNTIF('Product Data'!$A$7:$A$206,A16)&lt;&gt;1,NOT(ISNUMBER(C16)),C16&lt;=0,NOT(ISNUMBER(IFERROR(VLOOKUP(A16,'Product Data'!$A$7:$H$206,6,FALSE),""))),IFERROR(VLOOKUP(A16,'Product Data'!$A$7:$H$206,6,FALSE),-1)&lt;0,NOT(ISNUMBER(IFERROR(VLOOKUP(A16,'Product Data'!$A$7:$H$206,7,FALSE),""))),IFERROR(VLOOKUP(A16,'Product Data'!$A$7:$H$206,7,FALSE),-1)&lt;0),"",C16*VLOOKUP(A16,'Product Data'!$A$7:$H$206,6,FALSE)+VLOOKUP(A16,'Product Data'!$A$7:$H$206,7,FALSE)))</f>
        <v/>
      </c>
      <c r="I16" s="3" t="str">
        <f t="shared" si="2"/>
        <v/>
      </c>
      <c r="J16" s="11" t="str">
        <f t="shared" si="3"/>
        <v/>
      </c>
      <c r="K16" s="3" t="str">
        <f>IF(A16="","",IF(OR(COUNTIF('Product Data'!$A$7:$A$206,A16)&lt;&gt;1,NOT(ISNUMBER(G16)),NOT(ISNUMBER(F16)),NOT(ISNUMBER(IFERROR(VLOOKUP(A16,'Product Data'!$A$7:$H$206,7,FALSE),""))),IFERROR(VLOOKUP(A16,'Product Data'!$A$7:$H$206,7,FALSE),-1)&lt;0),"",MAX(0,G16+VLOOKUP(A16,'Product Data'!$A$7:$H$206,7,FALSE)-F16)))</f>
        <v/>
      </c>
      <c r="L16" s="10"/>
      <c r="M16" s="2" t="str">
        <f>IF(A16="","",IF(COUNTIF('Product Data'!$A$7:$A$206,A16)&lt;&gt;1,"",IF(OR(NOT(ISNUMBER(IFERROR(VLOOKUP(A16,'Product Data'!$A$7:$H$206,5,FALSE),""))),IFERROR(VLOOKUP(A16,'Product Data'!$A$7:$H$206,5,FALSE),0)&lt;=0),"",VLOOKUP(A16,'Product Data'!$A$7:$H$206,5,FALSE))))</f>
        <v/>
      </c>
      <c r="N16" s="2" t="str">
        <f t="shared" si="4"/>
        <v/>
      </c>
      <c r="O16" s="2" t="str">
        <f t="shared" si="5"/>
        <v/>
      </c>
      <c r="P16" t="str">
        <f>IF(A16="",IF(COUNTA(C16:E16,L16,Q16)&gt;0,"Review",""),IF(OR(COUNTIF('Product Data'!$A$7:$A$206,A16)&lt;&gt;1,COUNTIF($A$8:$A$207,A16)&lt;&gt;1,B16="",NOT(ISNUMBER(F16)),NOT(ISNUMBER(G16)),NOT(ISNUMBER(H16)),NOT(ISNUMBER(I16)),NOT(ISNUMBER(J16)),NOT(ISNUMBER(K16)),NOT(ISNUMBER(M16)),NOT(ISNUMBER(N16)),NOT(ISNUMBER($B$6)),$B$6&lt;0),"Review",IF(F16&lt;=H16,"Urgent",IF(I16&lt;=VLOOKUP(A16,'Product Data'!$A$7:$H$206,6,FALSE)+$B$6,"Monitor","Healthy"))))</f>
        <v/>
      </c>
      <c r="Q16" s="6"/>
    </row>
    <row r="17" spans="1:17">
      <c r="A17" s="6"/>
      <c r="B17" t="str">
        <f>IF(A17="","",IF(COUNTIF('Product Data'!$A$7:$A$206,A17)&lt;&gt;1,"REVIEW SKU",VLOOKUP(A17,'Product Data'!$A$7:$H$206,2,FALSE)))</f>
        <v/>
      </c>
      <c r="C17" s="10"/>
      <c r="D17" s="10"/>
      <c r="E17" s="10"/>
      <c r="F17" s="3" t="str">
        <f t="shared" si="0"/>
        <v/>
      </c>
      <c r="G17" s="3" t="str">
        <f t="shared" si="1"/>
        <v/>
      </c>
      <c r="H17" s="3" t="str">
        <f>IF(A17="","",IF(OR(COUNTIF('Product Data'!$A$7:$A$206,A17)&lt;&gt;1,NOT(ISNUMBER(C17)),C17&lt;=0,NOT(ISNUMBER(IFERROR(VLOOKUP(A17,'Product Data'!$A$7:$H$206,6,FALSE),""))),IFERROR(VLOOKUP(A17,'Product Data'!$A$7:$H$206,6,FALSE),-1)&lt;0,NOT(ISNUMBER(IFERROR(VLOOKUP(A17,'Product Data'!$A$7:$H$206,7,FALSE),""))),IFERROR(VLOOKUP(A17,'Product Data'!$A$7:$H$206,7,FALSE),-1)&lt;0),"",C17*VLOOKUP(A17,'Product Data'!$A$7:$H$206,6,FALSE)+VLOOKUP(A17,'Product Data'!$A$7:$H$206,7,FALSE)))</f>
        <v/>
      </c>
      <c r="I17" s="3" t="str">
        <f t="shared" si="2"/>
        <v/>
      </c>
      <c r="J17" s="11" t="str">
        <f t="shared" si="3"/>
        <v/>
      </c>
      <c r="K17" s="3" t="str">
        <f>IF(A17="","",IF(OR(COUNTIF('Product Data'!$A$7:$A$206,A17)&lt;&gt;1,NOT(ISNUMBER(G17)),NOT(ISNUMBER(F17)),NOT(ISNUMBER(IFERROR(VLOOKUP(A17,'Product Data'!$A$7:$H$206,7,FALSE),""))),IFERROR(VLOOKUP(A17,'Product Data'!$A$7:$H$206,7,FALSE),-1)&lt;0),"",MAX(0,G17+VLOOKUP(A17,'Product Data'!$A$7:$H$206,7,FALSE)-F17)))</f>
        <v/>
      </c>
      <c r="L17" s="10"/>
      <c r="M17" s="2" t="str">
        <f>IF(A17="","",IF(COUNTIF('Product Data'!$A$7:$A$206,A17)&lt;&gt;1,"",IF(OR(NOT(ISNUMBER(IFERROR(VLOOKUP(A17,'Product Data'!$A$7:$H$206,5,FALSE),""))),IFERROR(VLOOKUP(A17,'Product Data'!$A$7:$H$206,5,FALSE),0)&lt;=0),"",VLOOKUP(A17,'Product Data'!$A$7:$H$206,5,FALSE))))</f>
        <v/>
      </c>
      <c r="N17" s="2" t="str">
        <f t="shared" si="4"/>
        <v/>
      </c>
      <c r="O17" s="2" t="str">
        <f t="shared" si="5"/>
        <v/>
      </c>
      <c r="P17" t="str">
        <f>IF(A17="",IF(COUNTA(C17:E17,L17,Q17)&gt;0,"Review",""),IF(OR(COUNTIF('Product Data'!$A$7:$A$206,A17)&lt;&gt;1,COUNTIF($A$8:$A$207,A17)&lt;&gt;1,B17="",NOT(ISNUMBER(F17)),NOT(ISNUMBER(G17)),NOT(ISNUMBER(H17)),NOT(ISNUMBER(I17)),NOT(ISNUMBER(J17)),NOT(ISNUMBER(K17)),NOT(ISNUMBER(M17)),NOT(ISNUMBER(N17)),NOT(ISNUMBER($B$6)),$B$6&lt;0),"Review",IF(F17&lt;=H17,"Urgent",IF(I17&lt;=VLOOKUP(A17,'Product Data'!$A$7:$H$206,6,FALSE)+$B$6,"Monitor","Healthy"))))</f>
        <v/>
      </c>
      <c r="Q17" s="6"/>
    </row>
    <row r="18" spans="1:17">
      <c r="A18" s="6"/>
      <c r="B18" t="str">
        <f>IF(A18="","",IF(COUNTIF('Product Data'!$A$7:$A$206,A18)&lt;&gt;1,"REVIEW SKU",VLOOKUP(A18,'Product Data'!$A$7:$H$206,2,FALSE)))</f>
        <v/>
      </c>
      <c r="C18" s="10"/>
      <c r="D18" s="10"/>
      <c r="E18" s="10"/>
      <c r="F18" s="3" t="str">
        <f t="shared" si="0"/>
        <v/>
      </c>
      <c r="G18" s="3" t="str">
        <f t="shared" si="1"/>
        <v/>
      </c>
      <c r="H18" s="3" t="str">
        <f>IF(A18="","",IF(OR(COUNTIF('Product Data'!$A$7:$A$206,A18)&lt;&gt;1,NOT(ISNUMBER(C18)),C18&lt;=0,NOT(ISNUMBER(IFERROR(VLOOKUP(A18,'Product Data'!$A$7:$H$206,6,FALSE),""))),IFERROR(VLOOKUP(A18,'Product Data'!$A$7:$H$206,6,FALSE),-1)&lt;0,NOT(ISNUMBER(IFERROR(VLOOKUP(A18,'Product Data'!$A$7:$H$206,7,FALSE),""))),IFERROR(VLOOKUP(A18,'Product Data'!$A$7:$H$206,7,FALSE),-1)&lt;0),"",C18*VLOOKUP(A18,'Product Data'!$A$7:$H$206,6,FALSE)+VLOOKUP(A18,'Product Data'!$A$7:$H$206,7,FALSE)))</f>
        <v/>
      </c>
      <c r="I18" s="3" t="str">
        <f t="shared" si="2"/>
        <v/>
      </c>
      <c r="J18" s="11" t="str">
        <f t="shared" si="3"/>
        <v/>
      </c>
      <c r="K18" s="3" t="str">
        <f>IF(A18="","",IF(OR(COUNTIF('Product Data'!$A$7:$A$206,A18)&lt;&gt;1,NOT(ISNUMBER(G18)),NOT(ISNUMBER(F18)),NOT(ISNUMBER(IFERROR(VLOOKUP(A18,'Product Data'!$A$7:$H$206,7,FALSE),""))),IFERROR(VLOOKUP(A18,'Product Data'!$A$7:$H$206,7,FALSE),-1)&lt;0),"",MAX(0,G18+VLOOKUP(A18,'Product Data'!$A$7:$H$206,7,FALSE)-F18)))</f>
        <v/>
      </c>
      <c r="L18" s="10"/>
      <c r="M18" s="2" t="str">
        <f>IF(A18="","",IF(COUNTIF('Product Data'!$A$7:$A$206,A18)&lt;&gt;1,"",IF(OR(NOT(ISNUMBER(IFERROR(VLOOKUP(A18,'Product Data'!$A$7:$H$206,5,FALSE),""))),IFERROR(VLOOKUP(A18,'Product Data'!$A$7:$H$206,5,FALSE),0)&lt;=0),"",VLOOKUP(A18,'Product Data'!$A$7:$H$206,5,FALSE))))</f>
        <v/>
      </c>
      <c r="N18" s="2" t="str">
        <f t="shared" si="4"/>
        <v/>
      </c>
      <c r="O18" s="2" t="str">
        <f t="shared" si="5"/>
        <v/>
      </c>
      <c r="P18" t="str">
        <f>IF(A18="",IF(COUNTA(C18:E18,L18,Q18)&gt;0,"Review",""),IF(OR(COUNTIF('Product Data'!$A$7:$A$206,A18)&lt;&gt;1,COUNTIF($A$8:$A$207,A18)&lt;&gt;1,B18="",NOT(ISNUMBER(F18)),NOT(ISNUMBER(G18)),NOT(ISNUMBER(H18)),NOT(ISNUMBER(I18)),NOT(ISNUMBER(J18)),NOT(ISNUMBER(K18)),NOT(ISNUMBER(M18)),NOT(ISNUMBER(N18)),NOT(ISNUMBER($B$6)),$B$6&lt;0),"Review",IF(F18&lt;=H18,"Urgent",IF(I18&lt;=VLOOKUP(A18,'Product Data'!$A$7:$H$206,6,FALSE)+$B$6,"Monitor","Healthy"))))</f>
        <v/>
      </c>
      <c r="Q18" s="6"/>
    </row>
    <row r="19" spans="1:17">
      <c r="A19" s="6"/>
      <c r="B19" t="str">
        <f>IF(A19="","",IF(COUNTIF('Product Data'!$A$7:$A$206,A19)&lt;&gt;1,"REVIEW SKU",VLOOKUP(A19,'Product Data'!$A$7:$H$206,2,FALSE)))</f>
        <v/>
      </c>
      <c r="C19" s="10"/>
      <c r="D19" s="10"/>
      <c r="E19" s="10"/>
      <c r="F19" s="3" t="str">
        <f t="shared" si="0"/>
        <v/>
      </c>
      <c r="G19" s="3" t="str">
        <f t="shared" si="1"/>
        <v/>
      </c>
      <c r="H19" s="3" t="str">
        <f>IF(A19="","",IF(OR(COUNTIF('Product Data'!$A$7:$A$206,A19)&lt;&gt;1,NOT(ISNUMBER(C19)),C19&lt;=0,NOT(ISNUMBER(IFERROR(VLOOKUP(A19,'Product Data'!$A$7:$H$206,6,FALSE),""))),IFERROR(VLOOKUP(A19,'Product Data'!$A$7:$H$206,6,FALSE),-1)&lt;0,NOT(ISNUMBER(IFERROR(VLOOKUP(A19,'Product Data'!$A$7:$H$206,7,FALSE),""))),IFERROR(VLOOKUP(A19,'Product Data'!$A$7:$H$206,7,FALSE),-1)&lt;0),"",C19*VLOOKUP(A19,'Product Data'!$A$7:$H$206,6,FALSE)+VLOOKUP(A19,'Product Data'!$A$7:$H$206,7,FALSE)))</f>
        <v/>
      </c>
      <c r="I19" s="3" t="str">
        <f t="shared" si="2"/>
        <v/>
      </c>
      <c r="J19" s="11" t="str">
        <f t="shared" si="3"/>
        <v/>
      </c>
      <c r="K19" s="3" t="str">
        <f>IF(A19="","",IF(OR(COUNTIF('Product Data'!$A$7:$A$206,A19)&lt;&gt;1,NOT(ISNUMBER(G19)),NOT(ISNUMBER(F19)),NOT(ISNUMBER(IFERROR(VLOOKUP(A19,'Product Data'!$A$7:$H$206,7,FALSE),""))),IFERROR(VLOOKUP(A19,'Product Data'!$A$7:$H$206,7,FALSE),-1)&lt;0),"",MAX(0,G19+VLOOKUP(A19,'Product Data'!$A$7:$H$206,7,FALSE)-F19)))</f>
        <v/>
      </c>
      <c r="L19" s="10"/>
      <c r="M19" s="2" t="str">
        <f>IF(A19="","",IF(COUNTIF('Product Data'!$A$7:$A$206,A19)&lt;&gt;1,"",IF(OR(NOT(ISNUMBER(IFERROR(VLOOKUP(A19,'Product Data'!$A$7:$H$206,5,FALSE),""))),IFERROR(VLOOKUP(A19,'Product Data'!$A$7:$H$206,5,FALSE),0)&lt;=0),"",VLOOKUP(A19,'Product Data'!$A$7:$H$206,5,FALSE))))</f>
        <v/>
      </c>
      <c r="N19" s="2" t="str">
        <f t="shared" si="4"/>
        <v/>
      </c>
      <c r="O19" s="2" t="str">
        <f t="shared" si="5"/>
        <v/>
      </c>
      <c r="P19" t="str">
        <f>IF(A19="",IF(COUNTA(C19:E19,L19,Q19)&gt;0,"Review",""),IF(OR(COUNTIF('Product Data'!$A$7:$A$206,A19)&lt;&gt;1,COUNTIF($A$8:$A$207,A19)&lt;&gt;1,B19="",NOT(ISNUMBER(F19)),NOT(ISNUMBER(G19)),NOT(ISNUMBER(H19)),NOT(ISNUMBER(I19)),NOT(ISNUMBER(J19)),NOT(ISNUMBER(K19)),NOT(ISNUMBER(M19)),NOT(ISNUMBER(N19)),NOT(ISNUMBER($B$6)),$B$6&lt;0),"Review",IF(F19&lt;=H19,"Urgent",IF(I19&lt;=VLOOKUP(A19,'Product Data'!$A$7:$H$206,6,FALSE)+$B$6,"Monitor","Healthy"))))</f>
        <v/>
      </c>
      <c r="Q19" s="6"/>
    </row>
    <row r="20" spans="1:17">
      <c r="A20" s="6"/>
      <c r="B20" t="str">
        <f>IF(A20="","",IF(COUNTIF('Product Data'!$A$7:$A$206,A20)&lt;&gt;1,"REVIEW SKU",VLOOKUP(A20,'Product Data'!$A$7:$H$206,2,FALSE)))</f>
        <v/>
      </c>
      <c r="C20" s="10"/>
      <c r="D20" s="10"/>
      <c r="E20" s="10"/>
      <c r="F20" s="3" t="str">
        <f t="shared" si="0"/>
        <v/>
      </c>
      <c r="G20" s="3" t="str">
        <f t="shared" si="1"/>
        <v/>
      </c>
      <c r="H20" s="3" t="str">
        <f>IF(A20="","",IF(OR(COUNTIF('Product Data'!$A$7:$A$206,A20)&lt;&gt;1,NOT(ISNUMBER(C20)),C20&lt;=0,NOT(ISNUMBER(IFERROR(VLOOKUP(A20,'Product Data'!$A$7:$H$206,6,FALSE),""))),IFERROR(VLOOKUP(A20,'Product Data'!$A$7:$H$206,6,FALSE),-1)&lt;0,NOT(ISNUMBER(IFERROR(VLOOKUP(A20,'Product Data'!$A$7:$H$206,7,FALSE),""))),IFERROR(VLOOKUP(A20,'Product Data'!$A$7:$H$206,7,FALSE),-1)&lt;0),"",C20*VLOOKUP(A20,'Product Data'!$A$7:$H$206,6,FALSE)+VLOOKUP(A20,'Product Data'!$A$7:$H$206,7,FALSE)))</f>
        <v/>
      </c>
      <c r="I20" s="3" t="str">
        <f t="shared" si="2"/>
        <v/>
      </c>
      <c r="J20" s="11" t="str">
        <f t="shared" si="3"/>
        <v/>
      </c>
      <c r="K20" s="3" t="str">
        <f>IF(A20="","",IF(OR(COUNTIF('Product Data'!$A$7:$A$206,A20)&lt;&gt;1,NOT(ISNUMBER(G20)),NOT(ISNUMBER(F20)),NOT(ISNUMBER(IFERROR(VLOOKUP(A20,'Product Data'!$A$7:$H$206,7,FALSE),""))),IFERROR(VLOOKUP(A20,'Product Data'!$A$7:$H$206,7,FALSE),-1)&lt;0),"",MAX(0,G20+VLOOKUP(A20,'Product Data'!$A$7:$H$206,7,FALSE)-F20)))</f>
        <v/>
      </c>
      <c r="L20" s="10"/>
      <c r="M20" s="2" t="str">
        <f>IF(A20="","",IF(COUNTIF('Product Data'!$A$7:$A$206,A20)&lt;&gt;1,"",IF(OR(NOT(ISNUMBER(IFERROR(VLOOKUP(A20,'Product Data'!$A$7:$H$206,5,FALSE),""))),IFERROR(VLOOKUP(A20,'Product Data'!$A$7:$H$206,5,FALSE),0)&lt;=0),"",VLOOKUP(A20,'Product Data'!$A$7:$H$206,5,FALSE))))</f>
        <v/>
      </c>
      <c r="N20" s="2" t="str">
        <f t="shared" si="4"/>
        <v/>
      </c>
      <c r="O20" s="2" t="str">
        <f t="shared" si="5"/>
        <v/>
      </c>
      <c r="P20" t="str">
        <f>IF(A20="",IF(COUNTA(C20:E20,L20,Q20)&gt;0,"Review",""),IF(OR(COUNTIF('Product Data'!$A$7:$A$206,A20)&lt;&gt;1,COUNTIF($A$8:$A$207,A20)&lt;&gt;1,B20="",NOT(ISNUMBER(F20)),NOT(ISNUMBER(G20)),NOT(ISNUMBER(H20)),NOT(ISNUMBER(I20)),NOT(ISNUMBER(J20)),NOT(ISNUMBER(K20)),NOT(ISNUMBER(M20)),NOT(ISNUMBER(N20)),NOT(ISNUMBER($B$6)),$B$6&lt;0),"Review",IF(F20&lt;=H20,"Urgent",IF(I20&lt;=VLOOKUP(A20,'Product Data'!$A$7:$H$206,6,FALSE)+$B$6,"Monitor","Healthy"))))</f>
        <v/>
      </c>
      <c r="Q20" s="6"/>
    </row>
    <row r="21" spans="1:17">
      <c r="A21" s="6"/>
      <c r="B21" t="str">
        <f>IF(A21="","",IF(COUNTIF('Product Data'!$A$7:$A$206,A21)&lt;&gt;1,"REVIEW SKU",VLOOKUP(A21,'Product Data'!$A$7:$H$206,2,FALSE)))</f>
        <v/>
      </c>
      <c r="C21" s="10"/>
      <c r="D21" s="10"/>
      <c r="E21" s="10"/>
      <c r="F21" s="3" t="str">
        <f t="shared" si="0"/>
        <v/>
      </c>
      <c r="G21" s="3" t="str">
        <f t="shared" si="1"/>
        <v/>
      </c>
      <c r="H21" s="3" t="str">
        <f>IF(A21="","",IF(OR(COUNTIF('Product Data'!$A$7:$A$206,A21)&lt;&gt;1,NOT(ISNUMBER(C21)),C21&lt;=0,NOT(ISNUMBER(IFERROR(VLOOKUP(A21,'Product Data'!$A$7:$H$206,6,FALSE),""))),IFERROR(VLOOKUP(A21,'Product Data'!$A$7:$H$206,6,FALSE),-1)&lt;0,NOT(ISNUMBER(IFERROR(VLOOKUP(A21,'Product Data'!$A$7:$H$206,7,FALSE),""))),IFERROR(VLOOKUP(A21,'Product Data'!$A$7:$H$206,7,FALSE),-1)&lt;0),"",C21*VLOOKUP(A21,'Product Data'!$A$7:$H$206,6,FALSE)+VLOOKUP(A21,'Product Data'!$A$7:$H$206,7,FALSE)))</f>
        <v/>
      </c>
      <c r="I21" s="3" t="str">
        <f t="shared" si="2"/>
        <v/>
      </c>
      <c r="J21" s="11" t="str">
        <f t="shared" si="3"/>
        <v/>
      </c>
      <c r="K21" s="3" t="str">
        <f>IF(A21="","",IF(OR(COUNTIF('Product Data'!$A$7:$A$206,A21)&lt;&gt;1,NOT(ISNUMBER(G21)),NOT(ISNUMBER(F21)),NOT(ISNUMBER(IFERROR(VLOOKUP(A21,'Product Data'!$A$7:$H$206,7,FALSE),""))),IFERROR(VLOOKUP(A21,'Product Data'!$A$7:$H$206,7,FALSE),-1)&lt;0),"",MAX(0,G21+VLOOKUP(A21,'Product Data'!$A$7:$H$206,7,FALSE)-F21)))</f>
        <v/>
      </c>
      <c r="L21" s="10"/>
      <c r="M21" s="2" t="str">
        <f>IF(A21="","",IF(COUNTIF('Product Data'!$A$7:$A$206,A21)&lt;&gt;1,"",IF(OR(NOT(ISNUMBER(IFERROR(VLOOKUP(A21,'Product Data'!$A$7:$H$206,5,FALSE),""))),IFERROR(VLOOKUP(A21,'Product Data'!$A$7:$H$206,5,FALSE),0)&lt;=0),"",VLOOKUP(A21,'Product Data'!$A$7:$H$206,5,FALSE))))</f>
        <v/>
      </c>
      <c r="N21" s="2" t="str">
        <f t="shared" si="4"/>
        <v/>
      </c>
      <c r="O21" s="2" t="str">
        <f t="shared" si="5"/>
        <v/>
      </c>
      <c r="P21" t="str">
        <f>IF(A21="",IF(COUNTA(C21:E21,L21,Q21)&gt;0,"Review",""),IF(OR(COUNTIF('Product Data'!$A$7:$A$206,A21)&lt;&gt;1,COUNTIF($A$8:$A$207,A21)&lt;&gt;1,B21="",NOT(ISNUMBER(F21)),NOT(ISNUMBER(G21)),NOT(ISNUMBER(H21)),NOT(ISNUMBER(I21)),NOT(ISNUMBER(J21)),NOT(ISNUMBER(K21)),NOT(ISNUMBER(M21)),NOT(ISNUMBER(N21)),NOT(ISNUMBER($B$6)),$B$6&lt;0),"Review",IF(F21&lt;=H21,"Urgent",IF(I21&lt;=VLOOKUP(A21,'Product Data'!$A$7:$H$206,6,FALSE)+$B$6,"Monitor","Healthy"))))</f>
        <v/>
      </c>
      <c r="Q21" s="6"/>
    </row>
    <row r="22" spans="1:17">
      <c r="A22" s="6"/>
      <c r="B22" t="str">
        <f>IF(A22="","",IF(COUNTIF('Product Data'!$A$7:$A$206,A22)&lt;&gt;1,"REVIEW SKU",VLOOKUP(A22,'Product Data'!$A$7:$H$206,2,FALSE)))</f>
        <v/>
      </c>
      <c r="C22" s="10"/>
      <c r="D22" s="10"/>
      <c r="E22" s="10"/>
      <c r="F22" s="3" t="str">
        <f t="shared" si="0"/>
        <v/>
      </c>
      <c r="G22" s="3" t="str">
        <f t="shared" si="1"/>
        <v/>
      </c>
      <c r="H22" s="3" t="str">
        <f>IF(A22="","",IF(OR(COUNTIF('Product Data'!$A$7:$A$206,A22)&lt;&gt;1,NOT(ISNUMBER(C22)),C22&lt;=0,NOT(ISNUMBER(IFERROR(VLOOKUP(A22,'Product Data'!$A$7:$H$206,6,FALSE),""))),IFERROR(VLOOKUP(A22,'Product Data'!$A$7:$H$206,6,FALSE),-1)&lt;0,NOT(ISNUMBER(IFERROR(VLOOKUP(A22,'Product Data'!$A$7:$H$206,7,FALSE),""))),IFERROR(VLOOKUP(A22,'Product Data'!$A$7:$H$206,7,FALSE),-1)&lt;0),"",C22*VLOOKUP(A22,'Product Data'!$A$7:$H$206,6,FALSE)+VLOOKUP(A22,'Product Data'!$A$7:$H$206,7,FALSE)))</f>
        <v/>
      </c>
      <c r="I22" s="3" t="str">
        <f t="shared" si="2"/>
        <v/>
      </c>
      <c r="J22" s="11" t="str">
        <f t="shared" si="3"/>
        <v/>
      </c>
      <c r="K22" s="3" t="str">
        <f>IF(A22="","",IF(OR(COUNTIF('Product Data'!$A$7:$A$206,A22)&lt;&gt;1,NOT(ISNUMBER(G22)),NOT(ISNUMBER(F22)),NOT(ISNUMBER(IFERROR(VLOOKUP(A22,'Product Data'!$A$7:$H$206,7,FALSE),""))),IFERROR(VLOOKUP(A22,'Product Data'!$A$7:$H$206,7,FALSE),-1)&lt;0),"",MAX(0,G22+VLOOKUP(A22,'Product Data'!$A$7:$H$206,7,FALSE)-F22)))</f>
        <v/>
      </c>
      <c r="L22" s="10"/>
      <c r="M22" s="2" t="str">
        <f>IF(A22="","",IF(COUNTIF('Product Data'!$A$7:$A$206,A22)&lt;&gt;1,"",IF(OR(NOT(ISNUMBER(IFERROR(VLOOKUP(A22,'Product Data'!$A$7:$H$206,5,FALSE),""))),IFERROR(VLOOKUP(A22,'Product Data'!$A$7:$H$206,5,FALSE),0)&lt;=0),"",VLOOKUP(A22,'Product Data'!$A$7:$H$206,5,FALSE))))</f>
        <v/>
      </c>
      <c r="N22" s="2" t="str">
        <f t="shared" si="4"/>
        <v/>
      </c>
      <c r="O22" s="2" t="str">
        <f t="shared" si="5"/>
        <v/>
      </c>
      <c r="P22" t="str">
        <f>IF(A22="",IF(COUNTA(C22:E22,L22,Q22)&gt;0,"Review",""),IF(OR(COUNTIF('Product Data'!$A$7:$A$206,A22)&lt;&gt;1,COUNTIF($A$8:$A$207,A22)&lt;&gt;1,B22="",NOT(ISNUMBER(F22)),NOT(ISNUMBER(G22)),NOT(ISNUMBER(H22)),NOT(ISNUMBER(I22)),NOT(ISNUMBER(J22)),NOT(ISNUMBER(K22)),NOT(ISNUMBER(M22)),NOT(ISNUMBER(N22)),NOT(ISNUMBER($B$6)),$B$6&lt;0),"Review",IF(F22&lt;=H22,"Urgent",IF(I22&lt;=VLOOKUP(A22,'Product Data'!$A$7:$H$206,6,FALSE)+$B$6,"Monitor","Healthy"))))</f>
        <v/>
      </c>
      <c r="Q22" s="6"/>
    </row>
    <row r="23" spans="1:17">
      <c r="A23" s="6"/>
      <c r="B23" t="str">
        <f>IF(A23="","",IF(COUNTIF('Product Data'!$A$7:$A$206,A23)&lt;&gt;1,"REVIEW SKU",VLOOKUP(A23,'Product Data'!$A$7:$H$206,2,FALSE)))</f>
        <v/>
      </c>
      <c r="C23" s="10"/>
      <c r="D23" s="10"/>
      <c r="E23" s="10"/>
      <c r="F23" s="3" t="str">
        <f t="shared" si="0"/>
        <v/>
      </c>
      <c r="G23" s="3" t="str">
        <f t="shared" si="1"/>
        <v/>
      </c>
      <c r="H23" s="3" t="str">
        <f>IF(A23="","",IF(OR(COUNTIF('Product Data'!$A$7:$A$206,A23)&lt;&gt;1,NOT(ISNUMBER(C23)),C23&lt;=0,NOT(ISNUMBER(IFERROR(VLOOKUP(A23,'Product Data'!$A$7:$H$206,6,FALSE),""))),IFERROR(VLOOKUP(A23,'Product Data'!$A$7:$H$206,6,FALSE),-1)&lt;0,NOT(ISNUMBER(IFERROR(VLOOKUP(A23,'Product Data'!$A$7:$H$206,7,FALSE),""))),IFERROR(VLOOKUP(A23,'Product Data'!$A$7:$H$206,7,FALSE),-1)&lt;0),"",C23*VLOOKUP(A23,'Product Data'!$A$7:$H$206,6,FALSE)+VLOOKUP(A23,'Product Data'!$A$7:$H$206,7,FALSE)))</f>
        <v/>
      </c>
      <c r="I23" s="3" t="str">
        <f t="shared" si="2"/>
        <v/>
      </c>
      <c r="J23" s="11" t="str">
        <f t="shared" si="3"/>
        <v/>
      </c>
      <c r="K23" s="3" t="str">
        <f>IF(A23="","",IF(OR(COUNTIF('Product Data'!$A$7:$A$206,A23)&lt;&gt;1,NOT(ISNUMBER(G23)),NOT(ISNUMBER(F23)),NOT(ISNUMBER(IFERROR(VLOOKUP(A23,'Product Data'!$A$7:$H$206,7,FALSE),""))),IFERROR(VLOOKUP(A23,'Product Data'!$A$7:$H$206,7,FALSE),-1)&lt;0),"",MAX(0,G23+VLOOKUP(A23,'Product Data'!$A$7:$H$206,7,FALSE)-F23)))</f>
        <v/>
      </c>
      <c r="L23" s="10"/>
      <c r="M23" s="2" t="str">
        <f>IF(A23="","",IF(COUNTIF('Product Data'!$A$7:$A$206,A23)&lt;&gt;1,"",IF(OR(NOT(ISNUMBER(IFERROR(VLOOKUP(A23,'Product Data'!$A$7:$H$206,5,FALSE),""))),IFERROR(VLOOKUP(A23,'Product Data'!$A$7:$H$206,5,FALSE),0)&lt;=0),"",VLOOKUP(A23,'Product Data'!$A$7:$H$206,5,FALSE))))</f>
        <v/>
      </c>
      <c r="N23" s="2" t="str">
        <f t="shared" si="4"/>
        <v/>
      </c>
      <c r="O23" s="2" t="str">
        <f t="shared" si="5"/>
        <v/>
      </c>
      <c r="P23" t="str">
        <f>IF(A23="",IF(COUNTA(C23:E23,L23,Q23)&gt;0,"Review",""),IF(OR(COUNTIF('Product Data'!$A$7:$A$206,A23)&lt;&gt;1,COUNTIF($A$8:$A$207,A23)&lt;&gt;1,B23="",NOT(ISNUMBER(F23)),NOT(ISNUMBER(G23)),NOT(ISNUMBER(H23)),NOT(ISNUMBER(I23)),NOT(ISNUMBER(J23)),NOT(ISNUMBER(K23)),NOT(ISNUMBER(M23)),NOT(ISNUMBER(N23)),NOT(ISNUMBER($B$6)),$B$6&lt;0),"Review",IF(F23&lt;=H23,"Urgent",IF(I23&lt;=VLOOKUP(A23,'Product Data'!$A$7:$H$206,6,FALSE)+$B$6,"Monitor","Healthy"))))</f>
        <v/>
      </c>
      <c r="Q23" s="6"/>
    </row>
    <row r="24" spans="1:17">
      <c r="A24" s="6"/>
      <c r="B24" t="str">
        <f>IF(A24="","",IF(COUNTIF('Product Data'!$A$7:$A$206,A24)&lt;&gt;1,"REVIEW SKU",VLOOKUP(A24,'Product Data'!$A$7:$H$206,2,FALSE)))</f>
        <v/>
      </c>
      <c r="C24" s="10"/>
      <c r="D24" s="10"/>
      <c r="E24" s="10"/>
      <c r="F24" s="3" t="str">
        <f t="shared" si="0"/>
        <v/>
      </c>
      <c r="G24" s="3" t="str">
        <f t="shared" si="1"/>
        <v/>
      </c>
      <c r="H24" s="3" t="str">
        <f>IF(A24="","",IF(OR(COUNTIF('Product Data'!$A$7:$A$206,A24)&lt;&gt;1,NOT(ISNUMBER(C24)),C24&lt;=0,NOT(ISNUMBER(IFERROR(VLOOKUP(A24,'Product Data'!$A$7:$H$206,6,FALSE),""))),IFERROR(VLOOKUP(A24,'Product Data'!$A$7:$H$206,6,FALSE),-1)&lt;0,NOT(ISNUMBER(IFERROR(VLOOKUP(A24,'Product Data'!$A$7:$H$206,7,FALSE),""))),IFERROR(VLOOKUP(A24,'Product Data'!$A$7:$H$206,7,FALSE),-1)&lt;0),"",C24*VLOOKUP(A24,'Product Data'!$A$7:$H$206,6,FALSE)+VLOOKUP(A24,'Product Data'!$A$7:$H$206,7,FALSE)))</f>
        <v/>
      </c>
      <c r="I24" s="3" t="str">
        <f t="shared" si="2"/>
        <v/>
      </c>
      <c r="J24" s="11" t="str">
        <f t="shared" si="3"/>
        <v/>
      </c>
      <c r="K24" s="3" t="str">
        <f>IF(A24="","",IF(OR(COUNTIF('Product Data'!$A$7:$A$206,A24)&lt;&gt;1,NOT(ISNUMBER(G24)),NOT(ISNUMBER(F24)),NOT(ISNUMBER(IFERROR(VLOOKUP(A24,'Product Data'!$A$7:$H$206,7,FALSE),""))),IFERROR(VLOOKUP(A24,'Product Data'!$A$7:$H$206,7,FALSE),-1)&lt;0),"",MAX(0,G24+VLOOKUP(A24,'Product Data'!$A$7:$H$206,7,FALSE)-F24)))</f>
        <v/>
      </c>
      <c r="L24" s="10"/>
      <c r="M24" s="2" t="str">
        <f>IF(A24="","",IF(COUNTIF('Product Data'!$A$7:$A$206,A24)&lt;&gt;1,"",IF(OR(NOT(ISNUMBER(IFERROR(VLOOKUP(A24,'Product Data'!$A$7:$H$206,5,FALSE),""))),IFERROR(VLOOKUP(A24,'Product Data'!$A$7:$H$206,5,FALSE),0)&lt;=0),"",VLOOKUP(A24,'Product Data'!$A$7:$H$206,5,FALSE))))</f>
        <v/>
      </c>
      <c r="N24" s="2" t="str">
        <f t="shared" si="4"/>
        <v/>
      </c>
      <c r="O24" s="2" t="str">
        <f t="shared" si="5"/>
        <v/>
      </c>
      <c r="P24" t="str">
        <f>IF(A24="",IF(COUNTA(C24:E24,L24,Q24)&gt;0,"Review",""),IF(OR(COUNTIF('Product Data'!$A$7:$A$206,A24)&lt;&gt;1,COUNTIF($A$8:$A$207,A24)&lt;&gt;1,B24="",NOT(ISNUMBER(F24)),NOT(ISNUMBER(G24)),NOT(ISNUMBER(H24)),NOT(ISNUMBER(I24)),NOT(ISNUMBER(J24)),NOT(ISNUMBER(K24)),NOT(ISNUMBER(M24)),NOT(ISNUMBER(N24)),NOT(ISNUMBER($B$6)),$B$6&lt;0),"Review",IF(F24&lt;=H24,"Urgent",IF(I24&lt;=VLOOKUP(A24,'Product Data'!$A$7:$H$206,6,FALSE)+$B$6,"Monitor","Healthy"))))</f>
        <v/>
      </c>
      <c r="Q24" s="6"/>
    </row>
    <row r="25" spans="1:17">
      <c r="A25" s="6"/>
      <c r="B25" t="str">
        <f>IF(A25="","",IF(COUNTIF('Product Data'!$A$7:$A$206,A25)&lt;&gt;1,"REVIEW SKU",VLOOKUP(A25,'Product Data'!$A$7:$H$206,2,FALSE)))</f>
        <v/>
      </c>
      <c r="C25" s="10"/>
      <c r="D25" s="10"/>
      <c r="E25" s="10"/>
      <c r="F25" s="3" t="str">
        <f t="shared" si="0"/>
        <v/>
      </c>
      <c r="G25" s="3" t="str">
        <f t="shared" si="1"/>
        <v/>
      </c>
      <c r="H25" s="3" t="str">
        <f>IF(A25="","",IF(OR(COUNTIF('Product Data'!$A$7:$A$206,A25)&lt;&gt;1,NOT(ISNUMBER(C25)),C25&lt;=0,NOT(ISNUMBER(IFERROR(VLOOKUP(A25,'Product Data'!$A$7:$H$206,6,FALSE),""))),IFERROR(VLOOKUP(A25,'Product Data'!$A$7:$H$206,6,FALSE),-1)&lt;0,NOT(ISNUMBER(IFERROR(VLOOKUP(A25,'Product Data'!$A$7:$H$206,7,FALSE),""))),IFERROR(VLOOKUP(A25,'Product Data'!$A$7:$H$206,7,FALSE),-1)&lt;0),"",C25*VLOOKUP(A25,'Product Data'!$A$7:$H$206,6,FALSE)+VLOOKUP(A25,'Product Data'!$A$7:$H$206,7,FALSE)))</f>
        <v/>
      </c>
      <c r="I25" s="3" t="str">
        <f t="shared" si="2"/>
        <v/>
      </c>
      <c r="J25" s="11" t="str">
        <f t="shared" si="3"/>
        <v/>
      </c>
      <c r="K25" s="3" t="str">
        <f>IF(A25="","",IF(OR(COUNTIF('Product Data'!$A$7:$A$206,A25)&lt;&gt;1,NOT(ISNUMBER(G25)),NOT(ISNUMBER(F25)),NOT(ISNUMBER(IFERROR(VLOOKUP(A25,'Product Data'!$A$7:$H$206,7,FALSE),""))),IFERROR(VLOOKUP(A25,'Product Data'!$A$7:$H$206,7,FALSE),-1)&lt;0),"",MAX(0,G25+VLOOKUP(A25,'Product Data'!$A$7:$H$206,7,FALSE)-F25)))</f>
        <v/>
      </c>
      <c r="L25" s="10"/>
      <c r="M25" s="2" t="str">
        <f>IF(A25="","",IF(COUNTIF('Product Data'!$A$7:$A$206,A25)&lt;&gt;1,"",IF(OR(NOT(ISNUMBER(IFERROR(VLOOKUP(A25,'Product Data'!$A$7:$H$206,5,FALSE),""))),IFERROR(VLOOKUP(A25,'Product Data'!$A$7:$H$206,5,FALSE),0)&lt;=0),"",VLOOKUP(A25,'Product Data'!$A$7:$H$206,5,FALSE))))</f>
        <v/>
      </c>
      <c r="N25" s="2" t="str">
        <f t="shared" si="4"/>
        <v/>
      </c>
      <c r="O25" s="2" t="str">
        <f t="shared" si="5"/>
        <v/>
      </c>
      <c r="P25" t="str">
        <f>IF(A25="",IF(COUNTA(C25:E25,L25,Q25)&gt;0,"Review",""),IF(OR(COUNTIF('Product Data'!$A$7:$A$206,A25)&lt;&gt;1,COUNTIF($A$8:$A$207,A25)&lt;&gt;1,B25="",NOT(ISNUMBER(F25)),NOT(ISNUMBER(G25)),NOT(ISNUMBER(H25)),NOT(ISNUMBER(I25)),NOT(ISNUMBER(J25)),NOT(ISNUMBER(K25)),NOT(ISNUMBER(M25)),NOT(ISNUMBER(N25)),NOT(ISNUMBER($B$6)),$B$6&lt;0),"Review",IF(F25&lt;=H25,"Urgent",IF(I25&lt;=VLOOKUP(A25,'Product Data'!$A$7:$H$206,6,FALSE)+$B$6,"Monitor","Healthy"))))</f>
        <v/>
      </c>
      <c r="Q25" s="6"/>
    </row>
    <row r="26" spans="1:17">
      <c r="A26" s="6"/>
      <c r="B26" t="str">
        <f>IF(A26="","",IF(COUNTIF('Product Data'!$A$7:$A$206,A26)&lt;&gt;1,"REVIEW SKU",VLOOKUP(A26,'Product Data'!$A$7:$H$206,2,FALSE)))</f>
        <v/>
      </c>
      <c r="C26" s="10"/>
      <c r="D26" s="10"/>
      <c r="E26" s="10"/>
      <c r="F26" s="3" t="str">
        <f t="shared" si="0"/>
        <v/>
      </c>
      <c r="G26" s="3" t="str">
        <f t="shared" si="1"/>
        <v/>
      </c>
      <c r="H26" s="3" t="str">
        <f>IF(A26="","",IF(OR(COUNTIF('Product Data'!$A$7:$A$206,A26)&lt;&gt;1,NOT(ISNUMBER(C26)),C26&lt;=0,NOT(ISNUMBER(IFERROR(VLOOKUP(A26,'Product Data'!$A$7:$H$206,6,FALSE),""))),IFERROR(VLOOKUP(A26,'Product Data'!$A$7:$H$206,6,FALSE),-1)&lt;0,NOT(ISNUMBER(IFERROR(VLOOKUP(A26,'Product Data'!$A$7:$H$206,7,FALSE),""))),IFERROR(VLOOKUP(A26,'Product Data'!$A$7:$H$206,7,FALSE),-1)&lt;0),"",C26*VLOOKUP(A26,'Product Data'!$A$7:$H$206,6,FALSE)+VLOOKUP(A26,'Product Data'!$A$7:$H$206,7,FALSE)))</f>
        <v/>
      </c>
      <c r="I26" s="3" t="str">
        <f t="shared" si="2"/>
        <v/>
      </c>
      <c r="J26" s="11" t="str">
        <f t="shared" si="3"/>
        <v/>
      </c>
      <c r="K26" s="3" t="str">
        <f>IF(A26="","",IF(OR(COUNTIF('Product Data'!$A$7:$A$206,A26)&lt;&gt;1,NOT(ISNUMBER(G26)),NOT(ISNUMBER(F26)),NOT(ISNUMBER(IFERROR(VLOOKUP(A26,'Product Data'!$A$7:$H$206,7,FALSE),""))),IFERROR(VLOOKUP(A26,'Product Data'!$A$7:$H$206,7,FALSE),-1)&lt;0),"",MAX(0,G26+VLOOKUP(A26,'Product Data'!$A$7:$H$206,7,FALSE)-F26)))</f>
        <v/>
      </c>
      <c r="L26" s="10"/>
      <c r="M26" s="2" t="str">
        <f>IF(A26="","",IF(COUNTIF('Product Data'!$A$7:$A$206,A26)&lt;&gt;1,"",IF(OR(NOT(ISNUMBER(IFERROR(VLOOKUP(A26,'Product Data'!$A$7:$H$206,5,FALSE),""))),IFERROR(VLOOKUP(A26,'Product Data'!$A$7:$H$206,5,FALSE),0)&lt;=0),"",VLOOKUP(A26,'Product Data'!$A$7:$H$206,5,FALSE))))</f>
        <v/>
      </c>
      <c r="N26" s="2" t="str">
        <f t="shared" si="4"/>
        <v/>
      </c>
      <c r="O26" s="2" t="str">
        <f t="shared" si="5"/>
        <v/>
      </c>
      <c r="P26" t="str">
        <f>IF(A26="",IF(COUNTA(C26:E26,L26,Q26)&gt;0,"Review",""),IF(OR(COUNTIF('Product Data'!$A$7:$A$206,A26)&lt;&gt;1,COUNTIF($A$8:$A$207,A26)&lt;&gt;1,B26="",NOT(ISNUMBER(F26)),NOT(ISNUMBER(G26)),NOT(ISNUMBER(H26)),NOT(ISNUMBER(I26)),NOT(ISNUMBER(J26)),NOT(ISNUMBER(K26)),NOT(ISNUMBER(M26)),NOT(ISNUMBER(N26)),NOT(ISNUMBER($B$6)),$B$6&lt;0),"Review",IF(F26&lt;=H26,"Urgent",IF(I26&lt;=VLOOKUP(A26,'Product Data'!$A$7:$H$206,6,FALSE)+$B$6,"Monitor","Healthy"))))</f>
        <v/>
      </c>
      <c r="Q26" s="6"/>
    </row>
    <row r="27" spans="1:17">
      <c r="A27" s="6"/>
      <c r="B27" t="str">
        <f>IF(A27="","",IF(COUNTIF('Product Data'!$A$7:$A$206,A27)&lt;&gt;1,"REVIEW SKU",VLOOKUP(A27,'Product Data'!$A$7:$H$206,2,FALSE)))</f>
        <v/>
      </c>
      <c r="C27" s="10"/>
      <c r="D27" s="10"/>
      <c r="E27" s="10"/>
      <c r="F27" s="3" t="str">
        <f t="shared" si="0"/>
        <v/>
      </c>
      <c r="G27" s="3" t="str">
        <f t="shared" si="1"/>
        <v/>
      </c>
      <c r="H27" s="3" t="str">
        <f>IF(A27="","",IF(OR(COUNTIF('Product Data'!$A$7:$A$206,A27)&lt;&gt;1,NOT(ISNUMBER(C27)),C27&lt;=0,NOT(ISNUMBER(IFERROR(VLOOKUP(A27,'Product Data'!$A$7:$H$206,6,FALSE),""))),IFERROR(VLOOKUP(A27,'Product Data'!$A$7:$H$206,6,FALSE),-1)&lt;0,NOT(ISNUMBER(IFERROR(VLOOKUP(A27,'Product Data'!$A$7:$H$206,7,FALSE),""))),IFERROR(VLOOKUP(A27,'Product Data'!$A$7:$H$206,7,FALSE),-1)&lt;0),"",C27*VLOOKUP(A27,'Product Data'!$A$7:$H$206,6,FALSE)+VLOOKUP(A27,'Product Data'!$A$7:$H$206,7,FALSE)))</f>
        <v/>
      </c>
      <c r="I27" s="3" t="str">
        <f t="shared" si="2"/>
        <v/>
      </c>
      <c r="J27" s="11" t="str">
        <f t="shared" si="3"/>
        <v/>
      </c>
      <c r="K27" s="3" t="str">
        <f>IF(A27="","",IF(OR(COUNTIF('Product Data'!$A$7:$A$206,A27)&lt;&gt;1,NOT(ISNUMBER(G27)),NOT(ISNUMBER(F27)),NOT(ISNUMBER(IFERROR(VLOOKUP(A27,'Product Data'!$A$7:$H$206,7,FALSE),""))),IFERROR(VLOOKUP(A27,'Product Data'!$A$7:$H$206,7,FALSE),-1)&lt;0),"",MAX(0,G27+VLOOKUP(A27,'Product Data'!$A$7:$H$206,7,FALSE)-F27)))</f>
        <v/>
      </c>
      <c r="L27" s="10"/>
      <c r="M27" s="2" t="str">
        <f>IF(A27="","",IF(COUNTIF('Product Data'!$A$7:$A$206,A27)&lt;&gt;1,"",IF(OR(NOT(ISNUMBER(IFERROR(VLOOKUP(A27,'Product Data'!$A$7:$H$206,5,FALSE),""))),IFERROR(VLOOKUP(A27,'Product Data'!$A$7:$H$206,5,FALSE),0)&lt;=0),"",VLOOKUP(A27,'Product Data'!$A$7:$H$206,5,FALSE))))</f>
        <v/>
      </c>
      <c r="N27" s="2" t="str">
        <f t="shared" si="4"/>
        <v/>
      </c>
      <c r="O27" s="2" t="str">
        <f t="shared" si="5"/>
        <v/>
      </c>
      <c r="P27" t="str">
        <f>IF(A27="",IF(COUNTA(C27:E27,L27,Q27)&gt;0,"Review",""),IF(OR(COUNTIF('Product Data'!$A$7:$A$206,A27)&lt;&gt;1,COUNTIF($A$8:$A$207,A27)&lt;&gt;1,B27="",NOT(ISNUMBER(F27)),NOT(ISNUMBER(G27)),NOT(ISNUMBER(H27)),NOT(ISNUMBER(I27)),NOT(ISNUMBER(J27)),NOT(ISNUMBER(K27)),NOT(ISNUMBER(M27)),NOT(ISNUMBER(N27)),NOT(ISNUMBER($B$6)),$B$6&lt;0),"Review",IF(F27&lt;=H27,"Urgent",IF(I27&lt;=VLOOKUP(A27,'Product Data'!$A$7:$H$206,6,FALSE)+$B$6,"Monitor","Healthy"))))</f>
        <v/>
      </c>
      <c r="Q27" s="6"/>
    </row>
    <row r="28" spans="1:17">
      <c r="A28" s="6"/>
      <c r="B28" t="str">
        <f>IF(A28="","",IF(COUNTIF('Product Data'!$A$7:$A$206,A28)&lt;&gt;1,"REVIEW SKU",VLOOKUP(A28,'Product Data'!$A$7:$H$206,2,FALSE)))</f>
        <v/>
      </c>
      <c r="C28" s="10"/>
      <c r="D28" s="10"/>
      <c r="E28" s="10"/>
      <c r="F28" s="3" t="str">
        <f t="shared" si="0"/>
        <v/>
      </c>
      <c r="G28" s="3" t="str">
        <f t="shared" si="1"/>
        <v/>
      </c>
      <c r="H28" s="3" t="str">
        <f>IF(A28="","",IF(OR(COUNTIF('Product Data'!$A$7:$A$206,A28)&lt;&gt;1,NOT(ISNUMBER(C28)),C28&lt;=0,NOT(ISNUMBER(IFERROR(VLOOKUP(A28,'Product Data'!$A$7:$H$206,6,FALSE),""))),IFERROR(VLOOKUP(A28,'Product Data'!$A$7:$H$206,6,FALSE),-1)&lt;0,NOT(ISNUMBER(IFERROR(VLOOKUP(A28,'Product Data'!$A$7:$H$206,7,FALSE),""))),IFERROR(VLOOKUP(A28,'Product Data'!$A$7:$H$206,7,FALSE),-1)&lt;0),"",C28*VLOOKUP(A28,'Product Data'!$A$7:$H$206,6,FALSE)+VLOOKUP(A28,'Product Data'!$A$7:$H$206,7,FALSE)))</f>
        <v/>
      </c>
      <c r="I28" s="3" t="str">
        <f t="shared" si="2"/>
        <v/>
      </c>
      <c r="J28" s="11" t="str">
        <f t="shared" si="3"/>
        <v/>
      </c>
      <c r="K28" s="3" t="str">
        <f>IF(A28="","",IF(OR(COUNTIF('Product Data'!$A$7:$A$206,A28)&lt;&gt;1,NOT(ISNUMBER(G28)),NOT(ISNUMBER(F28)),NOT(ISNUMBER(IFERROR(VLOOKUP(A28,'Product Data'!$A$7:$H$206,7,FALSE),""))),IFERROR(VLOOKUP(A28,'Product Data'!$A$7:$H$206,7,FALSE),-1)&lt;0),"",MAX(0,G28+VLOOKUP(A28,'Product Data'!$A$7:$H$206,7,FALSE)-F28)))</f>
        <v/>
      </c>
      <c r="L28" s="10"/>
      <c r="M28" s="2" t="str">
        <f>IF(A28="","",IF(COUNTIF('Product Data'!$A$7:$A$206,A28)&lt;&gt;1,"",IF(OR(NOT(ISNUMBER(IFERROR(VLOOKUP(A28,'Product Data'!$A$7:$H$206,5,FALSE),""))),IFERROR(VLOOKUP(A28,'Product Data'!$A$7:$H$206,5,FALSE),0)&lt;=0),"",VLOOKUP(A28,'Product Data'!$A$7:$H$206,5,FALSE))))</f>
        <v/>
      </c>
      <c r="N28" s="2" t="str">
        <f t="shared" si="4"/>
        <v/>
      </c>
      <c r="O28" s="2" t="str">
        <f t="shared" si="5"/>
        <v/>
      </c>
      <c r="P28" t="str">
        <f>IF(A28="",IF(COUNTA(C28:E28,L28,Q28)&gt;0,"Review",""),IF(OR(COUNTIF('Product Data'!$A$7:$A$206,A28)&lt;&gt;1,COUNTIF($A$8:$A$207,A28)&lt;&gt;1,B28="",NOT(ISNUMBER(F28)),NOT(ISNUMBER(G28)),NOT(ISNUMBER(H28)),NOT(ISNUMBER(I28)),NOT(ISNUMBER(J28)),NOT(ISNUMBER(K28)),NOT(ISNUMBER(M28)),NOT(ISNUMBER(N28)),NOT(ISNUMBER($B$6)),$B$6&lt;0),"Review",IF(F28&lt;=H28,"Urgent",IF(I28&lt;=VLOOKUP(A28,'Product Data'!$A$7:$H$206,6,FALSE)+$B$6,"Monitor","Healthy"))))</f>
        <v/>
      </c>
      <c r="Q28" s="6"/>
    </row>
    <row r="29" spans="1:17">
      <c r="A29" s="6"/>
      <c r="B29" t="str">
        <f>IF(A29="","",IF(COUNTIF('Product Data'!$A$7:$A$206,A29)&lt;&gt;1,"REVIEW SKU",VLOOKUP(A29,'Product Data'!$A$7:$H$206,2,FALSE)))</f>
        <v/>
      </c>
      <c r="C29" s="10"/>
      <c r="D29" s="10"/>
      <c r="E29" s="10"/>
      <c r="F29" s="3" t="str">
        <f t="shared" si="0"/>
        <v/>
      </c>
      <c r="G29" s="3" t="str">
        <f t="shared" si="1"/>
        <v/>
      </c>
      <c r="H29" s="3" t="str">
        <f>IF(A29="","",IF(OR(COUNTIF('Product Data'!$A$7:$A$206,A29)&lt;&gt;1,NOT(ISNUMBER(C29)),C29&lt;=0,NOT(ISNUMBER(IFERROR(VLOOKUP(A29,'Product Data'!$A$7:$H$206,6,FALSE),""))),IFERROR(VLOOKUP(A29,'Product Data'!$A$7:$H$206,6,FALSE),-1)&lt;0,NOT(ISNUMBER(IFERROR(VLOOKUP(A29,'Product Data'!$A$7:$H$206,7,FALSE),""))),IFERROR(VLOOKUP(A29,'Product Data'!$A$7:$H$206,7,FALSE),-1)&lt;0),"",C29*VLOOKUP(A29,'Product Data'!$A$7:$H$206,6,FALSE)+VLOOKUP(A29,'Product Data'!$A$7:$H$206,7,FALSE)))</f>
        <v/>
      </c>
      <c r="I29" s="3" t="str">
        <f t="shared" si="2"/>
        <v/>
      </c>
      <c r="J29" s="11" t="str">
        <f t="shared" si="3"/>
        <v/>
      </c>
      <c r="K29" s="3" t="str">
        <f>IF(A29="","",IF(OR(COUNTIF('Product Data'!$A$7:$A$206,A29)&lt;&gt;1,NOT(ISNUMBER(G29)),NOT(ISNUMBER(F29)),NOT(ISNUMBER(IFERROR(VLOOKUP(A29,'Product Data'!$A$7:$H$206,7,FALSE),""))),IFERROR(VLOOKUP(A29,'Product Data'!$A$7:$H$206,7,FALSE),-1)&lt;0),"",MAX(0,G29+VLOOKUP(A29,'Product Data'!$A$7:$H$206,7,FALSE)-F29)))</f>
        <v/>
      </c>
      <c r="L29" s="10"/>
      <c r="M29" s="2" t="str">
        <f>IF(A29="","",IF(COUNTIF('Product Data'!$A$7:$A$206,A29)&lt;&gt;1,"",IF(OR(NOT(ISNUMBER(IFERROR(VLOOKUP(A29,'Product Data'!$A$7:$H$206,5,FALSE),""))),IFERROR(VLOOKUP(A29,'Product Data'!$A$7:$H$206,5,FALSE),0)&lt;=0),"",VLOOKUP(A29,'Product Data'!$A$7:$H$206,5,FALSE))))</f>
        <v/>
      </c>
      <c r="N29" s="2" t="str">
        <f t="shared" si="4"/>
        <v/>
      </c>
      <c r="O29" s="2" t="str">
        <f t="shared" si="5"/>
        <v/>
      </c>
      <c r="P29" t="str">
        <f>IF(A29="",IF(COUNTA(C29:E29,L29,Q29)&gt;0,"Review",""),IF(OR(COUNTIF('Product Data'!$A$7:$A$206,A29)&lt;&gt;1,COUNTIF($A$8:$A$207,A29)&lt;&gt;1,B29="",NOT(ISNUMBER(F29)),NOT(ISNUMBER(G29)),NOT(ISNUMBER(H29)),NOT(ISNUMBER(I29)),NOT(ISNUMBER(J29)),NOT(ISNUMBER(K29)),NOT(ISNUMBER(M29)),NOT(ISNUMBER(N29)),NOT(ISNUMBER($B$6)),$B$6&lt;0),"Review",IF(F29&lt;=H29,"Urgent",IF(I29&lt;=VLOOKUP(A29,'Product Data'!$A$7:$H$206,6,FALSE)+$B$6,"Monitor","Healthy"))))</f>
        <v/>
      </c>
      <c r="Q29" s="6"/>
    </row>
    <row r="30" spans="1:17">
      <c r="A30" s="6"/>
      <c r="B30" t="str">
        <f>IF(A30="","",IF(COUNTIF('Product Data'!$A$7:$A$206,A30)&lt;&gt;1,"REVIEW SKU",VLOOKUP(A30,'Product Data'!$A$7:$H$206,2,FALSE)))</f>
        <v/>
      </c>
      <c r="C30" s="10"/>
      <c r="D30" s="10"/>
      <c r="E30" s="10"/>
      <c r="F30" s="3" t="str">
        <f t="shared" si="0"/>
        <v/>
      </c>
      <c r="G30" s="3" t="str">
        <f t="shared" si="1"/>
        <v/>
      </c>
      <c r="H30" s="3" t="str">
        <f>IF(A30="","",IF(OR(COUNTIF('Product Data'!$A$7:$A$206,A30)&lt;&gt;1,NOT(ISNUMBER(C30)),C30&lt;=0,NOT(ISNUMBER(IFERROR(VLOOKUP(A30,'Product Data'!$A$7:$H$206,6,FALSE),""))),IFERROR(VLOOKUP(A30,'Product Data'!$A$7:$H$206,6,FALSE),-1)&lt;0,NOT(ISNUMBER(IFERROR(VLOOKUP(A30,'Product Data'!$A$7:$H$206,7,FALSE),""))),IFERROR(VLOOKUP(A30,'Product Data'!$A$7:$H$206,7,FALSE),-1)&lt;0),"",C30*VLOOKUP(A30,'Product Data'!$A$7:$H$206,6,FALSE)+VLOOKUP(A30,'Product Data'!$A$7:$H$206,7,FALSE)))</f>
        <v/>
      </c>
      <c r="I30" s="3" t="str">
        <f t="shared" si="2"/>
        <v/>
      </c>
      <c r="J30" s="11" t="str">
        <f t="shared" si="3"/>
        <v/>
      </c>
      <c r="K30" s="3" t="str">
        <f>IF(A30="","",IF(OR(COUNTIF('Product Data'!$A$7:$A$206,A30)&lt;&gt;1,NOT(ISNUMBER(G30)),NOT(ISNUMBER(F30)),NOT(ISNUMBER(IFERROR(VLOOKUP(A30,'Product Data'!$A$7:$H$206,7,FALSE),""))),IFERROR(VLOOKUP(A30,'Product Data'!$A$7:$H$206,7,FALSE),-1)&lt;0),"",MAX(0,G30+VLOOKUP(A30,'Product Data'!$A$7:$H$206,7,FALSE)-F30)))</f>
        <v/>
      </c>
      <c r="L30" s="10"/>
      <c r="M30" s="2" t="str">
        <f>IF(A30="","",IF(COUNTIF('Product Data'!$A$7:$A$206,A30)&lt;&gt;1,"",IF(OR(NOT(ISNUMBER(IFERROR(VLOOKUP(A30,'Product Data'!$A$7:$H$206,5,FALSE),""))),IFERROR(VLOOKUP(A30,'Product Data'!$A$7:$H$206,5,FALSE),0)&lt;=0),"",VLOOKUP(A30,'Product Data'!$A$7:$H$206,5,FALSE))))</f>
        <v/>
      </c>
      <c r="N30" s="2" t="str">
        <f t="shared" si="4"/>
        <v/>
      </c>
      <c r="O30" s="2" t="str">
        <f t="shared" si="5"/>
        <v/>
      </c>
      <c r="P30" t="str">
        <f>IF(A30="",IF(COUNTA(C30:E30,L30,Q30)&gt;0,"Review",""),IF(OR(COUNTIF('Product Data'!$A$7:$A$206,A30)&lt;&gt;1,COUNTIF($A$8:$A$207,A30)&lt;&gt;1,B30="",NOT(ISNUMBER(F30)),NOT(ISNUMBER(G30)),NOT(ISNUMBER(H30)),NOT(ISNUMBER(I30)),NOT(ISNUMBER(J30)),NOT(ISNUMBER(K30)),NOT(ISNUMBER(M30)),NOT(ISNUMBER(N30)),NOT(ISNUMBER($B$6)),$B$6&lt;0),"Review",IF(F30&lt;=H30,"Urgent",IF(I30&lt;=VLOOKUP(A30,'Product Data'!$A$7:$H$206,6,FALSE)+$B$6,"Monitor","Healthy"))))</f>
        <v/>
      </c>
      <c r="Q30" s="6"/>
    </row>
    <row r="31" spans="1:17">
      <c r="A31" s="6"/>
      <c r="B31" t="str">
        <f>IF(A31="","",IF(COUNTIF('Product Data'!$A$7:$A$206,A31)&lt;&gt;1,"REVIEW SKU",VLOOKUP(A31,'Product Data'!$A$7:$H$206,2,FALSE)))</f>
        <v/>
      </c>
      <c r="C31" s="10"/>
      <c r="D31" s="10"/>
      <c r="E31" s="10"/>
      <c r="F31" s="3" t="str">
        <f t="shared" si="0"/>
        <v/>
      </c>
      <c r="G31" s="3" t="str">
        <f t="shared" si="1"/>
        <v/>
      </c>
      <c r="H31" s="3" t="str">
        <f>IF(A31="","",IF(OR(COUNTIF('Product Data'!$A$7:$A$206,A31)&lt;&gt;1,NOT(ISNUMBER(C31)),C31&lt;=0,NOT(ISNUMBER(IFERROR(VLOOKUP(A31,'Product Data'!$A$7:$H$206,6,FALSE),""))),IFERROR(VLOOKUP(A31,'Product Data'!$A$7:$H$206,6,FALSE),-1)&lt;0,NOT(ISNUMBER(IFERROR(VLOOKUP(A31,'Product Data'!$A$7:$H$206,7,FALSE),""))),IFERROR(VLOOKUP(A31,'Product Data'!$A$7:$H$206,7,FALSE),-1)&lt;0),"",C31*VLOOKUP(A31,'Product Data'!$A$7:$H$206,6,FALSE)+VLOOKUP(A31,'Product Data'!$A$7:$H$206,7,FALSE)))</f>
        <v/>
      </c>
      <c r="I31" s="3" t="str">
        <f t="shared" si="2"/>
        <v/>
      </c>
      <c r="J31" s="11" t="str">
        <f t="shared" si="3"/>
        <v/>
      </c>
      <c r="K31" s="3" t="str">
        <f>IF(A31="","",IF(OR(COUNTIF('Product Data'!$A$7:$A$206,A31)&lt;&gt;1,NOT(ISNUMBER(G31)),NOT(ISNUMBER(F31)),NOT(ISNUMBER(IFERROR(VLOOKUP(A31,'Product Data'!$A$7:$H$206,7,FALSE),""))),IFERROR(VLOOKUP(A31,'Product Data'!$A$7:$H$206,7,FALSE),-1)&lt;0),"",MAX(0,G31+VLOOKUP(A31,'Product Data'!$A$7:$H$206,7,FALSE)-F31)))</f>
        <v/>
      </c>
      <c r="L31" s="10"/>
      <c r="M31" s="2" t="str">
        <f>IF(A31="","",IF(COUNTIF('Product Data'!$A$7:$A$206,A31)&lt;&gt;1,"",IF(OR(NOT(ISNUMBER(IFERROR(VLOOKUP(A31,'Product Data'!$A$7:$H$206,5,FALSE),""))),IFERROR(VLOOKUP(A31,'Product Data'!$A$7:$H$206,5,FALSE),0)&lt;=0),"",VLOOKUP(A31,'Product Data'!$A$7:$H$206,5,FALSE))))</f>
        <v/>
      </c>
      <c r="N31" s="2" t="str">
        <f t="shared" si="4"/>
        <v/>
      </c>
      <c r="O31" s="2" t="str">
        <f t="shared" si="5"/>
        <v/>
      </c>
      <c r="P31" t="str">
        <f>IF(A31="",IF(COUNTA(C31:E31,L31,Q31)&gt;0,"Review",""),IF(OR(COUNTIF('Product Data'!$A$7:$A$206,A31)&lt;&gt;1,COUNTIF($A$8:$A$207,A31)&lt;&gt;1,B31="",NOT(ISNUMBER(F31)),NOT(ISNUMBER(G31)),NOT(ISNUMBER(H31)),NOT(ISNUMBER(I31)),NOT(ISNUMBER(J31)),NOT(ISNUMBER(K31)),NOT(ISNUMBER(M31)),NOT(ISNUMBER(N31)),NOT(ISNUMBER($B$6)),$B$6&lt;0),"Review",IF(F31&lt;=H31,"Urgent",IF(I31&lt;=VLOOKUP(A31,'Product Data'!$A$7:$H$206,6,FALSE)+$B$6,"Monitor","Healthy"))))</f>
        <v/>
      </c>
      <c r="Q31" s="6"/>
    </row>
    <row r="32" spans="1:17">
      <c r="A32" s="6"/>
      <c r="B32" t="str">
        <f>IF(A32="","",IF(COUNTIF('Product Data'!$A$7:$A$206,A32)&lt;&gt;1,"REVIEW SKU",VLOOKUP(A32,'Product Data'!$A$7:$H$206,2,FALSE)))</f>
        <v/>
      </c>
      <c r="C32" s="10"/>
      <c r="D32" s="10"/>
      <c r="E32" s="10"/>
      <c r="F32" s="3" t="str">
        <f t="shared" si="0"/>
        <v/>
      </c>
      <c r="G32" s="3" t="str">
        <f t="shared" si="1"/>
        <v/>
      </c>
      <c r="H32" s="3" t="str">
        <f>IF(A32="","",IF(OR(COUNTIF('Product Data'!$A$7:$A$206,A32)&lt;&gt;1,NOT(ISNUMBER(C32)),C32&lt;=0,NOT(ISNUMBER(IFERROR(VLOOKUP(A32,'Product Data'!$A$7:$H$206,6,FALSE),""))),IFERROR(VLOOKUP(A32,'Product Data'!$A$7:$H$206,6,FALSE),-1)&lt;0,NOT(ISNUMBER(IFERROR(VLOOKUP(A32,'Product Data'!$A$7:$H$206,7,FALSE),""))),IFERROR(VLOOKUP(A32,'Product Data'!$A$7:$H$206,7,FALSE),-1)&lt;0),"",C32*VLOOKUP(A32,'Product Data'!$A$7:$H$206,6,FALSE)+VLOOKUP(A32,'Product Data'!$A$7:$H$206,7,FALSE)))</f>
        <v/>
      </c>
      <c r="I32" s="3" t="str">
        <f t="shared" si="2"/>
        <v/>
      </c>
      <c r="J32" s="11" t="str">
        <f t="shared" si="3"/>
        <v/>
      </c>
      <c r="K32" s="3" t="str">
        <f>IF(A32="","",IF(OR(COUNTIF('Product Data'!$A$7:$A$206,A32)&lt;&gt;1,NOT(ISNUMBER(G32)),NOT(ISNUMBER(F32)),NOT(ISNUMBER(IFERROR(VLOOKUP(A32,'Product Data'!$A$7:$H$206,7,FALSE),""))),IFERROR(VLOOKUP(A32,'Product Data'!$A$7:$H$206,7,FALSE),-1)&lt;0),"",MAX(0,G32+VLOOKUP(A32,'Product Data'!$A$7:$H$206,7,FALSE)-F32)))</f>
        <v/>
      </c>
      <c r="L32" s="10"/>
      <c r="M32" s="2" t="str">
        <f>IF(A32="","",IF(COUNTIF('Product Data'!$A$7:$A$206,A32)&lt;&gt;1,"",IF(OR(NOT(ISNUMBER(IFERROR(VLOOKUP(A32,'Product Data'!$A$7:$H$206,5,FALSE),""))),IFERROR(VLOOKUP(A32,'Product Data'!$A$7:$H$206,5,FALSE),0)&lt;=0),"",VLOOKUP(A32,'Product Data'!$A$7:$H$206,5,FALSE))))</f>
        <v/>
      </c>
      <c r="N32" s="2" t="str">
        <f t="shared" si="4"/>
        <v/>
      </c>
      <c r="O32" s="2" t="str">
        <f t="shared" si="5"/>
        <v/>
      </c>
      <c r="P32" t="str">
        <f>IF(A32="",IF(COUNTA(C32:E32,L32,Q32)&gt;0,"Review",""),IF(OR(COUNTIF('Product Data'!$A$7:$A$206,A32)&lt;&gt;1,COUNTIF($A$8:$A$207,A32)&lt;&gt;1,B32="",NOT(ISNUMBER(F32)),NOT(ISNUMBER(G32)),NOT(ISNUMBER(H32)),NOT(ISNUMBER(I32)),NOT(ISNUMBER(J32)),NOT(ISNUMBER(K32)),NOT(ISNUMBER(M32)),NOT(ISNUMBER(N32)),NOT(ISNUMBER($B$6)),$B$6&lt;0),"Review",IF(F32&lt;=H32,"Urgent",IF(I32&lt;=VLOOKUP(A32,'Product Data'!$A$7:$H$206,6,FALSE)+$B$6,"Monitor","Healthy"))))</f>
        <v/>
      </c>
      <c r="Q32" s="6"/>
    </row>
    <row r="33" spans="1:17">
      <c r="A33" s="6"/>
      <c r="B33" t="str">
        <f>IF(A33="","",IF(COUNTIF('Product Data'!$A$7:$A$206,A33)&lt;&gt;1,"REVIEW SKU",VLOOKUP(A33,'Product Data'!$A$7:$H$206,2,FALSE)))</f>
        <v/>
      </c>
      <c r="C33" s="10"/>
      <c r="D33" s="10"/>
      <c r="E33" s="10"/>
      <c r="F33" s="3" t="str">
        <f t="shared" si="0"/>
        <v/>
      </c>
      <c r="G33" s="3" t="str">
        <f t="shared" si="1"/>
        <v/>
      </c>
      <c r="H33" s="3" t="str">
        <f>IF(A33="","",IF(OR(COUNTIF('Product Data'!$A$7:$A$206,A33)&lt;&gt;1,NOT(ISNUMBER(C33)),C33&lt;=0,NOT(ISNUMBER(IFERROR(VLOOKUP(A33,'Product Data'!$A$7:$H$206,6,FALSE),""))),IFERROR(VLOOKUP(A33,'Product Data'!$A$7:$H$206,6,FALSE),-1)&lt;0,NOT(ISNUMBER(IFERROR(VLOOKUP(A33,'Product Data'!$A$7:$H$206,7,FALSE),""))),IFERROR(VLOOKUP(A33,'Product Data'!$A$7:$H$206,7,FALSE),-1)&lt;0),"",C33*VLOOKUP(A33,'Product Data'!$A$7:$H$206,6,FALSE)+VLOOKUP(A33,'Product Data'!$A$7:$H$206,7,FALSE)))</f>
        <v/>
      </c>
      <c r="I33" s="3" t="str">
        <f t="shared" si="2"/>
        <v/>
      </c>
      <c r="J33" s="11" t="str">
        <f t="shared" si="3"/>
        <v/>
      </c>
      <c r="K33" s="3" t="str">
        <f>IF(A33="","",IF(OR(COUNTIF('Product Data'!$A$7:$A$206,A33)&lt;&gt;1,NOT(ISNUMBER(G33)),NOT(ISNUMBER(F33)),NOT(ISNUMBER(IFERROR(VLOOKUP(A33,'Product Data'!$A$7:$H$206,7,FALSE),""))),IFERROR(VLOOKUP(A33,'Product Data'!$A$7:$H$206,7,FALSE),-1)&lt;0),"",MAX(0,G33+VLOOKUP(A33,'Product Data'!$A$7:$H$206,7,FALSE)-F33)))</f>
        <v/>
      </c>
      <c r="L33" s="10"/>
      <c r="M33" s="2" t="str">
        <f>IF(A33="","",IF(COUNTIF('Product Data'!$A$7:$A$206,A33)&lt;&gt;1,"",IF(OR(NOT(ISNUMBER(IFERROR(VLOOKUP(A33,'Product Data'!$A$7:$H$206,5,FALSE),""))),IFERROR(VLOOKUP(A33,'Product Data'!$A$7:$H$206,5,FALSE),0)&lt;=0),"",VLOOKUP(A33,'Product Data'!$A$7:$H$206,5,FALSE))))</f>
        <v/>
      </c>
      <c r="N33" s="2" t="str">
        <f t="shared" si="4"/>
        <v/>
      </c>
      <c r="O33" s="2" t="str">
        <f t="shared" si="5"/>
        <v/>
      </c>
      <c r="P33" t="str">
        <f>IF(A33="",IF(COUNTA(C33:E33,L33,Q33)&gt;0,"Review",""),IF(OR(COUNTIF('Product Data'!$A$7:$A$206,A33)&lt;&gt;1,COUNTIF($A$8:$A$207,A33)&lt;&gt;1,B33="",NOT(ISNUMBER(F33)),NOT(ISNUMBER(G33)),NOT(ISNUMBER(H33)),NOT(ISNUMBER(I33)),NOT(ISNUMBER(J33)),NOT(ISNUMBER(K33)),NOT(ISNUMBER(M33)),NOT(ISNUMBER(N33)),NOT(ISNUMBER($B$6)),$B$6&lt;0),"Review",IF(F33&lt;=H33,"Urgent",IF(I33&lt;=VLOOKUP(A33,'Product Data'!$A$7:$H$206,6,FALSE)+$B$6,"Monitor","Healthy"))))</f>
        <v/>
      </c>
      <c r="Q33" s="6"/>
    </row>
    <row r="34" spans="1:17">
      <c r="A34" s="6"/>
      <c r="B34" t="str">
        <f>IF(A34="","",IF(COUNTIF('Product Data'!$A$7:$A$206,A34)&lt;&gt;1,"REVIEW SKU",VLOOKUP(A34,'Product Data'!$A$7:$H$206,2,FALSE)))</f>
        <v/>
      </c>
      <c r="C34" s="10"/>
      <c r="D34" s="10"/>
      <c r="E34" s="10"/>
      <c r="F34" s="3" t="str">
        <f t="shared" si="0"/>
        <v/>
      </c>
      <c r="G34" s="3" t="str">
        <f t="shared" si="1"/>
        <v/>
      </c>
      <c r="H34" s="3" t="str">
        <f>IF(A34="","",IF(OR(COUNTIF('Product Data'!$A$7:$A$206,A34)&lt;&gt;1,NOT(ISNUMBER(C34)),C34&lt;=0,NOT(ISNUMBER(IFERROR(VLOOKUP(A34,'Product Data'!$A$7:$H$206,6,FALSE),""))),IFERROR(VLOOKUP(A34,'Product Data'!$A$7:$H$206,6,FALSE),-1)&lt;0,NOT(ISNUMBER(IFERROR(VLOOKUP(A34,'Product Data'!$A$7:$H$206,7,FALSE),""))),IFERROR(VLOOKUP(A34,'Product Data'!$A$7:$H$206,7,FALSE),-1)&lt;0),"",C34*VLOOKUP(A34,'Product Data'!$A$7:$H$206,6,FALSE)+VLOOKUP(A34,'Product Data'!$A$7:$H$206,7,FALSE)))</f>
        <v/>
      </c>
      <c r="I34" s="3" t="str">
        <f t="shared" si="2"/>
        <v/>
      </c>
      <c r="J34" s="11" t="str">
        <f t="shared" si="3"/>
        <v/>
      </c>
      <c r="K34" s="3" t="str">
        <f>IF(A34="","",IF(OR(COUNTIF('Product Data'!$A$7:$A$206,A34)&lt;&gt;1,NOT(ISNUMBER(G34)),NOT(ISNUMBER(F34)),NOT(ISNUMBER(IFERROR(VLOOKUP(A34,'Product Data'!$A$7:$H$206,7,FALSE),""))),IFERROR(VLOOKUP(A34,'Product Data'!$A$7:$H$206,7,FALSE),-1)&lt;0),"",MAX(0,G34+VLOOKUP(A34,'Product Data'!$A$7:$H$206,7,FALSE)-F34)))</f>
        <v/>
      </c>
      <c r="L34" s="10"/>
      <c r="M34" s="2" t="str">
        <f>IF(A34="","",IF(COUNTIF('Product Data'!$A$7:$A$206,A34)&lt;&gt;1,"",IF(OR(NOT(ISNUMBER(IFERROR(VLOOKUP(A34,'Product Data'!$A$7:$H$206,5,FALSE),""))),IFERROR(VLOOKUP(A34,'Product Data'!$A$7:$H$206,5,FALSE),0)&lt;=0),"",VLOOKUP(A34,'Product Data'!$A$7:$H$206,5,FALSE))))</f>
        <v/>
      </c>
      <c r="N34" s="2" t="str">
        <f t="shared" si="4"/>
        <v/>
      </c>
      <c r="O34" s="2" t="str">
        <f t="shared" si="5"/>
        <v/>
      </c>
      <c r="P34" t="str">
        <f>IF(A34="",IF(COUNTA(C34:E34,L34,Q34)&gt;0,"Review",""),IF(OR(COUNTIF('Product Data'!$A$7:$A$206,A34)&lt;&gt;1,COUNTIF($A$8:$A$207,A34)&lt;&gt;1,B34="",NOT(ISNUMBER(F34)),NOT(ISNUMBER(G34)),NOT(ISNUMBER(H34)),NOT(ISNUMBER(I34)),NOT(ISNUMBER(J34)),NOT(ISNUMBER(K34)),NOT(ISNUMBER(M34)),NOT(ISNUMBER(N34)),NOT(ISNUMBER($B$6)),$B$6&lt;0),"Review",IF(F34&lt;=H34,"Urgent",IF(I34&lt;=VLOOKUP(A34,'Product Data'!$A$7:$H$206,6,FALSE)+$B$6,"Monitor","Healthy"))))</f>
        <v/>
      </c>
      <c r="Q34" s="6"/>
    </row>
    <row r="35" spans="1:17">
      <c r="A35" s="6"/>
      <c r="B35" t="str">
        <f>IF(A35="","",IF(COUNTIF('Product Data'!$A$7:$A$206,A35)&lt;&gt;1,"REVIEW SKU",VLOOKUP(A35,'Product Data'!$A$7:$H$206,2,FALSE)))</f>
        <v/>
      </c>
      <c r="C35" s="10"/>
      <c r="D35" s="10"/>
      <c r="E35" s="10"/>
      <c r="F35" s="3" t="str">
        <f t="shared" si="0"/>
        <v/>
      </c>
      <c r="G35" s="3" t="str">
        <f t="shared" si="1"/>
        <v/>
      </c>
      <c r="H35" s="3" t="str">
        <f>IF(A35="","",IF(OR(COUNTIF('Product Data'!$A$7:$A$206,A35)&lt;&gt;1,NOT(ISNUMBER(C35)),C35&lt;=0,NOT(ISNUMBER(IFERROR(VLOOKUP(A35,'Product Data'!$A$7:$H$206,6,FALSE),""))),IFERROR(VLOOKUP(A35,'Product Data'!$A$7:$H$206,6,FALSE),-1)&lt;0,NOT(ISNUMBER(IFERROR(VLOOKUP(A35,'Product Data'!$A$7:$H$206,7,FALSE),""))),IFERROR(VLOOKUP(A35,'Product Data'!$A$7:$H$206,7,FALSE),-1)&lt;0),"",C35*VLOOKUP(A35,'Product Data'!$A$7:$H$206,6,FALSE)+VLOOKUP(A35,'Product Data'!$A$7:$H$206,7,FALSE)))</f>
        <v/>
      </c>
      <c r="I35" s="3" t="str">
        <f t="shared" si="2"/>
        <v/>
      </c>
      <c r="J35" s="11" t="str">
        <f t="shared" si="3"/>
        <v/>
      </c>
      <c r="K35" s="3" t="str">
        <f>IF(A35="","",IF(OR(COUNTIF('Product Data'!$A$7:$A$206,A35)&lt;&gt;1,NOT(ISNUMBER(G35)),NOT(ISNUMBER(F35)),NOT(ISNUMBER(IFERROR(VLOOKUP(A35,'Product Data'!$A$7:$H$206,7,FALSE),""))),IFERROR(VLOOKUP(A35,'Product Data'!$A$7:$H$206,7,FALSE),-1)&lt;0),"",MAX(0,G35+VLOOKUP(A35,'Product Data'!$A$7:$H$206,7,FALSE)-F35)))</f>
        <v/>
      </c>
      <c r="L35" s="10"/>
      <c r="M35" s="2" t="str">
        <f>IF(A35="","",IF(COUNTIF('Product Data'!$A$7:$A$206,A35)&lt;&gt;1,"",IF(OR(NOT(ISNUMBER(IFERROR(VLOOKUP(A35,'Product Data'!$A$7:$H$206,5,FALSE),""))),IFERROR(VLOOKUP(A35,'Product Data'!$A$7:$H$206,5,FALSE),0)&lt;=0),"",VLOOKUP(A35,'Product Data'!$A$7:$H$206,5,FALSE))))</f>
        <v/>
      </c>
      <c r="N35" s="2" t="str">
        <f t="shared" si="4"/>
        <v/>
      </c>
      <c r="O35" s="2" t="str">
        <f t="shared" si="5"/>
        <v/>
      </c>
      <c r="P35" t="str">
        <f>IF(A35="",IF(COUNTA(C35:E35,L35,Q35)&gt;0,"Review",""),IF(OR(COUNTIF('Product Data'!$A$7:$A$206,A35)&lt;&gt;1,COUNTIF($A$8:$A$207,A35)&lt;&gt;1,B35="",NOT(ISNUMBER(F35)),NOT(ISNUMBER(G35)),NOT(ISNUMBER(H35)),NOT(ISNUMBER(I35)),NOT(ISNUMBER(J35)),NOT(ISNUMBER(K35)),NOT(ISNUMBER(M35)),NOT(ISNUMBER(N35)),NOT(ISNUMBER($B$6)),$B$6&lt;0),"Review",IF(F35&lt;=H35,"Urgent",IF(I35&lt;=VLOOKUP(A35,'Product Data'!$A$7:$H$206,6,FALSE)+$B$6,"Monitor","Healthy"))))</f>
        <v/>
      </c>
      <c r="Q35" s="6"/>
    </row>
    <row r="36" spans="1:17">
      <c r="A36" s="6"/>
      <c r="B36" t="str">
        <f>IF(A36="","",IF(COUNTIF('Product Data'!$A$7:$A$206,A36)&lt;&gt;1,"REVIEW SKU",VLOOKUP(A36,'Product Data'!$A$7:$H$206,2,FALSE)))</f>
        <v/>
      </c>
      <c r="C36" s="10"/>
      <c r="D36" s="10"/>
      <c r="E36" s="10"/>
      <c r="F36" s="3" t="str">
        <f t="shared" si="0"/>
        <v/>
      </c>
      <c r="G36" s="3" t="str">
        <f t="shared" si="1"/>
        <v/>
      </c>
      <c r="H36" s="3" t="str">
        <f>IF(A36="","",IF(OR(COUNTIF('Product Data'!$A$7:$A$206,A36)&lt;&gt;1,NOT(ISNUMBER(C36)),C36&lt;=0,NOT(ISNUMBER(IFERROR(VLOOKUP(A36,'Product Data'!$A$7:$H$206,6,FALSE),""))),IFERROR(VLOOKUP(A36,'Product Data'!$A$7:$H$206,6,FALSE),-1)&lt;0,NOT(ISNUMBER(IFERROR(VLOOKUP(A36,'Product Data'!$A$7:$H$206,7,FALSE),""))),IFERROR(VLOOKUP(A36,'Product Data'!$A$7:$H$206,7,FALSE),-1)&lt;0),"",C36*VLOOKUP(A36,'Product Data'!$A$7:$H$206,6,FALSE)+VLOOKUP(A36,'Product Data'!$A$7:$H$206,7,FALSE)))</f>
        <v/>
      </c>
      <c r="I36" s="3" t="str">
        <f t="shared" si="2"/>
        <v/>
      </c>
      <c r="J36" s="11" t="str">
        <f t="shared" si="3"/>
        <v/>
      </c>
      <c r="K36" s="3" t="str">
        <f>IF(A36="","",IF(OR(COUNTIF('Product Data'!$A$7:$A$206,A36)&lt;&gt;1,NOT(ISNUMBER(G36)),NOT(ISNUMBER(F36)),NOT(ISNUMBER(IFERROR(VLOOKUP(A36,'Product Data'!$A$7:$H$206,7,FALSE),""))),IFERROR(VLOOKUP(A36,'Product Data'!$A$7:$H$206,7,FALSE),-1)&lt;0),"",MAX(0,G36+VLOOKUP(A36,'Product Data'!$A$7:$H$206,7,FALSE)-F36)))</f>
        <v/>
      </c>
      <c r="L36" s="10"/>
      <c r="M36" s="2" t="str">
        <f>IF(A36="","",IF(COUNTIF('Product Data'!$A$7:$A$206,A36)&lt;&gt;1,"",IF(OR(NOT(ISNUMBER(IFERROR(VLOOKUP(A36,'Product Data'!$A$7:$H$206,5,FALSE),""))),IFERROR(VLOOKUP(A36,'Product Data'!$A$7:$H$206,5,FALSE),0)&lt;=0),"",VLOOKUP(A36,'Product Data'!$A$7:$H$206,5,FALSE))))</f>
        <v/>
      </c>
      <c r="N36" s="2" t="str">
        <f t="shared" si="4"/>
        <v/>
      </c>
      <c r="O36" s="2" t="str">
        <f t="shared" si="5"/>
        <v/>
      </c>
      <c r="P36" t="str">
        <f>IF(A36="",IF(COUNTA(C36:E36,L36,Q36)&gt;0,"Review",""),IF(OR(COUNTIF('Product Data'!$A$7:$A$206,A36)&lt;&gt;1,COUNTIF($A$8:$A$207,A36)&lt;&gt;1,B36="",NOT(ISNUMBER(F36)),NOT(ISNUMBER(G36)),NOT(ISNUMBER(H36)),NOT(ISNUMBER(I36)),NOT(ISNUMBER(J36)),NOT(ISNUMBER(K36)),NOT(ISNUMBER(M36)),NOT(ISNUMBER(N36)),NOT(ISNUMBER($B$6)),$B$6&lt;0),"Review",IF(F36&lt;=H36,"Urgent",IF(I36&lt;=VLOOKUP(A36,'Product Data'!$A$7:$H$206,6,FALSE)+$B$6,"Monitor","Healthy"))))</f>
        <v/>
      </c>
      <c r="Q36" s="6"/>
    </row>
    <row r="37" spans="1:17">
      <c r="A37" s="6"/>
      <c r="B37" t="str">
        <f>IF(A37="","",IF(COUNTIF('Product Data'!$A$7:$A$206,A37)&lt;&gt;1,"REVIEW SKU",VLOOKUP(A37,'Product Data'!$A$7:$H$206,2,FALSE)))</f>
        <v/>
      </c>
      <c r="C37" s="10"/>
      <c r="D37" s="10"/>
      <c r="E37" s="10"/>
      <c r="F37" s="3" t="str">
        <f t="shared" si="0"/>
        <v/>
      </c>
      <c r="G37" s="3" t="str">
        <f t="shared" si="1"/>
        <v/>
      </c>
      <c r="H37" s="3" t="str">
        <f>IF(A37="","",IF(OR(COUNTIF('Product Data'!$A$7:$A$206,A37)&lt;&gt;1,NOT(ISNUMBER(C37)),C37&lt;=0,NOT(ISNUMBER(IFERROR(VLOOKUP(A37,'Product Data'!$A$7:$H$206,6,FALSE),""))),IFERROR(VLOOKUP(A37,'Product Data'!$A$7:$H$206,6,FALSE),-1)&lt;0,NOT(ISNUMBER(IFERROR(VLOOKUP(A37,'Product Data'!$A$7:$H$206,7,FALSE),""))),IFERROR(VLOOKUP(A37,'Product Data'!$A$7:$H$206,7,FALSE),-1)&lt;0),"",C37*VLOOKUP(A37,'Product Data'!$A$7:$H$206,6,FALSE)+VLOOKUP(A37,'Product Data'!$A$7:$H$206,7,FALSE)))</f>
        <v/>
      </c>
      <c r="I37" s="3" t="str">
        <f t="shared" si="2"/>
        <v/>
      </c>
      <c r="J37" s="11" t="str">
        <f t="shared" si="3"/>
        <v/>
      </c>
      <c r="K37" s="3" t="str">
        <f>IF(A37="","",IF(OR(COUNTIF('Product Data'!$A$7:$A$206,A37)&lt;&gt;1,NOT(ISNUMBER(G37)),NOT(ISNUMBER(F37)),NOT(ISNUMBER(IFERROR(VLOOKUP(A37,'Product Data'!$A$7:$H$206,7,FALSE),""))),IFERROR(VLOOKUP(A37,'Product Data'!$A$7:$H$206,7,FALSE),-1)&lt;0),"",MAX(0,G37+VLOOKUP(A37,'Product Data'!$A$7:$H$206,7,FALSE)-F37)))</f>
        <v/>
      </c>
      <c r="L37" s="10"/>
      <c r="M37" s="2" t="str">
        <f>IF(A37="","",IF(COUNTIF('Product Data'!$A$7:$A$206,A37)&lt;&gt;1,"",IF(OR(NOT(ISNUMBER(IFERROR(VLOOKUP(A37,'Product Data'!$A$7:$H$206,5,FALSE),""))),IFERROR(VLOOKUP(A37,'Product Data'!$A$7:$H$206,5,FALSE),0)&lt;=0),"",VLOOKUP(A37,'Product Data'!$A$7:$H$206,5,FALSE))))</f>
        <v/>
      </c>
      <c r="N37" s="2" t="str">
        <f t="shared" si="4"/>
        <v/>
      </c>
      <c r="O37" s="2" t="str">
        <f t="shared" si="5"/>
        <v/>
      </c>
      <c r="P37" t="str">
        <f>IF(A37="",IF(COUNTA(C37:E37,L37,Q37)&gt;0,"Review",""),IF(OR(COUNTIF('Product Data'!$A$7:$A$206,A37)&lt;&gt;1,COUNTIF($A$8:$A$207,A37)&lt;&gt;1,B37="",NOT(ISNUMBER(F37)),NOT(ISNUMBER(G37)),NOT(ISNUMBER(H37)),NOT(ISNUMBER(I37)),NOT(ISNUMBER(J37)),NOT(ISNUMBER(K37)),NOT(ISNUMBER(M37)),NOT(ISNUMBER(N37)),NOT(ISNUMBER($B$6)),$B$6&lt;0),"Review",IF(F37&lt;=H37,"Urgent",IF(I37&lt;=VLOOKUP(A37,'Product Data'!$A$7:$H$206,6,FALSE)+$B$6,"Monitor","Healthy"))))</f>
        <v/>
      </c>
      <c r="Q37" s="6"/>
    </row>
    <row r="38" spans="1:17">
      <c r="A38" s="6"/>
      <c r="B38" t="str">
        <f>IF(A38="","",IF(COUNTIF('Product Data'!$A$7:$A$206,A38)&lt;&gt;1,"REVIEW SKU",VLOOKUP(A38,'Product Data'!$A$7:$H$206,2,FALSE)))</f>
        <v/>
      </c>
      <c r="C38" s="10"/>
      <c r="D38" s="10"/>
      <c r="E38" s="10"/>
      <c r="F38" s="3" t="str">
        <f t="shared" si="0"/>
        <v/>
      </c>
      <c r="G38" s="3" t="str">
        <f t="shared" si="1"/>
        <v/>
      </c>
      <c r="H38" s="3" t="str">
        <f>IF(A38="","",IF(OR(COUNTIF('Product Data'!$A$7:$A$206,A38)&lt;&gt;1,NOT(ISNUMBER(C38)),C38&lt;=0,NOT(ISNUMBER(IFERROR(VLOOKUP(A38,'Product Data'!$A$7:$H$206,6,FALSE),""))),IFERROR(VLOOKUP(A38,'Product Data'!$A$7:$H$206,6,FALSE),-1)&lt;0,NOT(ISNUMBER(IFERROR(VLOOKUP(A38,'Product Data'!$A$7:$H$206,7,FALSE),""))),IFERROR(VLOOKUP(A38,'Product Data'!$A$7:$H$206,7,FALSE),-1)&lt;0),"",C38*VLOOKUP(A38,'Product Data'!$A$7:$H$206,6,FALSE)+VLOOKUP(A38,'Product Data'!$A$7:$H$206,7,FALSE)))</f>
        <v/>
      </c>
      <c r="I38" s="3" t="str">
        <f t="shared" si="2"/>
        <v/>
      </c>
      <c r="J38" s="11" t="str">
        <f t="shared" si="3"/>
        <v/>
      </c>
      <c r="K38" s="3" t="str">
        <f>IF(A38="","",IF(OR(COUNTIF('Product Data'!$A$7:$A$206,A38)&lt;&gt;1,NOT(ISNUMBER(G38)),NOT(ISNUMBER(F38)),NOT(ISNUMBER(IFERROR(VLOOKUP(A38,'Product Data'!$A$7:$H$206,7,FALSE),""))),IFERROR(VLOOKUP(A38,'Product Data'!$A$7:$H$206,7,FALSE),-1)&lt;0),"",MAX(0,G38+VLOOKUP(A38,'Product Data'!$A$7:$H$206,7,FALSE)-F38)))</f>
        <v/>
      </c>
      <c r="L38" s="10"/>
      <c r="M38" s="2" t="str">
        <f>IF(A38="","",IF(COUNTIF('Product Data'!$A$7:$A$206,A38)&lt;&gt;1,"",IF(OR(NOT(ISNUMBER(IFERROR(VLOOKUP(A38,'Product Data'!$A$7:$H$206,5,FALSE),""))),IFERROR(VLOOKUP(A38,'Product Data'!$A$7:$H$206,5,FALSE),0)&lt;=0),"",VLOOKUP(A38,'Product Data'!$A$7:$H$206,5,FALSE))))</f>
        <v/>
      </c>
      <c r="N38" s="2" t="str">
        <f t="shared" si="4"/>
        <v/>
      </c>
      <c r="O38" s="2" t="str">
        <f t="shared" si="5"/>
        <v/>
      </c>
      <c r="P38" t="str">
        <f>IF(A38="",IF(COUNTA(C38:E38,L38,Q38)&gt;0,"Review",""),IF(OR(COUNTIF('Product Data'!$A$7:$A$206,A38)&lt;&gt;1,COUNTIF($A$8:$A$207,A38)&lt;&gt;1,B38="",NOT(ISNUMBER(F38)),NOT(ISNUMBER(G38)),NOT(ISNUMBER(H38)),NOT(ISNUMBER(I38)),NOT(ISNUMBER(J38)),NOT(ISNUMBER(K38)),NOT(ISNUMBER(M38)),NOT(ISNUMBER(N38)),NOT(ISNUMBER($B$6)),$B$6&lt;0),"Review",IF(F38&lt;=H38,"Urgent",IF(I38&lt;=VLOOKUP(A38,'Product Data'!$A$7:$H$206,6,FALSE)+$B$6,"Monitor","Healthy"))))</f>
        <v/>
      </c>
      <c r="Q38" s="6"/>
    </row>
    <row r="39" spans="1:17">
      <c r="A39" s="6"/>
      <c r="B39" t="str">
        <f>IF(A39="","",IF(COUNTIF('Product Data'!$A$7:$A$206,A39)&lt;&gt;1,"REVIEW SKU",VLOOKUP(A39,'Product Data'!$A$7:$H$206,2,FALSE)))</f>
        <v/>
      </c>
      <c r="C39" s="10"/>
      <c r="D39" s="10"/>
      <c r="E39" s="10"/>
      <c r="F39" s="3" t="str">
        <f t="shared" si="0"/>
        <v/>
      </c>
      <c r="G39" s="3" t="str">
        <f t="shared" si="1"/>
        <v/>
      </c>
      <c r="H39" s="3" t="str">
        <f>IF(A39="","",IF(OR(COUNTIF('Product Data'!$A$7:$A$206,A39)&lt;&gt;1,NOT(ISNUMBER(C39)),C39&lt;=0,NOT(ISNUMBER(IFERROR(VLOOKUP(A39,'Product Data'!$A$7:$H$206,6,FALSE),""))),IFERROR(VLOOKUP(A39,'Product Data'!$A$7:$H$206,6,FALSE),-1)&lt;0,NOT(ISNUMBER(IFERROR(VLOOKUP(A39,'Product Data'!$A$7:$H$206,7,FALSE),""))),IFERROR(VLOOKUP(A39,'Product Data'!$A$7:$H$206,7,FALSE),-1)&lt;0),"",C39*VLOOKUP(A39,'Product Data'!$A$7:$H$206,6,FALSE)+VLOOKUP(A39,'Product Data'!$A$7:$H$206,7,FALSE)))</f>
        <v/>
      </c>
      <c r="I39" s="3" t="str">
        <f t="shared" si="2"/>
        <v/>
      </c>
      <c r="J39" s="11" t="str">
        <f t="shared" si="3"/>
        <v/>
      </c>
      <c r="K39" s="3" t="str">
        <f>IF(A39="","",IF(OR(COUNTIF('Product Data'!$A$7:$A$206,A39)&lt;&gt;1,NOT(ISNUMBER(G39)),NOT(ISNUMBER(F39)),NOT(ISNUMBER(IFERROR(VLOOKUP(A39,'Product Data'!$A$7:$H$206,7,FALSE),""))),IFERROR(VLOOKUP(A39,'Product Data'!$A$7:$H$206,7,FALSE),-1)&lt;0),"",MAX(0,G39+VLOOKUP(A39,'Product Data'!$A$7:$H$206,7,FALSE)-F39)))</f>
        <v/>
      </c>
      <c r="L39" s="10"/>
      <c r="M39" s="2" t="str">
        <f>IF(A39="","",IF(COUNTIF('Product Data'!$A$7:$A$206,A39)&lt;&gt;1,"",IF(OR(NOT(ISNUMBER(IFERROR(VLOOKUP(A39,'Product Data'!$A$7:$H$206,5,FALSE),""))),IFERROR(VLOOKUP(A39,'Product Data'!$A$7:$H$206,5,FALSE),0)&lt;=0),"",VLOOKUP(A39,'Product Data'!$A$7:$H$206,5,FALSE))))</f>
        <v/>
      </c>
      <c r="N39" s="2" t="str">
        <f t="shared" si="4"/>
        <v/>
      </c>
      <c r="O39" s="2" t="str">
        <f t="shared" si="5"/>
        <v/>
      </c>
      <c r="P39" t="str">
        <f>IF(A39="",IF(COUNTA(C39:E39,L39,Q39)&gt;0,"Review",""),IF(OR(COUNTIF('Product Data'!$A$7:$A$206,A39)&lt;&gt;1,COUNTIF($A$8:$A$207,A39)&lt;&gt;1,B39="",NOT(ISNUMBER(F39)),NOT(ISNUMBER(G39)),NOT(ISNUMBER(H39)),NOT(ISNUMBER(I39)),NOT(ISNUMBER(J39)),NOT(ISNUMBER(K39)),NOT(ISNUMBER(M39)),NOT(ISNUMBER(N39)),NOT(ISNUMBER($B$6)),$B$6&lt;0),"Review",IF(F39&lt;=H39,"Urgent",IF(I39&lt;=VLOOKUP(A39,'Product Data'!$A$7:$H$206,6,FALSE)+$B$6,"Monitor","Healthy"))))</f>
        <v/>
      </c>
      <c r="Q39" s="6"/>
    </row>
    <row r="40" spans="1:17">
      <c r="A40" s="6"/>
      <c r="B40" t="str">
        <f>IF(A40="","",IF(COUNTIF('Product Data'!$A$7:$A$206,A40)&lt;&gt;1,"REVIEW SKU",VLOOKUP(A40,'Product Data'!$A$7:$H$206,2,FALSE)))</f>
        <v/>
      </c>
      <c r="C40" s="10"/>
      <c r="D40" s="10"/>
      <c r="E40" s="10"/>
      <c r="F40" s="3" t="str">
        <f t="shared" ref="F40:F71" si="6">IF(A40="","",IF(OR(NOT(ISNUMBER(D40)),D40&lt;0,NOT(ISNUMBER(E40)),E40&lt;0),"",MAX(0,D40-E40)))</f>
        <v/>
      </c>
      <c r="G40" s="3" t="str">
        <f t="shared" ref="G40:G71" si="7">IF(A40="","",IF(OR(NOT(ISNUMBER(C40)),C40&lt;=0,NOT(ISNUMBER($B$4)),$B$4&lt;=0),"",C40*$B$4))</f>
        <v/>
      </c>
      <c r="H40" s="3" t="str">
        <f>IF(A40="","",IF(OR(COUNTIF('Product Data'!$A$7:$A$206,A40)&lt;&gt;1,NOT(ISNUMBER(C40)),C40&lt;=0,NOT(ISNUMBER(IFERROR(VLOOKUP(A40,'Product Data'!$A$7:$H$206,6,FALSE),""))),IFERROR(VLOOKUP(A40,'Product Data'!$A$7:$H$206,6,FALSE),-1)&lt;0,NOT(ISNUMBER(IFERROR(VLOOKUP(A40,'Product Data'!$A$7:$H$206,7,FALSE),""))),IFERROR(VLOOKUP(A40,'Product Data'!$A$7:$H$206,7,FALSE),-1)&lt;0),"",C40*VLOOKUP(A40,'Product Data'!$A$7:$H$206,6,FALSE)+VLOOKUP(A40,'Product Data'!$A$7:$H$206,7,FALSE)))</f>
        <v/>
      </c>
      <c r="I40" s="3" t="str">
        <f t="shared" ref="I40:I71" si="8">IF(A40="","",IF(OR(NOT(ISNUMBER(C40)),C40&lt;=0,NOT(ISNUMBER(F40))),"",F40/C40))</f>
        <v/>
      </c>
      <c r="J40" s="11" t="str">
        <f t="shared" ref="J40:J71" si="9">IF(A40="","",IF(OR(NOT(ISNUMBER($B$3)),$B$3&lt;=0,NOT(ISNUMBER(C40)),C40&lt;=0,NOT(ISNUMBER(F40)),NOT(ISNUMBER(H40))),"",IF(F40&lt;=H40,$B$3,$B$3+ROUNDUP((F40-H40)/C40,0))))</f>
        <v/>
      </c>
      <c r="K40" s="3" t="str">
        <f>IF(A40="","",IF(OR(COUNTIF('Product Data'!$A$7:$A$206,A40)&lt;&gt;1,NOT(ISNUMBER(G40)),NOT(ISNUMBER(F40)),NOT(ISNUMBER(IFERROR(VLOOKUP(A40,'Product Data'!$A$7:$H$206,7,FALSE),""))),IFERROR(VLOOKUP(A40,'Product Data'!$A$7:$H$206,7,FALSE),-1)&lt;0),"",MAX(0,G40+VLOOKUP(A40,'Product Data'!$A$7:$H$206,7,FALSE)-F40)))</f>
        <v/>
      </c>
      <c r="L40" s="10"/>
      <c r="M40" s="2" t="str">
        <f>IF(A40="","",IF(COUNTIF('Product Data'!$A$7:$A$206,A40)&lt;&gt;1,"",IF(OR(NOT(ISNUMBER(IFERROR(VLOOKUP(A40,'Product Data'!$A$7:$H$206,5,FALSE),""))),IFERROR(VLOOKUP(A40,'Product Data'!$A$7:$H$206,5,FALSE),0)&lt;=0),"",VLOOKUP(A40,'Product Data'!$A$7:$H$206,5,FALSE))))</f>
        <v/>
      </c>
      <c r="N40" s="2" t="str">
        <f t="shared" ref="N40:N71" si="10">IF(A40="","",IF(OR(NOT(ISNUMBER(K40)),NOT(ISNUMBER(M40))),"",K40*M40))</f>
        <v/>
      </c>
      <c r="O40" s="2" t="str">
        <f t="shared" ref="O40:O71" si="11">IF(A40="","",IF(COUNTA(L40)=0,"",IF(OR(NOT(ISNUMBER(L40)),L40&lt;0,NOT(ISNUMBER(M40))),"",L40*M40)))</f>
        <v/>
      </c>
      <c r="P40" t="str">
        <f>IF(A40="",IF(COUNTA(C40:E40,L40,Q40)&gt;0,"Review",""),IF(OR(COUNTIF('Product Data'!$A$7:$A$206,A40)&lt;&gt;1,COUNTIF($A$8:$A$207,A40)&lt;&gt;1,B40="",NOT(ISNUMBER(F40)),NOT(ISNUMBER(G40)),NOT(ISNUMBER(H40)),NOT(ISNUMBER(I40)),NOT(ISNUMBER(J40)),NOT(ISNUMBER(K40)),NOT(ISNUMBER(M40)),NOT(ISNUMBER(N40)),NOT(ISNUMBER($B$6)),$B$6&lt;0),"Review",IF(F40&lt;=H40,"Urgent",IF(I40&lt;=VLOOKUP(A40,'Product Data'!$A$7:$H$206,6,FALSE)+$B$6,"Monitor","Healthy"))))</f>
        <v/>
      </c>
      <c r="Q40" s="6"/>
    </row>
    <row r="41" spans="1:17">
      <c r="A41" s="6"/>
      <c r="B41" t="str">
        <f>IF(A41="","",IF(COUNTIF('Product Data'!$A$7:$A$206,A41)&lt;&gt;1,"REVIEW SKU",VLOOKUP(A41,'Product Data'!$A$7:$H$206,2,FALSE)))</f>
        <v/>
      </c>
      <c r="C41" s="10"/>
      <c r="D41" s="10"/>
      <c r="E41" s="10"/>
      <c r="F41" s="3" t="str">
        <f t="shared" si="6"/>
        <v/>
      </c>
      <c r="G41" s="3" t="str">
        <f t="shared" si="7"/>
        <v/>
      </c>
      <c r="H41" s="3" t="str">
        <f>IF(A41="","",IF(OR(COUNTIF('Product Data'!$A$7:$A$206,A41)&lt;&gt;1,NOT(ISNUMBER(C41)),C41&lt;=0,NOT(ISNUMBER(IFERROR(VLOOKUP(A41,'Product Data'!$A$7:$H$206,6,FALSE),""))),IFERROR(VLOOKUP(A41,'Product Data'!$A$7:$H$206,6,FALSE),-1)&lt;0,NOT(ISNUMBER(IFERROR(VLOOKUP(A41,'Product Data'!$A$7:$H$206,7,FALSE),""))),IFERROR(VLOOKUP(A41,'Product Data'!$A$7:$H$206,7,FALSE),-1)&lt;0),"",C41*VLOOKUP(A41,'Product Data'!$A$7:$H$206,6,FALSE)+VLOOKUP(A41,'Product Data'!$A$7:$H$206,7,FALSE)))</f>
        <v/>
      </c>
      <c r="I41" s="3" t="str">
        <f t="shared" si="8"/>
        <v/>
      </c>
      <c r="J41" s="11" t="str">
        <f t="shared" si="9"/>
        <v/>
      </c>
      <c r="K41" s="3" t="str">
        <f>IF(A41="","",IF(OR(COUNTIF('Product Data'!$A$7:$A$206,A41)&lt;&gt;1,NOT(ISNUMBER(G41)),NOT(ISNUMBER(F41)),NOT(ISNUMBER(IFERROR(VLOOKUP(A41,'Product Data'!$A$7:$H$206,7,FALSE),""))),IFERROR(VLOOKUP(A41,'Product Data'!$A$7:$H$206,7,FALSE),-1)&lt;0),"",MAX(0,G41+VLOOKUP(A41,'Product Data'!$A$7:$H$206,7,FALSE)-F41)))</f>
        <v/>
      </c>
      <c r="L41" s="10"/>
      <c r="M41" s="2" t="str">
        <f>IF(A41="","",IF(COUNTIF('Product Data'!$A$7:$A$206,A41)&lt;&gt;1,"",IF(OR(NOT(ISNUMBER(IFERROR(VLOOKUP(A41,'Product Data'!$A$7:$H$206,5,FALSE),""))),IFERROR(VLOOKUP(A41,'Product Data'!$A$7:$H$206,5,FALSE),0)&lt;=0),"",VLOOKUP(A41,'Product Data'!$A$7:$H$206,5,FALSE))))</f>
        <v/>
      </c>
      <c r="N41" s="2" t="str">
        <f t="shared" si="10"/>
        <v/>
      </c>
      <c r="O41" s="2" t="str">
        <f t="shared" si="11"/>
        <v/>
      </c>
      <c r="P41" t="str">
        <f>IF(A41="",IF(COUNTA(C41:E41,L41,Q41)&gt;0,"Review",""),IF(OR(COUNTIF('Product Data'!$A$7:$A$206,A41)&lt;&gt;1,COUNTIF($A$8:$A$207,A41)&lt;&gt;1,B41="",NOT(ISNUMBER(F41)),NOT(ISNUMBER(G41)),NOT(ISNUMBER(H41)),NOT(ISNUMBER(I41)),NOT(ISNUMBER(J41)),NOT(ISNUMBER(K41)),NOT(ISNUMBER(M41)),NOT(ISNUMBER(N41)),NOT(ISNUMBER($B$6)),$B$6&lt;0),"Review",IF(F41&lt;=H41,"Urgent",IF(I41&lt;=VLOOKUP(A41,'Product Data'!$A$7:$H$206,6,FALSE)+$B$6,"Monitor","Healthy"))))</f>
        <v/>
      </c>
      <c r="Q41" s="6"/>
    </row>
    <row r="42" spans="1:17">
      <c r="A42" s="6"/>
      <c r="B42" t="str">
        <f>IF(A42="","",IF(COUNTIF('Product Data'!$A$7:$A$206,A42)&lt;&gt;1,"REVIEW SKU",VLOOKUP(A42,'Product Data'!$A$7:$H$206,2,FALSE)))</f>
        <v/>
      </c>
      <c r="C42" s="10"/>
      <c r="D42" s="10"/>
      <c r="E42" s="10"/>
      <c r="F42" s="3" t="str">
        <f t="shared" si="6"/>
        <v/>
      </c>
      <c r="G42" s="3" t="str">
        <f t="shared" si="7"/>
        <v/>
      </c>
      <c r="H42" s="3" t="str">
        <f>IF(A42="","",IF(OR(COUNTIF('Product Data'!$A$7:$A$206,A42)&lt;&gt;1,NOT(ISNUMBER(C42)),C42&lt;=0,NOT(ISNUMBER(IFERROR(VLOOKUP(A42,'Product Data'!$A$7:$H$206,6,FALSE),""))),IFERROR(VLOOKUP(A42,'Product Data'!$A$7:$H$206,6,FALSE),-1)&lt;0,NOT(ISNUMBER(IFERROR(VLOOKUP(A42,'Product Data'!$A$7:$H$206,7,FALSE),""))),IFERROR(VLOOKUP(A42,'Product Data'!$A$7:$H$206,7,FALSE),-1)&lt;0),"",C42*VLOOKUP(A42,'Product Data'!$A$7:$H$206,6,FALSE)+VLOOKUP(A42,'Product Data'!$A$7:$H$206,7,FALSE)))</f>
        <v/>
      </c>
      <c r="I42" s="3" t="str">
        <f t="shared" si="8"/>
        <v/>
      </c>
      <c r="J42" s="11" t="str">
        <f t="shared" si="9"/>
        <v/>
      </c>
      <c r="K42" s="3" t="str">
        <f>IF(A42="","",IF(OR(COUNTIF('Product Data'!$A$7:$A$206,A42)&lt;&gt;1,NOT(ISNUMBER(G42)),NOT(ISNUMBER(F42)),NOT(ISNUMBER(IFERROR(VLOOKUP(A42,'Product Data'!$A$7:$H$206,7,FALSE),""))),IFERROR(VLOOKUP(A42,'Product Data'!$A$7:$H$206,7,FALSE),-1)&lt;0),"",MAX(0,G42+VLOOKUP(A42,'Product Data'!$A$7:$H$206,7,FALSE)-F42)))</f>
        <v/>
      </c>
      <c r="L42" s="10"/>
      <c r="M42" s="2" t="str">
        <f>IF(A42="","",IF(COUNTIF('Product Data'!$A$7:$A$206,A42)&lt;&gt;1,"",IF(OR(NOT(ISNUMBER(IFERROR(VLOOKUP(A42,'Product Data'!$A$7:$H$206,5,FALSE),""))),IFERROR(VLOOKUP(A42,'Product Data'!$A$7:$H$206,5,FALSE),0)&lt;=0),"",VLOOKUP(A42,'Product Data'!$A$7:$H$206,5,FALSE))))</f>
        <v/>
      </c>
      <c r="N42" s="2" t="str">
        <f t="shared" si="10"/>
        <v/>
      </c>
      <c r="O42" s="2" t="str">
        <f t="shared" si="11"/>
        <v/>
      </c>
      <c r="P42" t="str">
        <f>IF(A42="",IF(COUNTA(C42:E42,L42,Q42)&gt;0,"Review",""),IF(OR(COUNTIF('Product Data'!$A$7:$A$206,A42)&lt;&gt;1,COUNTIF($A$8:$A$207,A42)&lt;&gt;1,B42="",NOT(ISNUMBER(F42)),NOT(ISNUMBER(G42)),NOT(ISNUMBER(H42)),NOT(ISNUMBER(I42)),NOT(ISNUMBER(J42)),NOT(ISNUMBER(K42)),NOT(ISNUMBER(M42)),NOT(ISNUMBER(N42)),NOT(ISNUMBER($B$6)),$B$6&lt;0),"Review",IF(F42&lt;=H42,"Urgent",IF(I42&lt;=VLOOKUP(A42,'Product Data'!$A$7:$H$206,6,FALSE)+$B$6,"Monitor","Healthy"))))</f>
        <v/>
      </c>
      <c r="Q42" s="6"/>
    </row>
    <row r="43" spans="1:17">
      <c r="A43" s="6"/>
      <c r="B43" t="str">
        <f>IF(A43="","",IF(COUNTIF('Product Data'!$A$7:$A$206,A43)&lt;&gt;1,"REVIEW SKU",VLOOKUP(A43,'Product Data'!$A$7:$H$206,2,FALSE)))</f>
        <v/>
      </c>
      <c r="C43" s="10"/>
      <c r="D43" s="10"/>
      <c r="E43" s="10"/>
      <c r="F43" s="3" t="str">
        <f t="shared" si="6"/>
        <v/>
      </c>
      <c r="G43" s="3" t="str">
        <f t="shared" si="7"/>
        <v/>
      </c>
      <c r="H43" s="3" t="str">
        <f>IF(A43="","",IF(OR(COUNTIF('Product Data'!$A$7:$A$206,A43)&lt;&gt;1,NOT(ISNUMBER(C43)),C43&lt;=0,NOT(ISNUMBER(IFERROR(VLOOKUP(A43,'Product Data'!$A$7:$H$206,6,FALSE),""))),IFERROR(VLOOKUP(A43,'Product Data'!$A$7:$H$206,6,FALSE),-1)&lt;0,NOT(ISNUMBER(IFERROR(VLOOKUP(A43,'Product Data'!$A$7:$H$206,7,FALSE),""))),IFERROR(VLOOKUP(A43,'Product Data'!$A$7:$H$206,7,FALSE),-1)&lt;0),"",C43*VLOOKUP(A43,'Product Data'!$A$7:$H$206,6,FALSE)+VLOOKUP(A43,'Product Data'!$A$7:$H$206,7,FALSE)))</f>
        <v/>
      </c>
      <c r="I43" s="3" t="str">
        <f t="shared" si="8"/>
        <v/>
      </c>
      <c r="J43" s="11" t="str">
        <f t="shared" si="9"/>
        <v/>
      </c>
      <c r="K43" s="3" t="str">
        <f>IF(A43="","",IF(OR(COUNTIF('Product Data'!$A$7:$A$206,A43)&lt;&gt;1,NOT(ISNUMBER(G43)),NOT(ISNUMBER(F43)),NOT(ISNUMBER(IFERROR(VLOOKUP(A43,'Product Data'!$A$7:$H$206,7,FALSE),""))),IFERROR(VLOOKUP(A43,'Product Data'!$A$7:$H$206,7,FALSE),-1)&lt;0),"",MAX(0,G43+VLOOKUP(A43,'Product Data'!$A$7:$H$206,7,FALSE)-F43)))</f>
        <v/>
      </c>
      <c r="L43" s="10"/>
      <c r="M43" s="2" t="str">
        <f>IF(A43="","",IF(COUNTIF('Product Data'!$A$7:$A$206,A43)&lt;&gt;1,"",IF(OR(NOT(ISNUMBER(IFERROR(VLOOKUP(A43,'Product Data'!$A$7:$H$206,5,FALSE),""))),IFERROR(VLOOKUP(A43,'Product Data'!$A$7:$H$206,5,FALSE),0)&lt;=0),"",VLOOKUP(A43,'Product Data'!$A$7:$H$206,5,FALSE))))</f>
        <v/>
      </c>
      <c r="N43" s="2" t="str">
        <f t="shared" si="10"/>
        <v/>
      </c>
      <c r="O43" s="2" t="str">
        <f t="shared" si="11"/>
        <v/>
      </c>
      <c r="P43" t="str">
        <f>IF(A43="",IF(COUNTA(C43:E43,L43,Q43)&gt;0,"Review",""),IF(OR(COUNTIF('Product Data'!$A$7:$A$206,A43)&lt;&gt;1,COUNTIF($A$8:$A$207,A43)&lt;&gt;1,B43="",NOT(ISNUMBER(F43)),NOT(ISNUMBER(G43)),NOT(ISNUMBER(H43)),NOT(ISNUMBER(I43)),NOT(ISNUMBER(J43)),NOT(ISNUMBER(K43)),NOT(ISNUMBER(M43)),NOT(ISNUMBER(N43)),NOT(ISNUMBER($B$6)),$B$6&lt;0),"Review",IF(F43&lt;=H43,"Urgent",IF(I43&lt;=VLOOKUP(A43,'Product Data'!$A$7:$H$206,6,FALSE)+$B$6,"Monitor","Healthy"))))</f>
        <v/>
      </c>
      <c r="Q43" s="6"/>
    </row>
    <row r="44" spans="1:17">
      <c r="A44" s="6"/>
      <c r="B44" t="str">
        <f>IF(A44="","",IF(COUNTIF('Product Data'!$A$7:$A$206,A44)&lt;&gt;1,"REVIEW SKU",VLOOKUP(A44,'Product Data'!$A$7:$H$206,2,FALSE)))</f>
        <v/>
      </c>
      <c r="C44" s="10"/>
      <c r="D44" s="10"/>
      <c r="E44" s="10"/>
      <c r="F44" s="3" t="str">
        <f t="shared" si="6"/>
        <v/>
      </c>
      <c r="G44" s="3" t="str">
        <f t="shared" si="7"/>
        <v/>
      </c>
      <c r="H44" s="3" t="str">
        <f>IF(A44="","",IF(OR(COUNTIF('Product Data'!$A$7:$A$206,A44)&lt;&gt;1,NOT(ISNUMBER(C44)),C44&lt;=0,NOT(ISNUMBER(IFERROR(VLOOKUP(A44,'Product Data'!$A$7:$H$206,6,FALSE),""))),IFERROR(VLOOKUP(A44,'Product Data'!$A$7:$H$206,6,FALSE),-1)&lt;0,NOT(ISNUMBER(IFERROR(VLOOKUP(A44,'Product Data'!$A$7:$H$206,7,FALSE),""))),IFERROR(VLOOKUP(A44,'Product Data'!$A$7:$H$206,7,FALSE),-1)&lt;0),"",C44*VLOOKUP(A44,'Product Data'!$A$7:$H$206,6,FALSE)+VLOOKUP(A44,'Product Data'!$A$7:$H$206,7,FALSE)))</f>
        <v/>
      </c>
      <c r="I44" s="3" t="str">
        <f t="shared" si="8"/>
        <v/>
      </c>
      <c r="J44" s="11" t="str">
        <f t="shared" si="9"/>
        <v/>
      </c>
      <c r="K44" s="3" t="str">
        <f>IF(A44="","",IF(OR(COUNTIF('Product Data'!$A$7:$A$206,A44)&lt;&gt;1,NOT(ISNUMBER(G44)),NOT(ISNUMBER(F44)),NOT(ISNUMBER(IFERROR(VLOOKUP(A44,'Product Data'!$A$7:$H$206,7,FALSE),""))),IFERROR(VLOOKUP(A44,'Product Data'!$A$7:$H$206,7,FALSE),-1)&lt;0),"",MAX(0,G44+VLOOKUP(A44,'Product Data'!$A$7:$H$206,7,FALSE)-F44)))</f>
        <v/>
      </c>
      <c r="L44" s="10"/>
      <c r="M44" s="2" t="str">
        <f>IF(A44="","",IF(COUNTIF('Product Data'!$A$7:$A$206,A44)&lt;&gt;1,"",IF(OR(NOT(ISNUMBER(IFERROR(VLOOKUP(A44,'Product Data'!$A$7:$H$206,5,FALSE),""))),IFERROR(VLOOKUP(A44,'Product Data'!$A$7:$H$206,5,FALSE),0)&lt;=0),"",VLOOKUP(A44,'Product Data'!$A$7:$H$206,5,FALSE))))</f>
        <v/>
      </c>
      <c r="N44" s="2" t="str">
        <f t="shared" si="10"/>
        <v/>
      </c>
      <c r="O44" s="2" t="str">
        <f t="shared" si="11"/>
        <v/>
      </c>
      <c r="P44" t="str">
        <f>IF(A44="",IF(COUNTA(C44:E44,L44,Q44)&gt;0,"Review",""),IF(OR(COUNTIF('Product Data'!$A$7:$A$206,A44)&lt;&gt;1,COUNTIF($A$8:$A$207,A44)&lt;&gt;1,B44="",NOT(ISNUMBER(F44)),NOT(ISNUMBER(G44)),NOT(ISNUMBER(H44)),NOT(ISNUMBER(I44)),NOT(ISNUMBER(J44)),NOT(ISNUMBER(K44)),NOT(ISNUMBER(M44)),NOT(ISNUMBER(N44)),NOT(ISNUMBER($B$6)),$B$6&lt;0),"Review",IF(F44&lt;=H44,"Urgent",IF(I44&lt;=VLOOKUP(A44,'Product Data'!$A$7:$H$206,6,FALSE)+$B$6,"Monitor","Healthy"))))</f>
        <v/>
      </c>
      <c r="Q44" s="6"/>
    </row>
    <row r="45" spans="1:17">
      <c r="A45" s="6"/>
      <c r="B45" t="str">
        <f>IF(A45="","",IF(COUNTIF('Product Data'!$A$7:$A$206,A45)&lt;&gt;1,"REVIEW SKU",VLOOKUP(A45,'Product Data'!$A$7:$H$206,2,FALSE)))</f>
        <v/>
      </c>
      <c r="C45" s="10"/>
      <c r="D45" s="10"/>
      <c r="E45" s="10"/>
      <c r="F45" s="3" t="str">
        <f t="shared" si="6"/>
        <v/>
      </c>
      <c r="G45" s="3" t="str">
        <f t="shared" si="7"/>
        <v/>
      </c>
      <c r="H45" s="3" t="str">
        <f>IF(A45="","",IF(OR(COUNTIF('Product Data'!$A$7:$A$206,A45)&lt;&gt;1,NOT(ISNUMBER(C45)),C45&lt;=0,NOT(ISNUMBER(IFERROR(VLOOKUP(A45,'Product Data'!$A$7:$H$206,6,FALSE),""))),IFERROR(VLOOKUP(A45,'Product Data'!$A$7:$H$206,6,FALSE),-1)&lt;0,NOT(ISNUMBER(IFERROR(VLOOKUP(A45,'Product Data'!$A$7:$H$206,7,FALSE),""))),IFERROR(VLOOKUP(A45,'Product Data'!$A$7:$H$206,7,FALSE),-1)&lt;0),"",C45*VLOOKUP(A45,'Product Data'!$A$7:$H$206,6,FALSE)+VLOOKUP(A45,'Product Data'!$A$7:$H$206,7,FALSE)))</f>
        <v/>
      </c>
      <c r="I45" s="3" t="str">
        <f t="shared" si="8"/>
        <v/>
      </c>
      <c r="J45" s="11" t="str">
        <f t="shared" si="9"/>
        <v/>
      </c>
      <c r="K45" s="3" t="str">
        <f>IF(A45="","",IF(OR(COUNTIF('Product Data'!$A$7:$A$206,A45)&lt;&gt;1,NOT(ISNUMBER(G45)),NOT(ISNUMBER(F45)),NOT(ISNUMBER(IFERROR(VLOOKUP(A45,'Product Data'!$A$7:$H$206,7,FALSE),""))),IFERROR(VLOOKUP(A45,'Product Data'!$A$7:$H$206,7,FALSE),-1)&lt;0),"",MAX(0,G45+VLOOKUP(A45,'Product Data'!$A$7:$H$206,7,FALSE)-F45)))</f>
        <v/>
      </c>
      <c r="L45" s="10"/>
      <c r="M45" s="2" t="str">
        <f>IF(A45="","",IF(COUNTIF('Product Data'!$A$7:$A$206,A45)&lt;&gt;1,"",IF(OR(NOT(ISNUMBER(IFERROR(VLOOKUP(A45,'Product Data'!$A$7:$H$206,5,FALSE),""))),IFERROR(VLOOKUP(A45,'Product Data'!$A$7:$H$206,5,FALSE),0)&lt;=0),"",VLOOKUP(A45,'Product Data'!$A$7:$H$206,5,FALSE))))</f>
        <v/>
      </c>
      <c r="N45" s="2" t="str">
        <f t="shared" si="10"/>
        <v/>
      </c>
      <c r="O45" s="2" t="str">
        <f t="shared" si="11"/>
        <v/>
      </c>
      <c r="P45" t="str">
        <f>IF(A45="",IF(COUNTA(C45:E45,L45,Q45)&gt;0,"Review",""),IF(OR(COUNTIF('Product Data'!$A$7:$A$206,A45)&lt;&gt;1,COUNTIF($A$8:$A$207,A45)&lt;&gt;1,B45="",NOT(ISNUMBER(F45)),NOT(ISNUMBER(G45)),NOT(ISNUMBER(H45)),NOT(ISNUMBER(I45)),NOT(ISNUMBER(J45)),NOT(ISNUMBER(K45)),NOT(ISNUMBER(M45)),NOT(ISNUMBER(N45)),NOT(ISNUMBER($B$6)),$B$6&lt;0),"Review",IF(F45&lt;=H45,"Urgent",IF(I45&lt;=VLOOKUP(A45,'Product Data'!$A$7:$H$206,6,FALSE)+$B$6,"Monitor","Healthy"))))</f>
        <v/>
      </c>
      <c r="Q45" s="6"/>
    </row>
    <row r="46" spans="1:17">
      <c r="A46" s="6"/>
      <c r="B46" t="str">
        <f>IF(A46="","",IF(COUNTIF('Product Data'!$A$7:$A$206,A46)&lt;&gt;1,"REVIEW SKU",VLOOKUP(A46,'Product Data'!$A$7:$H$206,2,FALSE)))</f>
        <v/>
      </c>
      <c r="C46" s="10"/>
      <c r="D46" s="10"/>
      <c r="E46" s="10"/>
      <c r="F46" s="3" t="str">
        <f t="shared" si="6"/>
        <v/>
      </c>
      <c r="G46" s="3" t="str">
        <f t="shared" si="7"/>
        <v/>
      </c>
      <c r="H46" s="3" t="str">
        <f>IF(A46="","",IF(OR(COUNTIF('Product Data'!$A$7:$A$206,A46)&lt;&gt;1,NOT(ISNUMBER(C46)),C46&lt;=0,NOT(ISNUMBER(IFERROR(VLOOKUP(A46,'Product Data'!$A$7:$H$206,6,FALSE),""))),IFERROR(VLOOKUP(A46,'Product Data'!$A$7:$H$206,6,FALSE),-1)&lt;0,NOT(ISNUMBER(IFERROR(VLOOKUP(A46,'Product Data'!$A$7:$H$206,7,FALSE),""))),IFERROR(VLOOKUP(A46,'Product Data'!$A$7:$H$206,7,FALSE),-1)&lt;0),"",C46*VLOOKUP(A46,'Product Data'!$A$7:$H$206,6,FALSE)+VLOOKUP(A46,'Product Data'!$A$7:$H$206,7,FALSE)))</f>
        <v/>
      </c>
      <c r="I46" s="3" t="str">
        <f t="shared" si="8"/>
        <v/>
      </c>
      <c r="J46" s="11" t="str">
        <f t="shared" si="9"/>
        <v/>
      </c>
      <c r="K46" s="3" t="str">
        <f>IF(A46="","",IF(OR(COUNTIF('Product Data'!$A$7:$A$206,A46)&lt;&gt;1,NOT(ISNUMBER(G46)),NOT(ISNUMBER(F46)),NOT(ISNUMBER(IFERROR(VLOOKUP(A46,'Product Data'!$A$7:$H$206,7,FALSE),""))),IFERROR(VLOOKUP(A46,'Product Data'!$A$7:$H$206,7,FALSE),-1)&lt;0),"",MAX(0,G46+VLOOKUP(A46,'Product Data'!$A$7:$H$206,7,FALSE)-F46)))</f>
        <v/>
      </c>
      <c r="L46" s="10"/>
      <c r="M46" s="2" t="str">
        <f>IF(A46="","",IF(COUNTIF('Product Data'!$A$7:$A$206,A46)&lt;&gt;1,"",IF(OR(NOT(ISNUMBER(IFERROR(VLOOKUP(A46,'Product Data'!$A$7:$H$206,5,FALSE),""))),IFERROR(VLOOKUP(A46,'Product Data'!$A$7:$H$206,5,FALSE),0)&lt;=0),"",VLOOKUP(A46,'Product Data'!$A$7:$H$206,5,FALSE))))</f>
        <v/>
      </c>
      <c r="N46" s="2" t="str">
        <f t="shared" si="10"/>
        <v/>
      </c>
      <c r="O46" s="2" t="str">
        <f t="shared" si="11"/>
        <v/>
      </c>
      <c r="P46" t="str">
        <f>IF(A46="",IF(COUNTA(C46:E46,L46,Q46)&gt;0,"Review",""),IF(OR(COUNTIF('Product Data'!$A$7:$A$206,A46)&lt;&gt;1,COUNTIF($A$8:$A$207,A46)&lt;&gt;1,B46="",NOT(ISNUMBER(F46)),NOT(ISNUMBER(G46)),NOT(ISNUMBER(H46)),NOT(ISNUMBER(I46)),NOT(ISNUMBER(J46)),NOT(ISNUMBER(K46)),NOT(ISNUMBER(M46)),NOT(ISNUMBER(N46)),NOT(ISNUMBER($B$6)),$B$6&lt;0),"Review",IF(F46&lt;=H46,"Urgent",IF(I46&lt;=VLOOKUP(A46,'Product Data'!$A$7:$H$206,6,FALSE)+$B$6,"Monitor","Healthy"))))</f>
        <v/>
      </c>
      <c r="Q46" s="6"/>
    </row>
    <row r="47" spans="1:17">
      <c r="A47" s="6"/>
      <c r="B47" t="str">
        <f>IF(A47="","",IF(COUNTIF('Product Data'!$A$7:$A$206,A47)&lt;&gt;1,"REVIEW SKU",VLOOKUP(A47,'Product Data'!$A$7:$H$206,2,FALSE)))</f>
        <v/>
      </c>
      <c r="C47" s="10"/>
      <c r="D47" s="10"/>
      <c r="E47" s="10"/>
      <c r="F47" s="3" t="str">
        <f t="shared" si="6"/>
        <v/>
      </c>
      <c r="G47" s="3" t="str">
        <f t="shared" si="7"/>
        <v/>
      </c>
      <c r="H47" s="3" t="str">
        <f>IF(A47="","",IF(OR(COUNTIF('Product Data'!$A$7:$A$206,A47)&lt;&gt;1,NOT(ISNUMBER(C47)),C47&lt;=0,NOT(ISNUMBER(IFERROR(VLOOKUP(A47,'Product Data'!$A$7:$H$206,6,FALSE),""))),IFERROR(VLOOKUP(A47,'Product Data'!$A$7:$H$206,6,FALSE),-1)&lt;0,NOT(ISNUMBER(IFERROR(VLOOKUP(A47,'Product Data'!$A$7:$H$206,7,FALSE),""))),IFERROR(VLOOKUP(A47,'Product Data'!$A$7:$H$206,7,FALSE),-1)&lt;0),"",C47*VLOOKUP(A47,'Product Data'!$A$7:$H$206,6,FALSE)+VLOOKUP(A47,'Product Data'!$A$7:$H$206,7,FALSE)))</f>
        <v/>
      </c>
      <c r="I47" s="3" t="str">
        <f t="shared" si="8"/>
        <v/>
      </c>
      <c r="J47" s="11" t="str">
        <f t="shared" si="9"/>
        <v/>
      </c>
      <c r="K47" s="3" t="str">
        <f>IF(A47="","",IF(OR(COUNTIF('Product Data'!$A$7:$A$206,A47)&lt;&gt;1,NOT(ISNUMBER(G47)),NOT(ISNUMBER(F47)),NOT(ISNUMBER(IFERROR(VLOOKUP(A47,'Product Data'!$A$7:$H$206,7,FALSE),""))),IFERROR(VLOOKUP(A47,'Product Data'!$A$7:$H$206,7,FALSE),-1)&lt;0),"",MAX(0,G47+VLOOKUP(A47,'Product Data'!$A$7:$H$206,7,FALSE)-F47)))</f>
        <v/>
      </c>
      <c r="L47" s="10"/>
      <c r="M47" s="2" t="str">
        <f>IF(A47="","",IF(COUNTIF('Product Data'!$A$7:$A$206,A47)&lt;&gt;1,"",IF(OR(NOT(ISNUMBER(IFERROR(VLOOKUP(A47,'Product Data'!$A$7:$H$206,5,FALSE),""))),IFERROR(VLOOKUP(A47,'Product Data'!$A$7:$H$206,5,FALSE),0)&lt;=0),"",VLOOKUP(A47,'Product Data'!$A$7:$H$206,5,FALSE))))</f>
        <v/>
      </c>
      <c r="N47" s="2" t="str">
        <f t="shared" si="10"/>
        <v/>
      </c>
      <c r="O47" s="2" t="str">
        <f t="shared" si="11"/>
        <v/>
      </c>
      <c r="P47" t="str">
        <f>IF(A47="",IF(COUNTA(C47:E47,L47,Q47)&gt;0,"Review",""),IF(OR(COUNTIF('Product Data'!$A$7:$A$206,A47)&lt;&gt;1,COUNTIF($A$8:$A$207,A47)&lt;&gt;1,B47="",NOT(ISNUMBER(F47)),NOT(ISNUMBER(G47)),NOT(ISNUMBER(H47)),NOT(ISNUMBER(I47)),NOT(ISNUMBER(J47)),NOT(ISNUMBER(K47)),NOT(ISNUMBER(M47)),NOT(ISNUMBER(N47)),NOT(ISNUMBER($B$6)),$B$6&lt;0),"Review",IF(F47&lt;=H47,"Urgent",IF(I47&lt;=VLOOKUP(A47,'Product Data'!$A$7:$H$206,6,FALSE)+$B$6,"Monitor","Healthy"))))</f>
        <v/>
      </c>
      <c r="Q47" s="6"/>
    </row>
    <row r="48" spans="1:17">
      <c r="A48" s="6"/>
      <c r="B48" t="str">
        <f>IF(A48="","",IF(COUNTIF('Product Data'!$A$7:$A$206,A48)&lt;&gt;1,"REVIEW SKU",VLOOKUP(A48,'Product Data'!$A$7:$H$206,2,FALSE)))</f>
        <v/>
      </c>
      <c r="C48" s="10"/>
      <c r="D48" s="10"/>
      <c r="E48" s="10"/>
      <c r="F48" s="3" t="str">
        <f t="shared" si="6"/>
        <v/>
      </c>
      <c r="G48" s="3" t="str">
        <f t="shared" si="7"/>
        <v/>
      </c>
      <c r="H48" s="3" t="str">
        <f>IF(A48="","",IF(OR(COUNTIF('Product Data'!$A$7:$A$206,A48)&lt;&gt;1,NOT(ISNUMBER(C48)),C48&lt;=0,NOT(ISNUMBER(IFERROR(VLOOKUP(A48,'Product Data'!$A$7:$H$206,6,FALSE),""))),IFERROR(VLOOKUP(A48,'Product Data'!$A$7:$H$206,6,FALSE),-1)&lt;0,NOT(ISNUMBER(IFERROR(VLOOKUP(A48,'Product Data'!$A$7:$H$206,7,FALSE),""))),IFERROR(VLOOKUP(A48,'Product Data'!$A$7:$H$206,7,FALSE),-1)&lt;0),"",C48*VLOOKUP(A48,'Product Data'!$A$7:$H$206,6,FALSE)+VLOOKUP(A48,'Product Data'!$A$7:$H$206,7,FALSE)))</f>
        <v/>
      </c>
      <c r="I48" s="3" t="str">
        <f t="shared" si="8"/>
        <v/>
      </c>
      <c r="J48" s="11" t="str">
        <f t="shared" si="9"/>
        <v/>
      </c>
      <c r="K48" s="3" t="str">
        <f>IF(A48="","",IF(OR(COUNTIF('Product Data'!$A$7:$A$206,A48)&lt;&gt;1,NOT(ISNUMBER(G48)),NOT(ISNUMBER(F48)),NOT(ISNUMBER(IFERROR(VLOOKUP(A48,'Product Data'!$A$7:$H$206,7,FALSE),""))),IFERROR(VLOOKUP(A48,'Product Data'!$A$7:$H$206,7,FALSE),-1)&lt;0),"",MAX(0,G48+VLOOKUP(A48,'Product Data'!$A$7:$H$206,7,FALSE)-F48)))</f>
        <v/>
      </c>
      <c r="L48" s="10"/>
      <c r="M48" s="2" t="str">
        <f>IF(A48="","",IF(COUNTIF('Product Data'!$A$7:$A$206,A48)&lt;&gt;1,"",IF(OR(NOT(ISNUMBER(IFERROR(VLOOKUP(A48,'Product Data'!$A$7:$H$206,5,FALSE),""))),IFERROR(VLOOKUP(A48,'Product Data'!$A$7:$H$206,5,FALSE),0)&lt;=0),"",VLOOKUP(A48,'Product Data'!$A$7:$H$206,5,FALSE))))</f>
        <v/>
      </c>
      <c r="N48" s="2" t="str">
        <f t="shared" si="10"/>
        <v/>
      </c>
      <c r="O48" s="2" t="str">
        <f t="shared" si="11"/>
        <v/>
      </c>
      <c r="P48" t="str">
        <f>IF(A48="",IF(COUNTA(C48:E48,L48,Q48)&gt;0,"Review",""),IF(OR(COUNTIF('Product Data'!$A$7:$A$206,A48)&lt;&gt;1,COUNTIF($A$8:$A$207,A48)&lt;&gt;1,B48="",NOT(ISNUMBER(F48)),NOT(ISNUMBER(G48)),NOT(ISNUMBER(H48)),NOT(ISNUMBER(I48)),NOT(ISNUMBER(J48)),NOT(ISNUMBER(K48)),NOT(ISNUMBER(M48)),NOT(ISNUMBER(N48)),NOT(ISNUMBER($B$6)),$B$6&lt;0),"Review",IF(F48&lt;=H48,"Urgent",IF(I48&lt;=VLOOKUP(A48,'Product Data'!$A$7:$H$206,6,FALSE)+$B$6,"Monitor","Healthy"))))</f>
        <v/>
      </c>
      <c r="Q48" s="6"/>
    </row>
    <row r="49" spans="1:17">
      <c r="A49" s="6"/>
      <c r="B49" t="str">
        <f>IF(A49="","",IF(COUNTIF('Product Data'!$A$7:$A$206,A49)&lt;&gt;1,"REVIEW SKU",VLOOKUP(A49,'Product Data'!$A$7:$H$206,2,FALSE)))</f>
        <v/>
      </c>
      <c r="C49" s="10"/>
      <c r="D49" s="10"/>
      <c r="E49" s="10"/>
      <c r="F49" s="3" t="str">
        <f t="shared" si="6"/>
        <v/>
      </c>
      <c r="G49" s="3" t="str">
        <f t="shared" si="7"/>
        <v/>
      </c>
      <c r="H49" s="3" t="str">
        <f>IF(A49="","",IF(OR(COUNTIF('Product Data'!$A$7:$A$206,A49)&lt;&gt;1,NOT(ISNUMBER(C49)),C49&lt;=0,NOT(ISNUMBER(IFERROR(VLOOKUP(A49,'Product Data'!$A$7:$H$206,6,FALSE),""))),IFERROR(VLOOKUP(A49,'Product Data'!$A$7:$H$206,6,FALSE),-1)&lt;0,NOT(ISNUMBER(IFERROR(VLOOKUP(A49,'Product Data'!$A$7:$H$206,7,FALSE),""))),IFERROR(VLOOKUP(A49,'Product Data'!$A$7:$H$206,7,FALSE),-1)&lt;0),"",C49*VLOOKUP(A49,'Product Data'!$A$7:$H$206,6,FALSE)+VLOOKUP(A49,'Product Data'!$A$7:$H$206,7,FALSE)))</f>
        <v/>
      </c>
      <c r="I49" s="3" t="str">
        <f t="shared" si="8"/>
        <v/>
      </c>
      <c r="J49" s="11" t="str">
        <f t="shared" si="9"/>
        <v/>
      </c>
      <c r="K49" s="3" t="str">
        <f>IF(A49="","",IF(OR(COUNTIF('Product Data'!$A$7:$A$206,A49)&lt;&gt;1,NOT(ISNUMBER(G49)),NOT(ISNUMBER(F49)),NOT(ISNUMBER(IFERROR(VLOOKUP(A49,'Product Data'!$A$7:$H$206,7,FALSE),""))),IFERROR(VLOOKUP(A49,'Product Data'!$A$7:$H$206,7,FALSE),-1)&lt;0),"",MAX(0,G49+VLOOKUP(A49,'Product Data'!$A$7:$H$206,7,FALSE)-F49)))</f>
        <v/>
      </c>
      <c r="L49" s="10"/>
      <c r="M49" s="2" t="str">
        <f>IF(A49="","",IF(COUNTIF('Product Data'!$A$7:$A$206,A49)&lt;&gt;1,"",IF(OR(NOT(ISNUMBER(IFERROR(VLOOKUP(A49,'Product Data'!$A$7:$H$206,5,FALSE),""))),IFERROR(VLOOKUP(A49,'Product Data'!$A$7:$H$206,5,FALSE),0)&lt;=0),"",VLOOKUP(A49,'Product Data'!$A$7:$H$206,5,FALSE))))</f>
        <v/>
      </c>
      <c r="N49" s="2" t="str">
        <f t="shared" si="10"/>
        <v/>
      </c>
      <c r="O49" s="2" t="str">
        <f t="shared" si="11"/>
        <v/>
      </c>
      <c r="P49" t="str">
        <f>IF(A49="",IF(COUNTA(C49:E49,L49,Q49)&gt;0,"Review",""),IF(OR(COUNTIF('Product Data'!$A$7:$A$206,A49)&lt;&gt;1,COUNTIF($A$8:$A$207,A49)&lt;&gt;1,B49="",NOT(ISNUMBER(F49)),NOT(ISNUMBER(G49)),NOT(ISNUMBER(H49)),NOT(ISNUMBER(I49)),NOT(ISNUMBER(J49)),NOT(ISNUMBER(K49)),NOT(ISNUMBER(M49)),NOT(ISNUMBER(N49)),NOT(ISNUMBER($B$6)),$B$6&lt;0),"Review",IF(F49&lt;=H49,"Urgent",IF(I49&lt;=VLOOKUP(A49,'Product Data'!$A$7:$H$206,6,FALSE)+$B$6,"Monitor","Healthy"))))</f>
        <v/>
      </c>
      <c r="Q49" s="6"/>
    </row>
    <row r="50" spans="1:17">
      <c r="A50" s="6"/>
      <c r="B50" t="str">
        <f>IF(A50="","",IF(COUNTIF('Product Data'!$A$7:$A$206,A50)&lt;&gt;1,"REVIEW SKU",VLOOKUP(A50,'Product Data'!$A$7:$H$206,2,FALSE)))</f>
        <v/>
      </c>
      <c r="C50" s="10"/>
      <c r="D50" s="10"/>
      <c r="E50" s="10"/>
      <c r="F50" s="3" t="str">
        <f t="shared" si="6"/>
        <v/>
      </c>
      <c r="G50" s="3" t="str">
        <f t="shared" si="7"/>
        <v/>
      </c>
      <c r="H50" s="3" t="str">
        <f>IF(A50="","",IF(OR(COUNTIF('Product Data'!$A$7:$A$206,A50)&lt;&gt;1,NOT(ISNUMBER(C50)),C50&lt;=0,NOT(ISNUMBER(IFERROR(VLOOKUP(A50,'Product Data'!$A$7:$H$206,6,FALSE),""))),IFERROR(VLOOKUP(A50,'Product Data'!$A$7:$H$206,6,FALSE),-1)&lt;0,NOT(ISNUMBER(IFERROR(VLOOKUP(A50,'Product Data'!$A$7:$H$206,7,FALSE),""))),IFERROR(VLOOKUP(A50,'Product Data'!$A$7:$H$206,7,FALSE),-1)&lt;0),"",C50*VLOOKUP(A50,'Product Data'!$A$7:$H$206,6,FALSE)+VLOOKUP(A50,'Product Data'!$A$7:$H$206,7,FALSE)))</f>
        <v/>
      </c>
      <c r="I50" s="3" t="str">
        <f t="shared" si="8"/>
        <v/>
      </c>
      <c r="J50" s="11" t="str">
        <f t="shared" si="9"/>
        <v/>
      </c>
      <c r="K50" s="3" t="str">
        <f>IF(A50="","",IF(OR(COUNTIF('Product Data'!$A$7:$A$206,A50)&lt;&gt;1,NOT(ISNUMBER(G50)),NOT(ISNUMBER(F50)),NOT(ISNUMBER(IFERROR(VLOOKUP(A50,'Product Data'!$A$7:$H$206,7,FALSE),""))),IFERROR(VLOOKUP(A50,'Product Data'!$A$7:$H$206,7,FALSE),-1)&lt;0),"",MAX(0,G50+VLOOKUP(A50,'Product Data'!$A$7:$H$206,7,FALSE)-F50)))</f>
        <v/>
      </c>
      <c r="L50" s="10"/>
      <c r="M50" s="2" t="str">
        <f>IF(A50="","",IF(COUNTIF('Product Data'!$A$7:$A$206,A50)&lt;&gt;1,"",IF(OR(NOT(ISNUMBER(IFERROR(VLOOKUP(A50,'Product Data'!$A$7:$H$206,5,FALSE),""))),IFERROR(VLOOKUP(A50,'Product Data'!$A$7:$H$206,5,FALSE),0)&lt;=0),"",VLOOKUP(A50,'Product Data'!$A$7:$H$206,5,FALSE))))</f>
        <v/>
      </c>
      <c r="N50" s="2" t="str">
        <f t="shared" si="10"/>
        <v/>
      </c>
      <c r="O50" s="2" t="str">
        <f t="shared" si="11"/>
        <v/>
      </c>
      <c r="P50" t="str">
        <f>IF(A50="",IF(COUNTA(C50:E50,L50,Q50)&gt;0,"Review",""),IF(OR(COUNTIF('Product Data'!$A$7:$A$206,A50)&lt;&gt;1,COUNTIF($A$8:$A$207,A50)&lt;&gt;1,B50="",NOT(ISNUMBER(F50)),NOT(ISNUMBER(G50)),NOT(ISNUMBER(H50)),NOT(ISNUMBER(I50)),NOT(ISNUMBER(J50)),NOT(ISNUMBER(K50)),NOT(ISNUMBER(M50)),NOT(ISNUMBER(N50)),NOT(ISNUMBER($B$6)),$B$6&lt;0),"Review",IF(F50&lt;=H50,"Urgent",IF(I50&lt;=VLOOKUP(A50,'Product Data'!$A$7:$H$206,6,FALSE)+$B$6,"Monitor","Healthy"))))</f>
        <v/>
      </c>
      <c r="Q50" s="6"/>
    </row>
    <row r="51" spans="1:17">
      <c r="A51" s="6"/>
      <c r="B51" t="str">
        <f>IF(A51="","",IF(COUNTIF('Product Data'!$A$7:$A$206,A51)&lt;&gt;1,"REVIEW SKU",VLOOKUP(A51,'Product Data'!$A$7:$H$206,2,FALSE)))</f>
        <v/>
      </c>
      <c r="C51" s="10"/>
      <c r="D51" s="10"/>
      <c r="E51" s="10"/>
      <c r="F51" s="3" t="str">
        <f t="shared" si="6"/>
        <v/>
      </c>
      <c r="G51" s="3" t="str">
        <f t="shared" si="7"/>
        <v/>
      </c>
      <c r="H51" s="3" t="str">
        <f>IF(A51="","",IF(OR(COUNTIF('Product Data'!$A$7:$A$206,A51)&lt;&gt;1,NOT(ISNUMBER(C51)),C51&lt;=0,NOT(ISNUMBER(IFERROR(VLOOKUP(A51,'Product Data'!$A$7:$H$206,6,FALSE),""))),IFERROR(VLOOKUP(A51,'Product Data'!$A$7:$H$206,6,FALSE),-1)&lt;0,NOT(ISNUMBER(IFERROR(VLOOKUP(A51,'Product Data'!$A$7:$H$206,7,FALSE),""))),IFERROR(VLOOKUP(A51,'Product Data'!$A$7:$H$206,7,FALSE),-1)&lt;0),"",C51*VLOOKUP(A51,'Product Data'!$A$7:$H$206,6,FALSE)+VLOOKUP(A51,'Product Data'!$A$7:$H$206,7,FALSE)))</f>
        <v/>
      </c>
      <c r="I51" s="3" t="str">
        <f t="shared" si="8"/>
        <v/>
      </c>
      <c r="J51" s="11" t="str">
        <f t="shared" si="9"/>
        <v/>
      </c>
      <c r="K51" s="3" t="str">
        <f>IF(A51="","",IF(OR(COUNTIF('Product Data'!$A$7:$A$206,A51)&lt;&gt;1,NOT(ISNUMBER(G51)),NOT(ISNUMBER(F51)),NOT(ISNUMBER(IFERROR(VLOOKUP(A51,'Product Data'!$A$7:$H$206,7,FALSE),""))),IFERROR(VLOOKUP(A51,'Product Data'!$A$7:$H$206,7,FALSE),-1)&lt;0),"",MAX(0,G51+VLOOKUP(A51,'Product Data'!$A$7:$H$206,7,FALSE)-F51)))</f>
        <v/>
      </c>
      <c r="L51" s="10"/>
      <c r="M51" s="2" t="str">
        <f>IF(A51="","",IF(COUNTIF('Product Data'!$A$7:$A$206,A51)&lt;&gt;1,"",IF(OR(NOT(ISNUMBER(IFERROR(VLOOKUP(A51,'Product Data'!$A$7:$H$206,5,FALSE),""))),IFERROR(VLOOKUP(A51,'Product Data'!$A$7:$H$206,5,FALSE),0)&lt;=0),"",VLOOKUP(A51,'Product Data'!$A$7:$H$206,5,FALSE))))</f>
        <v/>
      </c>
      <c r="N51" s="2" t="str">
        <f t="shared" si="10"/>
        <v/>
      </c>
      <c r="O51" s="2" t="str">
        <f t="shared" si="11"/>
        <v/>
      </c>
      <c r="P51" t="str">
        <f>IF(A51="",IF(COUNTA(C51:E51,L51,Q51)&gt;0,"Review",""),IF(OR(COUNTIF('Product Data'!$A$7:$A$206,A51)&lt;&gt;1,COUNTIF($A$8:$A$207,A51)&lt;&gt;1,B51="",NOT(ISNUMBER(F51)),NOT(ISNUMBER(G51)),NOT(ISNUMBER(H51)),NOT(ISNUMBER(I51)),NOT(ISNUMBER(J51)),NOT(ISNUMBER(K51)),NOT(ISNUMBER(M51)),NOT(ISNUMBER(N51)),NOT(ISNUMBER($B$6)),$B$6&lt;0),"Review",IF(F51&lt;=H51,"Urgent",IF(I51&lt;=VLOOKUP(A51,'Product Data'!$A$7:$H$206,6,FALSE)+$B$6,"Monitor","Healthy"))))</f>
        <v/>
      </c>
      <c r="Q51" s="6"/>
    </row>
    <row r="52" spans="1:17">
      <c r="A52" s="6"/>
      <c r="B52" t="str">
        <f>IF(A52="","",IF(COUNTIF('Product Data'!$A$7:$A$206,A52)&lt;&gt;1,"REVIEW SKU",VLOOKUP(A52,'Product Data'!$A$7:$H$206,2,FALSE)))</f>
        <v/>
      </c>
      <c r="C52" s="10"/>
      <c r="D52" s="10"/>
      <c r="E52" s="10"/>
      <c r="F52" s="3" t="str">
        <f t="shared" si="6"/>
        <v/>
      </c>
      <c r="G52" s="3" t="str">
        <f t="shared" si="7"/>
        <v/>
      </c>
      <c r="H52" s="3" t="str">
        <f>IF(A52="","",IF(OR(COUNTIF('Product Data'!$A$7:$A$206,A52)&lt;&gt;1,NOT(ISNUMBER(C52)),C52&lt;=0,NOT(ISNUMBER(IFERROR(VLOOKUP(A52,'Product Data'!$A$7:$H$206,6,FALSE),""))),IFERROR(VLOOKUP(A52,'Product Data'!$A$7:$H$206,6,FALSE),-1)&lt;0,NOT(ISNUMBER(IFERROR(VLOOKUP(A52,'Product Data'!$A$7:$H$206,7,FALSE),""))),IFERROR(VLOOKUP(A52,'Product Data'!$A$7:$H$206,7,FALSE),-1)&lt;0),"",C52*VLOOKUP(A52,'Product Data'!$A$7:$H$206,6,FALSE)+VLOOKUP(A52,'Product Data'!$A$7:$H$206,7,FALSE)))</f>
        <v/>
      </c>
      <c r="I52" s="3" t="str">
        <f t="shared" si="8"/>
        <v/>
      </c>
      <c r="J52" s="11" t="str">
        <f t="shared" si="9"/>
        <v/>
      </c>
      <c r="K52" s="3" t="str">
        <f>IF(A52="","",IF(OR(COUNTIF('Product Data'!$A$7:$A$206,A52)&lt;&gt;1,NOT(ISNUMBER(G52)),NOT(ISNUMBER(F52)),NOT(ISNUMBER(IFERROR(VLOOKUP(A52,'Product Data'!$A$7:$H$206,7,FALSE),""))),IFERROR(VLOOKUP(A52,'Product Data'!$A$7:$H$206,7,FALSE),-1)&lt;0),"",MAX(0,G52+VLOOKUP(A52,'Product Data'!$A$7:$H$206,7,FALSE)-F52)))</f>
        <v/>
      </c>
      <c r="L52" s="10"/>
      <c r="M52" s="2" t="str">
        <f>IF(A52="","",IF(COUNTIF('Product Data'!$A$7:$A$206,A52)&lt;&gt;1,"",IF(OR(NOT(ISNUMBER(IFERROR(VLOOKUP(A52,'Product Data'!$A$7:$H$206,5,FALSE),""))),IFERROR(VLOOKUP(A52,'Product Data'!$A$7:$H$206,5,FALSE),0)&lt;=0),"",VLOOKUP(A52,'Product Data'!$A$7:$H$206,5,FALSE))))</f>
        <v/>
      </c>
      <c r="N52" s="2" t="str">
        <f t="shared" si="10"/>
        <v/>
      </c>
      <c r="O52" s="2" t="str">
        <f t="shared" si="11"/>
        <v/>
      </c>
      <c r="P52" t="str">
        <f>IF(A52="",IF(COUNTA(C52:E52,L52,Q52)&gt;0,"Review",""),IF(OR(COUNTIF('Product Data'!$A$7:$A$206,A52)&lt;&gt;1,COUNTIF($A$8:$A$207,A52)&lt;&gt;1,B52="",NOT(ISNUMBER(F52)),NOT(ISNUMBER(G52)),NOT(ISNUMBER(H52)),NOT(ISNUMBER(I52)),NOT(ISNUMBER(J52)),NOT(ISNUMBER(K52)),NOT(ISNUMBER(M52)),NOT(ISNUMBER(N52)),NOT(ISNUMBER($B$6)),$B$6&lt;0),"Review",IF(F52&lt;=H52,"Urgent",IF(I52&lt;=VLOOKUP(A52,'Product Data'!$A$7:$H$206,6,FALSE)+$B$6,"Monitor","Healthy"))))</f>
        <v/>
      </c>
      <c r="Q52" s="6"/>
    </row>
    <row r="53" spans="1:17">
      <c r="A53" s="6"/>
      <c r="B53" t="str">
        <f>IF(A53="","",IF(COUNTIF('Product Data'!$A$7:$A$206,A53)&lt;&gt;1,"REVIEW SKU",VLOOKUP(A53,'Product Data'!$A$7:$H$206,2,FALSE)))</f>
        <v/>
      </c>
      <c r="C53" s="10"/>
      <c r="D53" s="10"/>
      <c r="E53" s="10"/>
      <c r="F53" s="3" t="str">
        <f t="shared" si="6"/>
        <v/>
      </c>
      <c r="G53" s="3" t="str">
        <f t="shared" si="7"/>
        <v/>
      </c>
      <c r="H53" s="3" t="str">
        <f>IF(A53="","",IF(OR(COUNTIF('Product Data'!$A$7:$A$206,A53)&lt;&gt;1,NOT(ISNUMBER(C53)),C53&lt;=0,NOT(ISNUMBER(IFERROR(VLOOKUP(A53,'Product Data'!$A$7:$H$206,6,FALSE),""))),IFERROR(VLOOKUP(A53,'Product Data'!$A$7:$H$206,6,FALSE),-1)&lt;0,NOT(ISNUMBER(IFERROR(VLOOKUP(A53,'Product Data'!$A$7:$H$206,7,FALSE),""))),IFERROR(VLOOKUP(A53,'Product Data'!$A$7:$H$206,7,FALSE),-1)&lt;0),"",C53*VLOOKUP(A53,'Product Data'!$A$7:$H$206,6,FALSE)+VLOOKUP(A53,'Product Data'!$A$7:$H$206,7,FALSE)))</f>
        <v/>
      </c>
      <c r="I53" s="3" t="str">
        <f t="shared" si="8"/>
        <v/>
      </c>
      <c r="J53" s="11" t="str">
        <f t="shared" si="9"/>
        <v/>
      </c>
      <c r="K53" s="3" t="str">
        <f>IF(A53="","",IF(OR(COUNTIF('Product Data'!$A$7:$A$206,A53)&lt;&gt;1,NOT(ISNUMBER(G53)),NOT(ISNUMBER(F53)),NOT(ISNUMBER(IFERROR(VLOOKUP(A53,'Product Data'!$A$7:$H$206,7,FALSE),""))),IFERROR(VLOOKUP(A53,'Product Data'!$A$7:$H$206,7,FALSE),-1)&lt;0),"",MAX(0,G53+VLOOKUP(A53,'Product Data'!$A$7:$H$206,7,FALSE)-F53)))</f>
        <v/>
      </c>
      <c r="L53" s="10"/>
      <c r="M53" s="2" t="str">
        <f>IF(A53="","",IF(COUNTIF('Product Data'!$A$7:$A$206,A53)&lt;&gt;1,"",IF(OR(NOT(ISNUMBER(IFERROR(VLOOKUP(A53,'Product Data'!$A$7:$H$206,5,FALSE),""))),IFERROR(VLOOKUP(A53,'Product Data'!$A$7:$H$206,5,FALSE),0)&lt;=0),"",VLOOKUP(A53,'Product Data'!$A$7:$H$206,5,FALSE))))</f>
        <v/>
      </c>
      <c r="N53" s="2" t="str">
        <f t="shared" si="10"/>
        <v/>
      </c>
      <c r="O53" s="2" t="str">
        <f t="shared" si="11"/>
        <v/>
      </c>
      <c r="P53" t="str">
        <f>IF(A53="",IF(COUNTA(C53:E53,L53,Q53)&gt;0,"Review",""),IF(OR(COUNTIF('Product Data'!$A$7:$A$206,A53)&lt;&gt;1,COUNTIF($A$8:$A$207,A53)&lt;&gt;1,B53="",NOT(ISNUMBER(F53)),NOT(ISNUMBER(G53)),NOT(ISNUMBER(H53)),NOT(ISNUMBER(I53)),NOT(ISNUMBER(J53)),NOT(ISNUMBER(K53)),NOT(ISNUMBER(M53)),NOT(ISNUMBER(N53)),NOT(ISNUMBER($B$6)),$B$6&lt;0),"Review",IF(F53&lt;=H53,"Urgent",IF(I53&lt;=VLOOKUP(A53,'Product Data'!$A$7:$H$206,6,FALSE)+$B$6,"Monitor","Healthy"))))</f>
        <v/>
      </c>
      <c r="Q53" s="6"/>
    </row>
    <row r="54" spans="1:17">
      <c r="A54" s="6"/>
      <c r="B54" t="str">
        <f>IF(A54="","",IF(COUNTIF('Product Data'!$A$7:$A$206,A54)&lt;&gt;1,"REVIEW SKU",VLOOKUP(A54,'Product Data'!$A$7:$H$206,2,FALSE)))</f>
        <v/>
      </c>
      <c r="C54" s="10"/>
      <c r="D54" s="10"/>
      <c r="E54" s="10"/>
      <c r="F54" s="3" t="str">
        <f t="shared" si="6"/>
        <v/>
      </c>
      <c r="G54" s="3" t="str">
        <f t="shared" si="7"/>
        <v/>
      </c>
      <c r="H54" s="3" t="str">
        <f>IF(A54="","",IF(OR(COUNTIF('Product Data'!$A$7:$A$206,A54)&lt;&gt;1,NOT(ISNUMBER(C54)),C54&lt;=0,NOT(ISNUMBER(IFERROR(VLOOKUP(A54,'Product Data'!$A$7:$H$206,6,FALSE),""))),IFERROR(VLOOKUP(A54,'Product Data'!$A$7:$H$206,6,FALSE),-1)&lt;0,NOT(ISNUMBER(IFERROR(VLOOKUP(A54,'Product Data'!$A$7:$H$206,7,FALSE),""))),IFERROR(VLOOKUP(A54,'Product Data'!$A$7:$H$206,7,FALSE),-1)&lt;0),"",C54*VLOOKUP(A54,'Product Data'!$A$7:$H$206,6,FALSE)+VLOOKUP(A54,'Product Data'!$A$7:$H$206,7,FALSE)))</f>
        <v/>
      </c>
      <c r="I54" s="3" t="str">
        <f t="shared" si="8"/>
        <v/>
      </c>
      <c r="J54" s="11" t="str">
        <f t="shared" si="9"/>
        <v/>
      </c>
      <c r="K54" s="3" t="str">
        <f>IF(A54="","",IF(OR(COUNTIF('Product Data'!$A$7:$A$206,A54)&lt;&gt;1,NOT(ISNUMBER(G54)),NOT(ISNUMBER(F54)),NOT(ISNUMBER(IFERROR(VLOOKUP(A54,'Product Data'!$A$7:$H$206,7,FALSE),""))),IFERROR(VLOOKUP(A54,'Product Data'!$A$7:$H$206,7,FALSE),-1)&lt;0),"",MAX(0,G54+VLOOKUP(A54,'Product Data'!$A$7:$H$206,7,FALSE)-F54)))</f>
        <v/>
      </c>
      <c r="L54" s="10"/>
      <c r="M54" s="2" t="str">
        <f>IF(A54="","",IF(COUNTIF('Product Data'!$A$7:$A$206,A54)&lt;&gt;1,"",IF(OR(NOT(ISNUMBER(IFERROR(VLOOKUP(A54,'Product Data'!$A$7:$H$206,5,FALSE),""))),IFERROR(VLOOKUP(A54,'Product Data'!$A$7:$H$206,5,FALSE),0)&lt;=0),"",VLOOKUP(A54,'Product Data'!$A$7:$H$206,5,FALSE))))</f>
        <v/>
      </c>
      <c r="N54" s="2" t="str">
        <f t="shared" si="10"/>
        <v/>
      </c>
      <c r="O54" s="2" t="str">
        <f t="shared" si="11"/>
        <v/>
      </c>
      <c r="P54" t="str">
        <f>IF(A54="",IF(COUNTA(C54:E54,L54,Q54)&gt;0,"Review",""),IF(OR(COUNTIF('Product Data'!$A$7:$A$206,A54)&lt;&gt;1,COUNTIF($A$8:$A$207,A54)&lt;&gt;1,B54="",NOT(ISNUMBER(F54)),NOT(ISNUMBER(G54)),NOT(ISNUMBER(H54)),NOT(ISNUMBER(I54)),NOT(ISNUMBER(J54)),NOT(ISNUMBER(K54)),NOT(ISNUMBER(M54)),NOT(ISNUMBER(N54)),NOT(ISNUMBER($B$6)),$B$6&lt;0),"Review",IF(F54&lt;=H54,"Urgent",IF(I54&lt;=VLOOKUP(A54,'Product Data'!$A$7:$H$206,6,FALSE)+$B$6,"Monitor","Healthy"))))</f>
        <v/>
      </c>
      <c r="Q54" s="6"/>
    </row>
    <row r="55" spans="1:17">
      <c r="A55" s="6"/>
      <c r="B55" t="str">
        <f>IF(A55="","",IF(COUNTIF('Product Data'!$A$7:$A$206,A55)&lt;&gt;1,"REVIEW SKU",VLOOKUP(A55,'Product Data'!$A$7:$H$206,2,FALSE)))</f>
        <v/>
      </c>
      <c r="C55" s="10"/>
      <c r="D55" s="10"/>
      <c r="E55" s="10"/>
      <c r="F55" s="3" t="str">
        <f t="shared" si="6"/>
        <v/>
      </c>
      <c r="G55" s="3" t="str">
        <f t="shared" si="7"/>
        <v/>
      </c>
      <c r="H55" s="3" t="str">
        <f>IF(A55="","",IF(OR(COUNTIF('Product Data'!$A$7:$A$206,A55)&lt;&gt;1,NOT(ISNUMBER(C55)),C55&lt;=0,NOT(ISNUMBER(IFERROR(VLOOKUP(A55,'Product Data'!$A$7:$H$206,6,FALSE),""))),IFERROR(VLOOKUP(A55,'Product Data'!$A$7:$H$206,6,FALSE),-1)&lt;0,NOT(ISNUMBER(IFERROR(VLOOKUP(A55,'Product Data'!$A$7:$H$206,7,FALSE),""))),IFERROR(VLOOKUP(A55,'Product Data'!$A$7:$H$206,7,FALSE),-1)&lt;0),"",C55*VLOOKUP(A55,'Product Data'!$A$7:$H$206,6,FALSE)+VLOOKUP(A55,'Product Data'!$A$7:$H$206,7,FALSE)))</f>
        <v/>
      </c>
      <c r="I55" s="3" t="str">
        <f t="shared" si="8"/>
        <v/>
      </c>
      <c r="J55" s="11" t="str">
        <f t="shared" si="9"/>
        <v/>
      </c>
      <c r="K55" s="3" t="str">
        <f>IF(A55="","",IF(OR(COUNTIF('Product Data'!$A$7:$A$206,A55)&lt;&gt;1,NOT(ISNUMBER(G55)),NOT(ISNUMBER(F55)),NOT(ISNUMBER(IFERROR(VLOOKUP(A55,'Product Data'!$A$7:$H$206,7,FALSE),""))),IFERROR(VLOOKUP(A55,'Product Data'!$A$7:$H$206,7,FALSE),-1)&lt;0),"",MAX(0,G55+VLOOKUP(A55,'Product Data'!$A$7:$H$206,7,FALSE)-F55)))</f>
        <v/>
      </c>
      <c r="L55" s="10"/>
      <c r="M55" s="2" t="str">
        <f>IF(A55="","",IF(COUNTIF('Product Data'!$A$7:$A$206,A55)&lt;&gt;1,"",IF(OR(NOT(ISNUMBER(IFERROR(VLOOKUP(A55,'Product Data'!$A$7:$H$206,5,FALSE),""))),IFERROR(VLOOKUP(A55,'Product Data'!$A$7:$H$206,5,FALSE),0)&lt;=0),"",VLOOKUP(A55,'Product Data'!$A$7:$H$206,5,FALSE))))</f>
        <v/>
      </c>
      <c r="N55" s="2" t="str">
        <f t="shared" si="10"/>
        <v/>
      </c>
      <c r="O55" s="2" t="str">
        <f t="shared" si="11"/>
        <v/>
      </c>
      <c r="P55" t="str">
        <f>IF(A55="",IF(COUNTA(C55:E55,L55,Q55)&gt;0,"Review",""),IF(OR(COUNTIF('Product Data'!$A$7:$A$206,A55)&lt;&gt;1,COUNTIF($A$8:$A$207,A55)&lt;&gt;1,B55="",NOT(ISNUMBER(F55)),NOT(ISNUMBER(G55)),NOT(ISNUMBER(H55)),NOT(ISNUMBER(I55)),NOT(ISNUMBER(J55)),NOT(ISNUMBER(K55)),NOT(ISNUMBER(M55)),NOT(ISNUMBER(N55)),NOT(ISNUMBER($B$6)),$B$6&lt;0),"Review",IF(F55&lt;=H55,"Urgent",IF(I55&lt;=VLOOKUP(A55,'Product Data'!$A$7:$H$206,6,FALSE)+$B$6,"Monitor","Healthy"))))</f>
        <v/>
      </c>
      <c r="Q55" s="6"/>
    </row>
    <row r="56" spans="1:17">
      <c r="A56" s="6"/>
      <c r="B56" t="str">
        <f>IF(A56="","",IF(COUNTIF('Product Data'!$A$7:$A$206,A56)&lt;&gt;1,"REVIEW SKU",VLOOKUP(A56,'Product Data'!$A$7:$H$206,2,FALSE)))</f>
        <v/>
      </c>
      <c r="C56" s="10"/>
      <c r="D56" s="10"/>
      <c r="E56" s="10"/>
      <c r="F56" s="3" t="str">
        <f t="shared" si="6"/>
        <v/>
      </c>
      <c r="G56" s="3" t="str">
        <f t="shared" si="7"/>
        <v/>
      </c>
      <c r="H56" s="3" t="str">
        <f>IF(A56="","",IF(OR(COUNTIF('Product Data'!$A$7:$A$206,A56)&lt;&gt;1,NOT(ISNUMBER(C56)),C56&lt;=0,NOT(ISNUMBER(IFERROR(VLOOKUP(A56,'Product Data'!$A$7:$H$206,6,FALSE),""))),IFERROR(VLOOKUP(A56,'Product Data'!$A$7:$H$206,6,FALSE),-1)&lt;0,NOT(ISNUMBER(IFERROR(VLOOKUP(A56,'Product Data'!$A$7:$H$206,7,FALSE),""))),IFERROR(VLOOKUP(A56,'Product Data'!$A$7:$H$206,7,FALSE),-1)&lt;0),"",C56*VLOOKUP(A56,'Product Data'!$A$7:$H$206,6,FALSE)+VLOOKUP(A56,'Product Data'!$A$7:$H$206,7,FALSE)))</f>
        <v/>
      </c>
      <c r="I56" s="3" t="str">
        <f t="shared" si="8"/>
        <v/>
      </c>
      <c r="J56" s="11" t="str">
        <f t="shared" si="9"/>
        <v/>
      </c>
      <c r="K56" s="3" t="str">
        <f>IF(A56="","",IF(OR(COUNTIF('Product Data'!$A$7:$A$206,A56)&lt;&gt;1,NOT(ISNUMBER(G56)),NOT(ISNUMBER(F56)),NOT(ISNUMBER(IFERROR(VLOOKUP(A56,'Product Data'!$A$7:$H$206,7,FALSE),""))),IFERROR(VLOOKUP(A56,'Product Data'!$A$7:$H$206,7,FALSE),-1)&lt;0),"",MAX(0,G56+VLOOKUP(A56,'Product Data'!$A$7:$H$206,7,FALSE)-F56)))</f>
        <v/>
      </c>
      <c r="L56" s="10"/>
      <c r="M56" s="2" t="str">
        <f>IF(A56="","",IF(COUNTIF('Product Data'!$A$7:$A$206,A56)&lt;&gt;1,"",IF(OR(NOT(ISNUMBER(IFERROR(VLOOKUP(A56,'Product Data'!$A$7:$H$206,5,FALSE),""))),IFERROR(VLOOKUP(A56,'Product Data'!$A$7:$H$206,5,FALSE),0)&lt;=0),"",VLOOKUP(A56,'Product Data'!$A$7:$H$206,5,FALSE))))</f>
        <v/>
      </c>
      <c r="N56" s="2" t="str">
        <f t="shared" si="10"/>
        <v/>
      </c>
      <c r="O56" s="2" t="str">
        <f t="shared" si="11"/>
        <v/>
      </c>
      <c r="P56" t="str">
        <f>IF(A56="",IF(COUNTA(C56:E56,L56,Q56)&gt;0,"Review",""),IF(OR(COUNTIF('Product Data'!$A$7:$A$206,A56)&lt;&gt;1,COUNTIF($A$8:$A$207,A56)&lt;&gt;1,B56="",NOT(ISNUMBER(F56)),NOT(ISNUMBER(G56)),NOT(ISNUMBER(H56)),NOT(ISNUMBER(I56)),NOT(ISNUMBER(J56)),NOT(ISNUMBER(K56)),NOT(ISNUMBER(M56)),NOT(ISNUMBER(N56)),NOT(ISNUMBER($B$6)),$B$6&lt;0),"Review",IF(F56&lt;=H56,"Urgent",IF(I56&lt;=VLOOKUP(A56,'Product Data'!$A$7:$H$206,6,FALSE)+$B$6,"Monitor","Healthy"))))</f>
        <v/>
      </c>
      <c r="Q56" s="6"/>
    </row>
    <row r="57" spans="1:17">
      <c r="A57" s="6"/>
      <c r="B57" t="str">
        <f>IF(A57="","",IF(COUNTIF('Product Data'!$A$7:$A$206,A57)&lt;&gt;1,"REVIEW SKU",VLOOKUP(A57,'Product Data'!$A$7:$H$206,2,FALSE)))</f>
        <v/>
      </c>
      <c r="C57" s="10"/>
      <c r="D57" s="10"/>
      <c r="E57" s="10"/>
      <c r="F57" s="3" t="str">
        <f t="shared" si="6"/>
        <v/>
      </c>
      <c r="G57" s="3" t="str">
        <f t="shared" si="7"/>
        <v/>
      </c>
      <c r="H57" s="3" t="str">
        <f>IF(A57="","",IF(OR(COUNTIF('Product Data'!$A$7:$A$206,A57)&lt;&gt;1,NOT(ISNUMBER(C57)),C57&lt;=0,NOT(ISNUMBER(IFERROR(VLOOKUP(A57,'Product Data'!$A$7:$H$206,6,FALSE),""))),IFERROR(VLOOKUP(A57,'Product Data'!$A$7:$H$206,6,FALSE),-1)&lt;0,NOT(ISNUMBER(IFERROR(VLOOKUP(A57,'Product Data'!$A$7:$H$206,7,FALSE),""))),IFERROR(VLOOKUP(A57,'Product Data'!$A$7:$H$206,7,FALSE),-1)&lt;0),"",C57*VLOOKUP(A57,'Product Data'!$A$7:$H$206,6,FALSE)+VLOOKUP(A57,'Product Data'!$A$7:$H$206,7,FALSE)))</f>
        <v/>
      </c>
      <c r="I57" s="3" t="str">
        <f t="shared" si="8"/>
        <v/>
      </c>
      <c r="J57" s="11" t="str">
        <f t="shared" si="9"/>
        <v/>
      </c>
      <c r="K57" s="3" t="str">
        <f>IF(A57="","",IF(OR(COUNTIF('Product Data'!$A$7:$A$206,A57)&lt;&gt;1,NOT(ISNUMBER(G57)),NOT(ISNUMBER(F57)),NOT(ISNUMBER(IFERROR(VLOOKUP(A57,'Product Data'!$A$7:$H$206,7,FALSE),""))),IFERROR(VLOOKUP(A57,'Product Data'!$A$7:$H$206,7,FALSE),-1)&lt;0),"",MAX(0,G57+VLOOKUP(A57,'Product Data'!$A$7:$H$206,7,FALSE)-F57)))</f>
        <v/>
      </c>
      <c r="L57" s="10"/>
      <c r="M57" s="2" t="str">
        <f>IF(A57="","",IF(COUNTIF('Product Data'!$A$7:$A$206,A57)&lt;&gt;1,"",IF(OR(NOT(ISNUMBER(IFERROR(VLOOKUP(A57,'Product Data'!$A$7:$H$206,5,FALSE),""))),IFERROR(VLOOKUP(A57,'Product Data'!$A$7:$H$206,5,FALSE),0)&lt;=0),"",VLOOKUP(A57,'Product Data'!$A$7:$H$206,5,FALSE))))</f>
        <v/>
      </c>
      <c r="N57" s="2" t="str">
        <f t="shared" si="10"/>
        <v/>
      </c>
      <c r="O57" s="2" t="str">
        <f t="shared" si="11"/>
        <v/>
      </c>
      <c r="P57" t="str">
        <f>IF(A57="",IF(COUNTA(C57:E57,L57,Q57)&gt;0,"Review",""),IF(OR(COUNTIF('Product Data'!$A$7:$A$206,A57)&lt;&gt;1,COUNTIF($A$8:$A$207,A57)&lt;&gt;1,B57="",NOT(ISNUMBER(F57)),NOT(ISNUMBER(G57)),NOT(ISNUMBER(H57)),NOT(ISNUMBER(I57)),NOT(ISNUMBER(J57)),NOT(ISNUMBER(K57)),NOT(ISNUMBER(M57)),NOT(ISNUMBER(N57)),NOT(ISNUMBER($B$6)),$B$6&lt;0),"Review",IF(F57&lt;=H57,"Urgent",IF(I57&lt;=VLOOKUP(A57,'Product Data'!$A$7:$H$206,6,FALSE)+$B$6,"Monitor","Healthy"))))</f>
        <v/>
      </c>
      <c r="Q57" s="6"/>
    </row>
    <row r="58" spans="1:17">
      <c r="A58" s="6"/>
      <c r="B58" t="str">
        <f>IF(A58="","",IF(COUNTIF('Product Data'!$A$7:$A$206,A58)&lt;&gt;1,"REVIEW SKU",VLOOKUP(A58,'Product Data'!$A$7:$H$206,2,FALSE)))</f>
        <v/>
      </c>
      <c r="C58" s="10"/>
      <c r="D58" s="10"/>
      <c r="E58" s="10"/>
      <c r="F58" s="3" t="str">
        <f t="shared" si="6"/>
        <v/>
      </c>
      <c r="G58" s="3" t="str">
        <f t="shared" si="7"/>
        <v/>
      </c>
      <c r="H58" s="3" t="str">
        <f>IF(A58="","",IF(OR(COUNTIF('Product Data'!$A$7:$A$206,A58)&lt;&gt;1,NOT(ISNUMBER(C58)),C58&lt;=0,NOT(ISNUMBER(IFERROR(VLOOKUP(A58,'Product Data'!$A$7:$H$206,6,FALSE),""))),IFERROR(VLOOKUP(A58,'Product Data'!$A$7:$H$206,6,FALSE),-1)&lt;0,NOT(ISNUMBER(IFERROR(VLOOKUP(A58,'Product Data'!$A$7:$H$206,7,FALSE),""))),IFERROR(VLOOKUP(A58,'Product Data'!$A$7:$H$206,7,FALSE),-1)&lt;0),"",C58*VLOOKUP(A58,'Product Data'!$A$7:$H$206,6,FALSE)+VLOOKUP(A58,'Product Data'!$A$7:$H$206,7,FALSE)))</f>
        <v/>
      </c>
      <c r="I58" s="3" t="str">
        <f t="shared" si="8"/>
        <v/>
      </c>
      <c r="J58" s="11" t="str">
        <f t="shared" si="9"/>
        <v/>
      </c>
      <c r="K58" s="3" t="str">
        <f>IF(A58="","",IF(OR(COUNTIF('Product Data'!$A$7:$A$206,A58)&lt;&gt;1,NOT(ISNUMBER(G58)),NOT(ISNUMBER(F58)),NOT(ISNUMBER(IFERROR(VLOOKUP(A58,'Product Data'!$A$7:$H$206,7,FALSE),""))),IFERROR(VLOOKUP(A58,'Product Data'!$A$7:$H$206,7,FALSE),-1)&lt;0),"",MAX(0,G58+VLOOKUP(A58,'Product Data'!$A$7:$H$206,7,FALSE)-F58)))</f>
        <v/>
      </c>
      <c r="L58" s="10"/>
      <c r="M58" s="2" t="str">
        <f>IF(A58="","",IF(COUNTIF('Product Data'!$A$7:$A$206,A58)&lt;&gt;1,"",IF(OR(NOT(ISNUMBER(IFERROR(VLOOKUP(A58,'Product Data'!$A$7:$H$206,5,FALSE),""))),IFERROR(VLOOKUP(A58,'Product Data'!$A$7:$H$206,5,FALSE),0)&lt;=0),"",VLOOKUP(A58,'Product Data'!$A$7:$H$206,5,FALSE))))</f>
        <v/>
      </c>
      <c r="N58" s="2" t="str">
        <f t="shared" si="10"/>
        <v/>
      </c>
      <c r="O58" s="2" t="str">
        <f t="shared" si="11"/>
        <v/>
      </c>
      <c r="P58" t="str">
        <f>IF(A58="",IF(COUNTA(C58:E58,L58,Q58)&gt;0,"Review",""),IF(OR(COUNTIF('Product Data'!$A$7:$A$206,A58)&lt;&gt;1,COUNTIF($A$8:$A$207,A58)&lt;&gt;1,B58="",NOT(ISNUMBER(F58)),NOT(ISNUMBER(G58)),NOT(ISNUMBER(H58)),NOT(ISNUMBER(I58)),NOT(ISNUMBER(J58)),NOT(ISNUMBER(K58)),NOT(ISNUMBER(M58)),NOT(ISNUMBER(N58)),NOT(ISNUMBER($B$6)),$B$6&lt;0),"Review",IF(F58&lt;=H58,"Urgent",IF(I58&lt;=VLOOKUP(A58,'Product Data'!$A$7:$H$206,6,FALSE)+$B$6,"Monitor","Healthy"))))</f>
        <v/>
      </c>
      <c r="Q58" s="6"/>
    </row>
    <row r="59" spans="1:17">
      <c r="A59" s="6"/>
      <c r="B59" t="str">
        <f>IF(A59="","",IF(COUNTIF('Product Data'!$A$7:$A$206,A59)&lt;&gt;1,"REVIEW SKU",VLOOKUP(A59,'Product Data'!$A$7:$H$206,2,FALSE)))</f>
        <v/>
      </c>
      <c r="C59" s="10"/>
      <c r="D59" s="10"/>
      <c r="E59" s="10"/>
      <c r="F59" s="3" t="str">
        <f t="shared" si="6"/>
        <v/>
      </c>
      <c r="G59" s="3" t="str">
        <f t="shared" si="7"/>
        <v/>
      </c>
      <c r="H59" s="3" t="str">
        <f>IF(A59="","",IF(OR(COUNTIF('Product Data'!$A$7:$A$206,A59)&lt;&gt;1,NOT(ISNUMBER(C59)),C59&lt;=0,NOT(ISNUMBER(IFERROR(VLOOKUP(A59,'Product Data'!$A$7:$H$206,6,FALSE),""))),IFERROR(VLOOKUP(A59,'Product Data'!$A$7:$H$206,6,FALSE),-1)&lt;0,NOT(ISNUMBER(IFERROR(VLOOKUP(A59,'Product Data'!$A$7:$H$206,7,FALSE),""))),IFERROR(VLOOKUP(A59,'Product Data'!$A$7:$H$206,7,FALSE),-1)&lt;0),"",C59*VLOOKUP(A59,'Product Data'!$A$7:$H$206,6,FALSE)+VLOOKUP(A59,'Product Data'!$A$7:$H$206,7,FALSE)))</f>
        <v/>
      </c>
      <c r="I59" s="3" t="str">
        <f t="shared" si="8"/>
        <v/>
      </c>
      <c r="J59" s="11" t="str">
        <f t="shared" si="9"/>
        <v/>
      </c>
      <c r="K59" s="3" t="str">
        <f>IF(A59="","",IF(OR(COUNTIF('Product Data'!$A$7:$A$206,A59)&lt;&gt;1,NOT(ISNUMBER(G59)),NOT(ISNUMBER(F59)),NOT(ISNUMBER(IFERROR(VLOOKUP(A59,'Product Data'!$A$7:$H$206,7,FALSE),""))),IFERROR(VLOOKUP(A59,'Product Data'!$A$7:$H$206,7,FALSE),-1)&lt;0),"",MAX(0,G59+VLOOKUP(A59,'Product Data'!$A$7:$H$206,7,FALSE)-F59)))</f>
        <v/>
      </c>
      <c r="L59" s="10"/>
      <c r="M59" s="2" t="str">
        <f>IF(A59="","",IF(COUNTIF('Product Data'!$A$7:$A$206,A59)&lt;&gt;1,"",IF(OR(NOT(ISNUMBER(IFERROR(VLOOKUP(A59,'Product Data'!$A$7:$H$206,5,FALSE),""))),IFERROR(VLOOKUP(A59,'Product Data'!$A$7:$H$206,5,FALSE),0)&lt;=0),"",VLOOKUP(A59,'Product Data'!$A$7:$H$206,5,FALSE))))</f>
        <v/>
      </c>
      <c r="N59" s="2" t="str">
        <f t="shared" si="10"/>
        <v/>
      </c>
      <c r="O59" s="2" t="str">
        <f t="shared" si="11"/>
        <v/>
      </c>
      <c r="P59" t="str">
        <f>IF(A59="",IF(COUNTA(C59:E59,L59,Q59)&gt;0,"Review",""),IF(OR(COUNTIF('Product Data'!$A$7:$A$206,A59)&lt;&gt;1,COUNTIF($A$8:$A$207,A59)&lt;&gt;1,B59="",NOT(ISNUMBER(F59)),NOT(ISNUMBER(G59)),NOT(ISNUMBER(H59)),NOT(ISNUMBER(I59)),NOT(ISNUMBER(J59)),NOT(ISNUMBER(K59)),NOT(ISNUMBER(M59)),NOT(ISNUMBER(N59)),NOT(ISNUMBER($B$6)),$B$6&lt;0),"Review",IF(F59&lt;=H59,"Urgent",IF(I59&lt;=VLOOKUP(A59,'Product Data'!$A$7:$H$206,6,FALSE)+$B$6,"Monitor","Healthy"))))</f>
        <v/>
      </c>
      <c r="Q59" s="6"/>
    </row>
    <row r="60" spans="1:17">
      <c r="A60" s="6"/>
      <c r="B60" t="str">
        <f>IF(A60="","",IF(COUNTIF('Product Data'!$A$7:$A$206,A60)&lt;&gt;1,"REVIEW SKU",VLOOKUP(A60,'Product Data'!$A$7:$H$206,2,FALSE)))</f>
        <v/>
      </c>
      <c r="C60" s="10"/>
      <c r="D60" s="10"/>
      <c r="E60" s="10"/>
      <c r="F60" s="3" t="str">
        <f t="shared" si="6"/>
        <v/>
      </c>
      <c r="G60" s="3" t="str">
        <f t="shared" si="7"/>
        <v/>
      </c>
      <c r="H60" s="3" t="str">
        <f>IF(A60="","",IF(OR(COUNTIF('Product Data'!$A$7:$A$206,A60)&lt;&gt;1,NOT(ISNUMBER(C60)),C60&lt;=0,NOT(ISNUMBER(IFERROR(VLOOKUP(A60,'Product Data'!$A$7:$H$206,6,FALSE),""))),IFERROR(VLOOKUP(A60,'Product Data'!$A$7:$H$206,6,FALSE),-1)&lt;0,NOT(ISNUMBER(IFERROR(VLOOKUP(A60,'Product Data'!$A$7:$H$206,7,FALSE),""))),IFERROR(VLOOKUP(A60,'Product Data'!$A$7:$H$206,7,FALSE),-1)&lt;0),"",C60*VLOOKUP(A60,'Product Data'!$A$7:$H$206,6,FALSE)+VLOOKUP(A60,'Product Data'!$A$7:$H$206,7,FALSE)))</f>
        <v/>
      </c>
      <c r="I60" s="3" t="str">
        <f t="shared" si="8"/>
        <v/>
      </c>
      <c r="J60" s="11" t="str">
        <f t="shared" si="9"/>
        <v/>
      </c>
      <c r="K60" s="3" t="str">
        <f>IF(A60="","",IF(OR(COUNTIF('Product Data'!$A$7:$A$206,A60)&lt;&gt;1,NOT(ISNUMBER(G60)),NOT(ISNUMBER(F60)),NOT(ISNUMBER(IFERROR(VLOOKUP(A60,'Product Data'!$A$7:$H$206,7,FALSE),""))),IFERROR(VLOOKUP(A60,'Product Data'!$A$7:$H$206,7,FALSE),-1)&lt;0),"",MAX(0,G60+VLOOKUP(A60,'Product Data'!$A$7:$H$206,7,FALSE)-F60)))</f>
        <v/>
      </c>
      <c r="L60" s="10"/>
      <c r="M60" s="2" t="str">
        <f>IF(A60="","",IF(COUNTIF('Product Data'!$A$7:$A$206,A60)&lt;&gt;1,"",IF(OR(NOT(ISNUMBER(IFERROR(VLOOKUP(A60,'Product Data'!$A$7:$H$206,5,FALSE),""))),IFERROR(VLOOKUP(A60,'Product Data'!$A$7:$H$206,5,FALSE),0)&lt;=0),"",VLOOKUP(A60,'Product Data'!$A$7:$H$206,5,FALSE))))</f>
        <v/>
      </c>
      <c r="N60" s="2" t="str">
        <f t="shared" si="10"/>
        <v/>
      </c>
      <c r="O60" s="2" t="str">
        <f t="shared" si="11"/>
        <v/>
      </c>
      <c r="P60" t="str">
        <f>IF(A60="",IF(COUNTA(C60:E60,L60,Q60)&gt;0,"Review",""),IF(OR(COUNTIF('Product Data'!$A$7:$A$206,A60)&lt;&gt;1,COUNTIF($A$8:$A$207,A60)&lt;&gt;1,B60="",NOT(ISNUMBER(F60)),NOT(ISNUMBER(G60)),NOT(ISNUMBER(H60)),NOT(ISNUMBER(I60)),NOT(ISNUMBER(J60)),NOT(ISNUMBER(K60)),NOT(ISNUMBER(M60)),NOT(ISNUMBER(N60)),NOT(ISNUMBER($B$6)),$B$6&lt;0),"Review",IF(F60&lt;=H60,"Urgent",IF(I60&lt;=VLOOKUP(A60,'Product Data'!$A$7:$H$206,6,FALSE)+$B$6,"Monitor","Healthy"))))</f>
        <v/>
      </c>
      <c r="Q60" s="6"/>
    </row>
    <row r="61" spans="1:17">
      <c r="A61" s="6"/>
      <c r="B61" t="str">
        <f>IF(A61="","",IF(COUNTIF('Product Data'!$A$7:$A$206,A61)&lt;&gt;1,"REVIEW SKU",VLOOKUP(A61,'Product Data'!$A$7:$H$206,2,FALSE)))</f>
        <v/>
      </c>
      <c r="C61" s="10"/>
      <c r="D61" s="10"/>
      <c r="E61" s="10"/>
      <c r="F61" s="3" t="str">
        <f t="shared" si="6"/>
        <v/>
      </c>
      <c r="G61" s="3" t="str">
        <f t="shared" si="7"/>
        <v/>
      </c>
      <c r="H61" s="3" t="str">
        <f>IF(A61="","",IF(OR(COUNTIF('Product Data'!$A$7:$A$206,A61)&lt;&gt;1,NOT(ISNUMBER(C61)),C61&lt;=0,NOT(ISNUMBER(IFERROR(VLOOKUP(A61,'Product Data'!$A$7:$H$206,6,FALSE),""))),IFERROR(VLOOKUP(A61,'Product Data'!$A$7:$H$206,6,FALSE),-1)&lt;0,NOT(ISNUMBER(IFERROR(VLOOKUP(A61,'Product Data'!$A$7:$H$206,7,FALSE),""))),IFERROR(VLOOKUP(A61,'Product Data'!$A$7:$H$206,7,FALSE),-1)&lt;0),"",C61*VLOOKUP(A61,'Product Data'!$A$7:$H$206,6,FALSE)+VLOOKUP(A61,'Product Data'!$A$7:$H$206,7,FALSE)))</f>
        <v/>
      </c>
      <c r="I61" s="3" t="str">
        <f t="shared" si="8"/>
        <v/>
      </c>
      <c r="J61" s="11" t="str">
        <f t="shared" si="9"/>
        <v/>
      </c>
      <c r="K61" s="3" t="str">
        <f>IF(A61="","",IF(OR(COUNTIF('Product Data'!$A$7:$A$206,A61)&lt;&gt;1,NOT(ISNUMBER(G61)),NOT(ISNUMBER(F61)),NOT(ISNUMBER(IFERROR(VLOOKUP(A61,'Product Data'!$A$7:$H$206,7,FALSE),""))),IFERROR(VLOOKUP(A61,'Product Data'!$A$7:$H$206,7,FALSE),-1)&lt;0),"",MAX(0,G61+VLOOKUP(A61,'Product Data'!$A$7:$H$206,7,FALSE)-F61)))</f>
        <v/>
      </c>
      <c r="L61" s="10"/>
      <c r="M61" s="2" t="str">
        <f>IF(A61="","",IF(COUNTIF('Product Data'!$A$7:$A$206,A61)&lt;&gt;1,"",IF(OR(NOT(ISNUMBER(IFERROR(VLOOKUP(A61,'Product Data'!$A$7:$H$206,5,FALSE),""))),IFERROR(VLOOKUP(A61,'Product Data'!$A$7:$H$206,5,FALSE),0)&lt;=0),"",VLOOKUP(A61,'Product Data'!$A$7:$H$206,5,FALSE))))</f>
        <v/>
      </c>
      <c r="N61" s="2" t="str">
        <f t="shared" si="10"/>
        <v/>
      </c>
      <c r="O61" s="2" t="str">
        <f t="shared" si="11"/>
        <v/>
      </c>
      <c r="P61" t="str">
        <f>IF(A61="",IF(COUNTA(C61:E61,L61,Q61)&gt;0,"Review",""),IF(OR(COUNTIF('Product Data'!$A$7:$A$206,A61)&lt;&gt;1,COUNTIF($A$8:$A$207,A61)&lt;&gt;1,B61="",NOT(ISNUMBER(F61)),NOT(ISNUMBER(G61)),NOT(ISNUMBER(H61)),NOT(ISNUMBER(I61)),NOT(ISNUMBER(J61)),NOT(ISNUMBER(K61)),NOT(ISNUMBER(M61)),NOT(ISNUMBER(N61)),NOT(ISNUMBER($B$6)),$B$6&lt;0),"Review",IF(F61&lt;=H61,"Urgent",IF(I61&lt;=VLOOKUP(A61,'Product Data'!$A$7:$H$206,6,FALSE)+$B$6,"Monitor","Healthy"))))</f>
        <v/>
      </c>
      <c r="Q61" s="6"/>
    </row>
    <row r="62" spans="1:17">
      <c r="A62" s="6"/>
      <c r="B62" t="str">
        <f>IF(A62="","",IF(COUNTIF('Product Data'!$A$7:$A$206,A62)&lt;&gt;1,"REVIEW SKU",VLOOKUP(A62,'Product Data'!$A$7:$H$206,2,FALSE)))</f>
        <v/>
      </c>
      <c r="C62" s="10"/>
      <c r="D62" s="10"/>
      <c r="E62" s="10"/>
      <c r="F62" s="3" t="str">
        <f t="shared" si="6"/>
        <v/>
      </c>
      <c r="G62" s="3" t="str">
        <f t="shared" si="7"/>
        <v/>
      </c>
      <c r="H62" s="3" t="str">
        <f>IF(A62="","",IF(OR(COUNTIF('Product Data'!$A$7:$A$206,A62)&lt;&gt;1,NOT(ISNUMBER(C62)),C62&lt;=0,NOT(ISNUMBER(IFERROR(VLOOKUP(A62,'Product Data'!$A$7:$H$206,6,FALSE),""))),IFERROR(VLOOKUP(A62,'Product Data'!$A$7:$H$206,6,FALSE),-1)&lt;0,NOT(ISNUMBER(IFERROR(VLOOKUP(A62,'Product Data'!$A$7:$H$206,7,FALSE),""))),IFERROR(VLOOKUP(A62,'Product Data'!$A$7:$H$206,7,FALSE),-1)&lt;0),"",C62*VLOOKUP(A62,'Product Data'!$A$7:$H$206,6,FALSE)+VLOOKUP(A62,'Product Data'!$A$7:$H$206,7,FALSE)))</f>
        <v/>
      </c>
      <c r="I62" s="3" t="str">
        <f t="shared" si="8"/>
        <v/>
      </c>
      <c r="J62" s="11" t="str">
        <f t="shared" si="9"/>
        <v/>
      </c>
      <c r="K62" s="3" t="str">
        <f>IF(A62="","",IF(OR(COUNTIF('Product Data'!$A$7:$A$206,A62)&lt;&gt;1,NOT(ISNUMBER(G62)),NOT(ISNUMBER(F62)),NOT(ISNUMBER(IFERROR(VLOOKUP(A62,'Product Data'!$A$7:$H$206,7,FALSE),""))),IFERROR(VLOOKUP(A62,'Product Data'!$A$7:$H$206,7,FALSE),-1)&lt;0),"",MAX(0,G62+VLOOKUP(A62,'Product Data'!$A$7:$H$206,7,FALSE)-F62)))</f>
        <v/>
      </c>
      <c r="L62" s="10"/>
      <c r="M62" s="2" t="str">
        <f>IF(A62="","",IF(COUNTIF('Product Data'!$A$7:$A$206,A62)&lt;&gt;1,"",IF(OR(NOT(ISNUMBER(IFERROR(VLOOKUP(A62,'Product Data'!$A$7:$H$206,5,FALSE),""))),IFERROR(VLOOKUP(A62,'Product Data'!$A$7:$H$206,5,FALSE),0)&lt;=0),"",VLOOKUP(A62,'Product Data'!$A$7:$H$206,5,FALSE))))</f>
        <v/>
      </c>
      <c r="N62" s="2" t="str">
        <f t="shared" si="10"/>
        <v/>
      </c>
      <c r="O62" s="2" t="str">
        <f t="shared" si="11"/>
        <v/>
      </c>
      <c r="P62" t="str">
        <f>IF(A62="",IF(COUNTA(C62:E62,L62,Q62)&gt;0,"Review",""),IF(OR(COUNTIF('Product Data'!$A$7:$A$206,A62)&lt;&gt;1,COUNTIF($A$8:$A$207,A62)&lt;&gt;1,B62="",NOT(ISNUMBER(F62)),NOT(ISNUMBER(G62)),NOT(ISNUMBER(H62)),NOT(ISNUMBER(I62)),NOT(ISNUMBER(J62)),NOT(ISNUMBER(K62)),NOT(ISNUMBER(M62)),NOT(ISNUMBER(N62)),NOT(ISNUMBER($B$6)),$B$6&lt;0),"Review",IF(F62&lt;=H62,"Urgent",IF(I62&lt;=VLOOKUP(A62,'Product Data'!$A$7:$H$206,6,FALSE)+$B$6,"Monitor","Healthy"))))</f>
        <v/>
      </c>
      <c r="Q62" s="6"/>
    </row>
    <row r="63" spans="1:17">
      <c r="A63" s="6"/>
      <c r="B63" t="str">
        <f>IF(A63="","",IF(COUNTIF('Product Data'!$A$7:$A$206,A63)&lt;&gt;1,"REVIEW SKU",VLOOKUP(A63,'Product Data'!$A$7:$H$206,2,FALSE)))</f>
        <v/>
      </c>
      <c r="C63" s="10"/>
      <c r="D63" s="10"/>
      <c r="E63" s="10"/>
      <c r="F63" s="3" t="str">
        <f t="shared" si="6"/>
        <v/>
      </c>
      <c r="G63" s="3" t="str">
        <f t="shared" si="7"/>
        <v/>
      </c>
      <c r="H63" s="3" t="str">
        <f>IF(A63="","",IF(OR(COUNTIF('Product Data'!$A$7:$A$206,A63)&lt;&gt;1,NOT(ISNUMBER(C63)),C63&lt;=0,NOT(ISNUMBER(IFERROR(VLOOKUP(A63,'Product Data'!$A$7:$H$206,6,FALSE),""))),IFERROR(VLOOKUP(A63,'Product Data'!$A$7:$H$206,6,FALSE),-1)&lt;0,NOT(ISNUMBER(IFERROR(VLOOKUP(A63,'Product Data'!$A$7:$H$206,7,FALSE),""))),IFERROR(VLOOKUP(A63,'Product Data'!$A$7:$H$206,7,FALSE),-1)&lt;0),"",C63*VLOOKUP(A63,'Product Data'!$A$7:$H$206,6,FALSE)+VLOOKUP(A63,'Product Data'!$A$7:$H$206,7,FALSE)))</f>
        <v/>
      </c>
      <c r="I63" s="3" t="str">
        <f t="shared" si="8"/>
        <v/>
      </c>
      <c r="J63" s="11" t="str">
        <f t="shared" si="9"/>
        <v/>
      </c>
      <c r="K63" s="3" t="str">
        <f>IF(A63="","",IF(OR(COUNTIF('Product Data'!$A$7:$A$206,A63)&lt;&gt;1,NOT(ISNUMBER(G63)),NOT(ISNUMBER(F63)),NOT(ISNUMBER(IFERROR(VLOOKUP(A63,'Product Data'!$A$7:$H$206,7,FALSE),""))),IFERROR(VLOOKUP(A63,'Product Data'!$A$7:$H$206,7,FALSE),-1)&lt;0),"",MAX(0,G63+VLOOKUP(A63,'Product Data'!$A$7:$H$206,7,FALSE)-F63)))</f>
        <v/>
      </c>
      <c r="L63" s="10"/>
      <c r="M63" s="2" t="str">
        <f>IF(A63="","",IF(COUNTIF('Product Data'!$A$7:$A$206,A63)&lt;&gt;1,"",IF(OR(NOT(ISNUMBER(IFERROR(VLOOKUP(A63,'Product Data'!$A$7:$H$206,5,FALSE),""))),IFERROR(VLOOKUP(A63,'Product Data'!$A$7:$H$206,5,FALSE),0)&lt;=0),"",VLOOKUP(A63,'Product Data'!$A$7:$H$206,5,FALSE))))</f>
        <v/>
      </c>
      <c r="N63" s="2" t="str">
        <f t="shared" si="10"/>
        <v/>
      </c>
      <c r="O63" s="2" t="str">
        <f t="shared" si="11"/>
        <v/>
      </c>
      <c r="P63" t="str">
        <f>IF(A63="",IF(COUNTA(C63:E63,L63,Q63)&gt;0,"Review",""),IF(OR(COUNTIF('Product Data'!$A$7:$A$206,A63)&lt;&gt;1,COUNTIF($A$8:$A$207,A63)&lt;&gt;1,B63="",NOT(ISNUMBER(F63)),NOT(ISNUMBER(G63)),NOT(ISNUMBER(H63)),NOT(ISNUMBER(I63)),NOT(ISNUMBER(J63)),NOT(ISNUMBER(K63)),NOT(ISNUMBER(M63)),NOT(ISNUMBER(N63)),NOT(ISNUMBER($B$6)),$B$6&lt;0),"Review",IF(F63&lt;=H63,"Urgent",IF(I63&lt;=VLOOKUP(A63,'Product Data'!$A$7:$H$206,6,FALSE)+$B$6,"Monitor","Healthy"))))</f>
        <v/>
      </c>
      <c r="Q63" s="6"/>
    </row>
    <row r="64" spans="1:17">
      <c r="A64" s="6"/>
      <c r="B64" t="str">
        <f>IF(A64="","",IF(COUNTIF('Product Data'!$A$7:$A$206,A64)&lt;&gt;1,"REVIEW SKU",VLOOKUP(A64,'Product Data'!$A$7:$H$206,2,FALSE)))</f>
        <v/>
      </c>
      <c r="C64" s="10"/>
      <c r="D64" s="10"/>
      <c r="E64" s="10"/>
      <c r="F64" s="3" t="str">
        <f t="shared" si="6"/>
        <v/>
      </c>
      <c r="G64" s="3" t="str">
        <f t="shared" si="7"/>
        <v/>
      </c>
      <c r="H64" s="3" t="str">
        <f>IF(A64="","",IF(OR(COUNTIF('Product Data'!$A$7:$A$206,A64)&lt;&gt;1,NOT(ISNUMBER(C64)),C64&lt;=0,NOT(ISNUMBER(IFERROR(VLOOKUP(A64,'Product Data'!$A$7:$H$206,6,FALSE),""))),IFERROR(VLOOKUP(A64,'Product Data'!$A$7:$H$206,6,FALSE),-1)&lt;0,NOT(ISNUMBER(IFERROR(VLOOKUP(A64,'Product Data'!$A$7:$H$206,7,FALSE),""))),IFERROR(VLOOKUP(A64,'Product Data'!$A$7:$H$206,7,FALSE),-1)&lt;0),"",C64*VLOOKUP(A64,'Product Data'!$A$7:$H$206,6,FALSE)+VLOOKUP(A64,'Product Data'!$A$7:$H$206,7,FALSE)))</f>
        <v/>
      </c>
      <c r="I64" s="3" t="str">
        <f t="shared" si="8"/>
        <v/>
      </c>
      <c r="J64" s="11" t="str">
        <f t="shared" si="9"/>
        <v/>
      </c>
      <c r="K64" s="3" t="str">
        <f>IF(A64="","",IF(OR(COUNTIF('Product Data'!$A$7:$A$206,A64)&lt;&gt;1,NOT(ISNUMBER(G64)),NOT(ISNUMBER(F64)),NOT(ISNUMBER(IFERROR(VLOOKUP(A64,'Product Data'!$A$7:$H$206,7,FALSE),""))),IFERROR(VLOOKUP(A64,'Product Data'!$A$7:$H$206,7,FALSE),-1)&lt;0),"",MAX(0,G64+VLOOKUP(A64,'Product Data'!$A$7:$H$206,7,FALSE)-F64)))</f>
        <v/>
      </c>
      <c r="L64" s="10"/>
      <c r="M64" s="2" t="str">
        <f>IF(A64="","",IF(COUNTIF('Product Data'!$A$7:$A$206,A64)&lt;&gt;1,"",IF(OR(NOT(ISNUMBER(IFERROR(VLOOKUP(A64,'Product Data'!$A$7:$H$206,5,FALSE),""))),IFERROR(VLOOKUP(A64,'Product Data'!$A$7:$H$206,5,FALSE),0)&lt;=0),"",VLOOKUP(A64,'Product Data'!$A$7:$H$206,5,FALSE))))</f>
        <v/>
      </c>
      <c r="N64" s="2" t="str">
        <f t="shared" si="10"/>
        <v/>
      </c>
      <c r="O64" s="2" t="str">
        <f t="shared" si="11"/>
        <v/>
      </c>
      <c r="P64" t="str">
        <f>IF(A64="",IF(COUNTA(C64:E64,L64,Q64)&gt;0,"Review",""),IF(OR(COUNTIF('Product Data'!$A$7:$A$206,A64)&lt;&gt;1,COUNTIF($A$8:$A$207,A64)&lt;&gt;1,B64="",NOT(ISNUMBER(F64)),NOT(ISNUMBER(G64)),NOT(ISNUMBER(H64)),NOT(ISNUMBER(I64)),NOT(ISNUMBER(J64)),NOT(ISNUMBER(K64)),NOT(ISNUMBER(M64)),NOT(ISNUMBER(N64)),NOT(ISNUMBER($B$6)),$B$6&lt;0),"Review",IF(F64&lt;=H64,"Urgent",IF(I64&lt;=VLOOKUP(A64,'Product Data'!$A$7:$H$206,6,FALSE)+$B$6,"Monitor","Healthy"))))</f>
        <v/>
      </c>
      <c r="Q64" s="6"/>
    </row>
    <row r="65" spans="1:17">
      <c r="A65" s="6"/>
      <c r="B65" t="str">
        <f>IF(A65="","",IF(COUNTIF('Product Data'!$A$7:$A$206,A65)&lt;&gt;1,"REVIEW SKU",VLOOKUP(A65,'Product Data'!$A$7:$H$206,2,FALSE)))</f>
        <v/>
      </c>
      <c r="C65" s="10"/>
      <c r="D65" s="10"/>
      <c r="E65" s="10"/>
      <c r="F65" s="3" t="str">
        <f t="shared" si="6"/>
        <v/>
      </c>
      <c r="G65" s="3" t="str">
        <f t="shared" si="7"/>
        <v/>
      </c>
      <c r="H65" s="3" t="str">
        <f>IF(A65="","",IF(OR(COUNTIF('Product Data'!$A$7:$A$206,A65)&lt;&gt;1,NOT(ISNUMBER(C65)),C65&lt;=0,NOT(ISNUMBER(IFERROR(VLOOKUP(A65,'Product Data'!$A$7:$H$206,6,FALSE),""))),IFERROR(VLOOKUP(A65,'Product Data'!$A$7:$H$206,6,FALSE),-1)&lt;0,NOT(ISNUMBER(IFERROR(VLOOKUP(A65,'Product Data'!$A$7:$H$206,7,FALSE),""))),IFERROR(VLOOKUP(A65,'Product Data'!$A$7:$H$206,7,FALSE),-1)&lt;0),"",C65*VLOOKUP(A65,'Product Data'!$A$7:$H$206,6,FALSE)+VLOOKUP(A65,'Product Data'!$A$7:$H$206,7,FALSE)))</f>
        <v/>
      </c>
      <c r="I65" s="3" t="str">
        <f t="shared" si="8"/>
        <v/>
      </c>
      <c r="J65" s="11" t="str">
        <f t="shared" si="9"/>
        <v/>
      </c>
      <c r="K65" s="3" t="str">
        <f>IF(A65="","",IF(OR(COUNTIF('Product Data'!$A$7:$A$206,A65)&lt;&gt;1,NOT(ISNUMBER(G65)),NOT(ISNUMBER(F65)),NOT(ISNUMBER(IFERROR(VLOOKUP(A65,'Product Data'!$A$7:$H$206,7,FALSE),""))),IFERROR(VLOOKUP(A65,'Product Data'!$A$7:$H$206,7,FALSE),-1)&lt;0),"",MAX(0,G65+VLOOKUP(A65,'Product Data'!$A$7:$H$206,7,FALSE)-F65)))</f>
        <v/>
      </c>
      <c r="L65" s="10"/>
      <c r="M65" s="2" t="str">
        <f>IF(A65="","",IF(COUNTIF('Product Data'!$A$7:$A$206,A65)&lt;&gt;1,"",IF(OR(NOT(ISNUMBER(IFERROR(VLOOKUP(A65,'Product Data'!$A$7:$H$206,5,FALSE),""))),IFERROR(VLOOKUP(A65,'Product Data'!$A$7:$H$206,5,FALSE),0)&lt;=0),"",VLOOKUP(A65,'Product Data'!$A$7:$H$206,5,FALSE))))</f>
        <v/>
      </c>
      <c r="N65" s="2" t="str">
        <f t="shared" si="10"/>
        <v/>
      </c>
      <c r="O65" s="2" t="str">
        <f t="shared" si="11"/>
        <v/>
      </c>
      <c r="P65" t="str">
        <f>IF(A65="",IF(COUNTA(C65:E65,L65,Q65)&gt;0,"Review",""),IF(OR(COUNTIF('Product Data'!$A$7:$A$206,A65)&lt;&gt;1,COUNTIF($A$8:$A$207,A65)&lt;&gt;1,B65="",NOT(ISNUMBER(F65)),NOT(ISNUMBER(G65)),NOT(ISNUMBER(H65)),NOT(ISNUMBER(I65)),NOT(ISNUMBER(J65)),NOT(ISNUMBER(K65)),NOT(ISNUMBER(M65)),NOT(ISNUMBER(N65)),NOT(ISNUMBER($B$6)),$B$6&lt;0),"Review",IF(F65&lt;=H65,"Urgent",IF(I65&lt;=VLOOKUP(A65,'Product Data'!$A$7:$H$206,6,FALSE)+$B$6,"Monitor","Healthy"))))</f>
        <v/>
      </c>
      <c r="Q65" s="6"/>
    </row>
    <row r="66" spans="1:17">
      <c r="A66" s="6"/>
      <c r="B66" t="str">
        <f>IF(A66="","",IF(COUNTIF('Product Data'!$A$7:$A$206,A66)&lt;&gt;1,"REVIEW SKU",VLOOKUP(A66,'Product Data'!$A$7:$H$206,2,FALSE)))</f>
        <v/>
      </c>
      <c r="C66" s="10"/>
      <c r="D66" s="10"/>
      <c r="E66" s="10"/>
      <c r="F66" s="3" t="str">
        <f t="shared" si="6"/>
        <v/>
      </c>
      <c r="G66" s="3" t="str">
        <f t="shared" si="7"/>
        <v/>
      </c>
      <c r="H66" s="3" t="str">
        <f>IF(A66="","",IF(OR(COUNTIF('Product Data'!$A$7:$A$206,A66)&lt;&gt;1,NOT(ISNUMBER(C66)),C66&lt;=0,NOT(ISNUMBER(IFERROR(VLOOKUP(A66,'Product Data'!$A$7:$H$206,6,FALSE),""))),IFERROR(VLOOKUP(A66,'Product Data'!$A$7:$H$206,6,FALSE),-1)&lt;0,NOT(ISNUMBER(IFERROR(VLOOKUP(A66,'Product Data'!$A$7:$H$206,7,FALSE),""))),IFERROR(VLOOKUP(A66,'Product Data'!$A$7:$H$206,7,FALSE),-1)&lt;0),"",C66*VLOOKUP(A66,'Product Data'!$A$7:$H$206,6,FALSE)+VLOOKUP(A66,'Product Data'!$A$7:$H$206,7,FALSE)))</f>
        <v/>
      </c>
      <c r="I66" s="3" t="str">
        <f t="shared" si="8"/>
        <v/>
      </c>
      <c r="J66" s="11" t="str">
        <f t="shared" si="9"/>
        <v/>
      </c>
      <c r="K66" s="3" t="str">
        <f>IF(A66="","",IF(OR(COUNTIF('Product Data'!$A$7:$A$206,A66)&lt;&gt;1,NOT(ISNUMBER(G66)),NOT(ISNUMBER(F66)),NOT(ISNUMBER(IFERROR(VLOOKUP(A66,'Product Data'!$A$7:$H$206,7,FALSE),""))),IFERROR(VLOOKUP(A66,'Product Data'!$A$7:$H$206,7,FALSE),-1)&lt;0),"",MAX(0,G66+VLOOKUP(A66,'Product Data'!$A$7:$H$206,7,FALSE)-F66)))</f>
        <v/>
      </c>
      <c r="L66" s="10"/>
      <c r="M66" s="2" t="str">
        <f>IF(A66="","",IF(COUNTIF('Product Data'!$A$7:$A$206,A66)&lt;&gt;1,"",IF(OR(NOT(ISNUMBER(IFERROR(VLOOKUP(A66,'Product Data'!$A$7:$H$206,5,FALSE),""))),IFERROR(VLOOKUP(A66,'Product Data'!$A$7:$H$206,5,FALSE),0)&lt;=0),"",VLOOKUP(A66,'Product Data'!$A$7:$H$206,5,FALSE))))</f>
        <v/>
      </c>
      <c r="N66" s="2" t="str">
        <f t="shared" si="10"/>
        <v/>
      </c>
      <c r="O66" s="2" t="str">
        <f t="shared" si="11"/>
        <v/>
      </c>
      <c r="P66" t="str">
        <f>IF(A66="",IF(COUNTA(C66:E66,L66,Q66)&gt;0,"Review",""),IF(OR(COUNTIF('Product Data'!$A$7:$A$206,A66)&lt;&gt;1,COUNTIF($A$8:$A$207,A66)&lt;&gt;1,B66="",NOT(ISNUMBER(F66)),NOT(ISNUMBER(G66)),NOT(ISNUMBER(H66)),NOT(ISNUMBER(I66)),NOT(ISNUMBER(J66)),NOT(ISNUMBER(K66)),NOT(ISNUMBER(M66)),NOT(ISNUMBER(N66)),NOT(ISNUMBER($B$6)),$B$6&lt;0),"Review",IF(F66&lt;=H66,"Urgent",IF(I66&lt;=VLOOKUP(A66,'Product Data'!$A$7:$H$206,6,FALSE)+$B$6,"Monitor","Healthy"))))</f>
        <v/>
      </c>
      <c r="Q66" s="6"/>
    </row>
    <row r="67" spans="1:17">
      <c r="A67" s="6"/>
      <c r="B67" t="str">
        <f>IF(A67="","",IF(COUNTIF('Product Data'!$A$7:$A$206,A67)&lt;&gt;1,"REVIEW SKU",VLOOKUP(A67,'Product Data'!$A$7:$H$206,2,FALSE)))</f>
        <v/>
      </c>
      <c r="C67" s="10"/>
      <c r="D67" s="10"/>
      <c r="E67" s="10"/>
      <c r="F67" s="3" t="str">
        <f t="shared" si="6"/>
        <v/>
      </c>
      <c r="G67" s="3" t="str">
        <f t="shared" si="7"/>
        <v/>
      </c>
      <c r="H67" s="3" t="str">
        <f>IF(A67="","",IF(OR(COUNTIF('Product Data'!$A$7:$A$206,A67)&lt;&gt;1,NOT(ISNUMBER(C67)),C67&lt;=0,NOT(ISNUMBER(IFERROR(VLOOKUP(A67,'Product Data'!$A$7:$H$206,6,FALSE),""))),IFERROR(VLOOKUP(A67,'Product Data'!$A$7:$H$206,6,FALSE),-1)&lt;0,NOT(ISNUMBER(IFERROR(VLOOKUP(A67,'Product Data'!$A$7:$H$206,7,FALSE),""))),IFERROR(VLOOKUP(A67,'Product Data'!$A$7:$H$206,7,FALSE),-1)&lt;0),"",C67*VLOOKUP(A67,'Product Data'!$A$7:$H$206,6,FALSE)+VLOOKUP(A67,'Product Data'!$A$7:$H$206,7,FALSE)))</f>
        <v/>
      </c>
      <c r="I67" s="3" t="str">
        <f t="shared" si="8"/>
        <v/>
      </c>
      <c r="J67" s="11" t="str">
        <f t="shared" si="9"/>
        <v/>
      </c>
      <c r="K67" s="3" t="str">
        <f>IF(A67="","",IF(OR(COUNTIF('Product Data'!$A$7:$A$206,A67)&lt;&gt;1,NOT(ISNUMBER(G67)),NOT(ISNUMBER(F67)),NOT(ISNUMBER(IFERROR(VLOOKUP(A67,'Product Data'!$A$7:$H$206,7,FALSE),""))),IFERROR(VLOOKUP(A67,'Product Data'!$A$7:$H$206,7,FALSE),-1)&lt;0),"",MAX(0,G67+VLOOKUP(A67,'Product Data'!$A$7:$H$206,7,FALSE)-F67)))</f>
        <v/>
      </c>
      <c r="L67" s="10"/>
      <c r="M67" s="2" t="str">
        <f>IF(A67="","",IF(COUNTIF('Product Data'!$A$7:$A$206,A67)&lt;&gt;1,"",IF(OR(NOT(ISNUMBER(IFERROR(VLOOKUP(A67,'Product Data'!$A$7:$H$206,5,FALSE),""))),IFERROR(VLOOKUP(A67,'Product Data'!$A$7:$H$206,5,FALSE),0)&lt;=0),"",VLOOKUP(A67,'Product Data'!$A$7:$H$206,5,FALSE))))</f>
        <v/>
      </c>
      <c r="N67" s="2" t="str">
        <f t="shared" si="10"/>
        <v/>
      </c>
      <c r="O67" s="2" t="str">
        <f t="shared" si="11"/>
        <v/>
      </c>
      <c r="P67" t="str">
        <f>IF(A67="",IF(COUNTA(C67:E67,L67,Q67)&gt;0,"Review",""),IF(OR(COUNTIF('Product Data'!$A$7:$A$206,A67)&lt;&gt;1,COUNTIF($A$8:$A$207,A67)&lt;&gt;1,B67="",NOT(ISNUMBER(F67)),NOT(ISNUMBER(G67)),NOT(ISNUMBER(H67)),NOT(ISNUMBER(I67)),NOT(ISNUMBER(J67)),NOT(ISNUMBER(K67)),NOT(ISNUMBER(M67)),NOT(ISNUMBER(N67)),NOT(ISNUMBER($B$6)),$B$6&lt;0),"Review",IF(F67&lt;=H67,"Urgent",IF(I67&lt;=VLOOKUP(A67,'Product Data'!$A$7:$H$206,6,FALSE)+$B$6,"Monitor","Healthy"))))</f>
        <v/>
      </c>
      <c r="Q67" s="6"/>
    </row>
    <row r="68" spans="1:17">
      <c r="A68" s="6"/>
      <c r="B68" t="str">
        <f>IF(A68="","",IF(COUNTIF('Product Data'!$A$7:$A$206,A68)&lt;&gt;1,"REVIEW SKU",VLOOKUP(A68,'Product Data'!$A$7:$H$206,2,FALSE)))</f>
        <v/>
      </c>
      <c r="C68" s="10"/>
      <c r="D68" s="10"/>
      <c r="E68" s="10"/>
      <c r="F68" s="3" t="str">
        <f t="shared" si="6"/>
        <v/>
      </c>
      <c r="G68" s="3" t="str">
        <f t="shared" si="7"/>
        <v/>
      </c>
      <c r="H68" s="3" t="str">
        <f>IF(A68="","",IF(OR(COUNTIF('Product Data'!$A$7:$A$206,A68)&lt;&gt;1,NOT(ISNUMBER(C68)),C68&lt;=0,NOT(ISNUMBER(IFERROR(VLOOKUP(A68,'Product Data'!$A$7:$H$206,6,FALSE),""))),IFERROR(VLOOKUP(A68,'Product Data'!$A$7:$H$206,6,FALSE),-1)&lt;0,NOT(ISNUMBER(IFERROR(VLOOKUP(A68,'Product Data'!$A$7:$H$206,7,FALSE),""))),IFERROR(VLOOKUP(A68,'Product Data'!$A$7:$H$206,7,FALSE),-1)&lt;0),"",C68*VLOOKUP(A68,'Product Data'!$A$7:$H$206,6,FALSE)+VLOOKUP(A68,'Product Data'!$A$7:$H$206,7,FALSE)))</f>
        <v/>
      </c>
      <c r="I68" s="3" t="str">
        <f t="shared" si="8"/>
        <v/>
      </c>
      <c r="J68" s="11" t="str">
        <f t="shared" si="9"/>
        <v/>
      </c>
      <c r="K68" s="3" t="str">
        <f>IF(A68="","",IF(OR(COUNTIF('Product Data'!$A$7:$A$206,A68)&lt;&gt;1,NOT(ISNUMBER(G68)),NOT(ISNUMBER(F68)),NOT(ISNUMBER(IFERROR(VLOOKUP(A68,'Product Data'!$A$7:$H$206,7,FALSE),""))),IFERROR(VLOOKUP(A68,'Product Data'!$A$7:$H$206,7,FALSE),-1)&lt;0),"",MAX(0,G68+VLOOKUP(A68,'Product Data'!$A$7:$H$206,7,FALSE)-F68)))</f>
        <v/>
      </c>
      <c r="L68" s="10"/>
      <c r="M68" s="2" t="str">
        <f>IF(A68="","",IF(COUNTIF('Product Data'!$A$7:$A$206,A68)&lt;&gt;1,"",IF(OR(NOT(ISNUMBER(IFERROR(VLOOKUP(A68,'Product Data'!$A$7:$H$206,5,FALSE),""))),IFERROR(VLOOKUP(A68,'Product Data'!$A$7:$H$206,5,FALSE),0)&lt;=0),"",VLOOKUP(A68,'Product Data'!$A$7:$H$206,5,FALSE))))</f>
        <v/>
      </c>
      <c r="N68" s="2" t="str">
        <f t="shared" si="10"/>
        <v/>
      </c>
      <c r="O68" s="2" t="str">
        <f t="shared" si="11"/>
        <v/>
      </c>
      <c r="P68" t="str">
        <f>IF(A68="",IF(COUNTA(C68:E68,L68,Q68)&gt;0,"Review",""),IF(OR(COUNTIF('Product Data'!$A$7:$A$206,A68)&lt;&gt;1,COUNTIF($A$8:$A$207,A68)&lt;&gt;1,B68="",NOT(ISNUMBER(F68)),NOT(ISNUMBER(G68)),NOT(ISNUMBER(H68)),NOT(ISNUMBER(I68)),NOT(ISNUMBER(J68)),NOT(ISNUMBER(K68)),NOT(ISNUMBER(M68)),NOT(ISNUMBER(N68)),NOT(ISNUMBER($B$6)),$B$6&lt;0),"Review",IF(F68&lt;=H68,"Urgent",IF(I68&lt;=VLOOKUP(A68,'Product Data'!$A$7:$H$206,6,FALSE)+$B$6,"Monitor","Healthy"))))</f>
        <v/>
      </c>
      <c r="Q68" s="6"/>
    </row>
    <row r="69" spans="1:17">
      <c r="A69" s="6"/>
      <c r="B69" t="str">
        <f>IF(A69="","",IF(COUNTIF('Product Data'!$A$7:$A$206,A69)&lt;&gt;1,"REVIEW SKU",VLOOKUP(A69,'Product Data'!$A$7:$H$206,2,FALSE)))</f>
        <v/>
      </c>
      <c r="C69" s="10"/>
      <c r="D69" s="10"/>
      <c r="E69" s="10"/>
      <c r="F69" s="3" t="str">
        <f t="shared" si="6"/>
        <v/>
      </c>
      <c r="G69" s="3" t="str">
        <f t="shared" si="7"/>
        <v/>
      </c>
      <c r="H69" s="3" t="str">
        <f>IF(A69="","",IF(OR(COUNTIF('Product Data'!$A$7:$A$206,A69)&lt;&gt;1,NOT(ISNUMBER(C69)),C69&lt;=0,NOT(ISNUMBER(IFERROR(VLOOKUP(A69,'Product Data'!$A$7:$H$206,6,FALSE),""))),IFERROR(VLOOKUP(A69,'Product Data'!$A$7:$H$206,6,FALSE),-1)&lt;0,NOT(ISNUMBER(IFERROR(VLOOKUP(A69,'Product Data'!$A$7:$H$206,7,FALSE),""))),IFERROR(VLOOKUP(A69,'Product Data'!$A$7:$H$206,7,FALSE),-1)&lt;0),"",C69*VLOOKUP(A69,'Product Data'!$A$7:$H$206,6,FALSE)+VLOOKUP(A69,'Product Data'!$A$7:$H$206,7,FALSE)))</f>
        <v/>
      </c>
      <c r="I69" s="3" t="str">
        <f t="shared" si="8"/>
        <v/>
      </c>
      <c r="J69" s="11" t="str">
        <f t="shared" si="9"/>
        <v/>
      </c>
      <c r="K69" s="3" t="str">
        <f>IF(A69="","",IF(OR(COUNTIF('Product Data'!$A$7:$A$206,A69)&lt;&gt;1,NOT(ISNUMBER(G69)),NOT(ISNUMBER(F69)),NOT(ISNUMBER(IFERROR(VLOOKUP(A69,'Product Data'!$A$7:$H$206,7,FALSE),""))),IFERROR(VLOOKUP(A69,'Product Data'!$A$7:$H$206,7,FALSE),-1)&lt;0),"",MAX(0,G69+VLOOKUP(A69,'Product Data'!$A$7:$H$206,7,FALSE)-F69)))</f>
        <v/>
      </c>
      <c r="L69" s="10"/>
      <c r="M69" s="2" t="str">
        <f>IF(A69="","",IF(COUNTIF('Product Data'!$A$7:$A$206,A69)&lt;&gt;1,"",IF(OR(NOT(ISNUMBER(IFERROR(VLOOKUP(A69,'Product Data'!$A$7:$H$206,5,FALSE),""))),IFERROR(VLOOKUP(A69,'Product Data'!$A$7:$H$206,5,FALSE),0)&lt;=0),"",VLOOKUP(A69,'Product Data'!$A$7:$H$206,5,FALSE))))</f>
        <v/>
      </c>
      <c r="N69" s="2" t="str">
        <f t="shared" si="10"/>
        <v/>
      </c>
      <c r="O69" s="2" t="str">
        <f t="shared" si="11"/>
        <v/>
      </c>
      <c r="P69" t="str">
        <f>IF(A69="",IF(COUNTA(C69:E69,L69,Q69)&gt;0,"Review",""),IF(OR(COUNTIF('Product Data'!$A$7:$A$206,A69)&lt;&gt;1,COUNTIF($A$8:$A$207,A69)&lt;&gt;1,B69="",NOT(ISNUMBER(F69)),NOT(ISNUMBER(G69)),NOT(ISNUMBER(H69)),NOT(ISNUMBER(I69)),NOT(ISNUMBER(J69)),NOT(ISNUMBER(K69)),NOT(ISNUMBER(M69)),NOT(ISNUMBER(N69)),NOT(ISNUMBER($B$6)),$B$6&lt;0),"Review",IF(F69&lt;=H69,"Urgent",IF(I69&lt;=VLOOKUP(A69,'Product Data'!$A$7:$H$206,6,FALSE)+$B$6,"Monitor","Healthy"))))</f>
        <v/>
      </c>
      <c r="Q69" s="6"/>
    </row>
    <row r="70" spans="1:17">
      <c r="A70" s="6"/>
      <c r="B70" t="str">
        <f>IF(A70="","",IF(COUNTIF('Product Data'!$A$7:$A$206,A70)&lt;&gt;1,"REVIEW SKU",VLOOKUP(A70,'Product Data'!$A$7:$H$206,2,FALSE)))</f>
        <v/>
      </c>
      <c r="C70" s="10"/>
      <c r="D70" s="10"/>
      <c r="E70" s="10"/>
      <c r="F70" s="3" t="str">
        <f t="shared" si="6"/>
        <v/>
      </c>
      <c r="G70" s="3" t="str">
        <f t="shared" si="7"/>
        <v/>
      </c>
      <c r="H70" s="3" t="str">
        <f>IF(A70="","",IF(OR(COUNTIF('Product Data'!$A$7:$A$206,A70)&lt;&gt;1,NOT(ISNUMBER(C70)),C70&lt;=0,NOT(ISNUMBER(IFERROR(VLOOKUP(A70,'Product Data'!$A$7:$H$206,6,FALSE),""))),IFERROR(VLOOKUP(A70,'Product Data'!$A$7:$H$206,6,FALSE),-1)&lt;0,NOT(ISNUMBER(IFERROR(VLOOKUP(A70,'Product Data'!$A$7:$H$206,7,FALSE),""))),IFERROR(VLOOKUP(A70,'Product Data'!$A$7:$H$206,7,FALSE),-1)&lt;0),"",C70*VLOOKUP(A70,'Product Data'!$A$7:$H$206,6,FALSE)+VLOOKUP(A70,'Product Data'!$A$7:$H$206,7,FALSE)))</f>
        <v/>
      </c>
      <c r="I70" s="3" t="str">
        <f t="shared" si="8"/>
        <v/>
      </c>
      <c r="J70" s="11" t="str">
        <f t="shared" si="9"/>
        <v/>
      </c>
      <c r="K70" s="3" t="str">
        <f>IF(A70="","",IF(OR(COUNTIF('Product Data'!$A$7:$A$206,A70)&lt;&gt;1,NOT(ISNUMBER(G70)),NOT(ISNUMBER(F70)),NOT(ISNUMBER(IFERROR(VLOOKUP(A70,'Product Data'!$A$7:$H$206,7,FALSE),""))),IFERROR(VLOOKUP(A70,'Product Data'!$A$7:$H$206,7,FALSE),-1)&lt;0),"",MAX(0,G70+VLOOKUP(A70,'Product Data'!$A$7:$H$206,7,FALSE)-F70)))</f>
        <v/>
      </c>
      <c r="L70" s="10"/>
      <c r="M70" s="2" t="str">
        <f>IF(A70="","",IF(COUNTIF('Product Data'!$A$7:$A$206,A70)&lt;&gt;1,"",IF(OR(NOT(ISNUMBER(IFERROR(VLOOKUP(A70,'Product Data'!$A$7:$H$206,5,FALSE),""))),IFERROR(VLOOKUP(A70,'Product Data'!$A$7:$H$206,5,FALSE),0)&lt;=0),"",VLOOKUP(A70,'Product Data'!$A$7:$H$206,5,FALSE))))</f>
        <v/>
      </c>
      <c r="N70" s="2" t="str">
        <f t="shared" si="10"/>
        <v/>
      </c>
      <c r="O70" s="2" t="str">
        <f t="shared" si="11"/>
        <v/>
      </c>
      <c r="P70" t="str">
        <f>IF(A70="",IF(COUNTA(C70:E70,L70,Q70)&gt;0,"Review",""),IF(OR(COUNTIF('Product Data'!$A$7:$A$206,A70)&lt;&gt;1,COUNTIF($A$8:$A$207,A70)&lt;&gt;1,B70="",NOT(ISNUMBER(F70)),NOT(ISNUMBER(G70)),NOT(ISNUMBER(H70)),NOT(ISNUMBER(I70)),NOT(ISNUMBER(J70)),NOT(ISNUMBER(K70)),NOT(ISNUMBER(M70)),NOT(ISNUMBER(N70)),NOT(ISNUMBER($B$6)),$B$6&lt;0),"Review",IF(F70&lt;=H70,"Urgent",IF(I70&lt;=VLOOKUP(A70,'Product Data'!$A$7:$H$206,6,FALSE)+$B$6,"Monitor","Healthy"))))</f>
        <v/>
      </c>
      <c r="Q70" s="6"/>
    </row>
    <row r="71" spans="1:17">
      <c r="A71" s="6"/>
      <c r="B71" t="str">
        <f>IF(A71="","",IF(COUNTIF('Product Data'!$A$7:$A$206,A71)&lt;&gt;1,"REVIEW SKU",VLOOKUP(A71,'Product Data'!$A$7:$H$206,2,FALSE)))</f>
        <v/>
      </c>
      <c r="C71" s="10"/>
      <c r="D71" s="10"/>
      <c r="E71" s="10"/>
      <c r="F71" s="3" t="str">
        <f t="shared" si="6"/>
        <v/>
      </c>
      <c r="G71" s="3" t="str">
        <f t="shared" si="7"/>
        <v/>
      </c>
      <c r="H71" s="3" t="str">
        <f>IF(A71="","",IF(OR(COUNTIF('Product Data'!$A$7:$A$206,A71)&lt;&gt;1,NOT(ISNUMBER(C71)),C71&lt;=0,NOT(ISNUMBER(IFERROR(VLOOKUP(A71,'Product Data'!$A$7:$H$206,6,FALSE),""))),IFERROR(VLOOKUP(A71,'Product Data'!$A$7:$H$206,6,FALSE),-1)&lt;0,NOT(ISNUMBER(IFERROR(VLOOKUP(A71,'Product Data'!$A$7:$H$206,7,FALSE),""))),IFERROR(VLOOKUP(A71,'Product Data'!$A$7:$H$206,7,FALSE),-1)&lt;0),"",C71*VLOOKUP(A71,'Product Data'!$A$7:$H$206,6,FALSE)+VLOOKUP(A71,'Product Data'!$A$7:$H$206,7,FALSE)))</f>
        <v/>
      </c>
      <c r="I71" s="3" t="str">
        <f t="shared" si="8"/>
        <v/>
      </c>
      <c r="J71" s="11" t="str">
        <f t="shared" si="9"/>
        <v/>
      </c>
      <c r="K71" s="3" t="str">
        <f>IF(A71="","",IF(OR(COUNTIF('Product Data'!$A$7:$A$206,A71)&lt;&gt;1,NOT(ISNUMBER(G71)),NOT(ISNUMBER(F71)),NOT(ISNUMBER(IFERROR(VLOOKUP(A71,'Product Data'!$A$7:$H$206,7,FALSE),""))),IFERROR(VLOOKUP(A71,'Product Data'!$A$7:$H$206,7,FALSE),-1)&lt;0),"",MAX(0,G71+VLOOKUP(A71,'Product Data'!$A$7:$H$206,7,FALSE)-F71)))</f>
        <v/>
      </c>
      <c r="L71" s="10"/>
      <c r="M71" s="2" t="str">
        <f>IF(A71="","",IF(COUNTIF('Product Data'!$A$7:$A$206,A71)&lt;&gt;1,"",IF(OR(NOT(ISNUMBER(IFERROR(VLOOKUP(A71,'Product Data'!$A$7:$H$206,5,FALSE),""))),IFERROR(VLOOKUP(A71,'Product Data'!$A$7:$H$206,5,FALSE),0)&lt;=0),"",VLOOKUP(A71,'Product Data'!$A$7:$H$206,5,FALSE))))</f>
        <v/>
      </c>
      <c r="N71" s="2" t="str">
        <f t="shared" si="10"/>
        <v/>
      </c>
      <c r="O71" s="2" t="str">
        <f t="shared" si="11"/>
        <v/>
      </c>
      <c r="P71" t="str">
        <f>IF(A71="",IF(COUNTA(C71:E71,L71,Q71)&gt;0,"Review",""),IF(OR(COUNTIF('Product Data'!$A$7:$A$206,A71)&lt;&gt;1,COUNTIF($A$8:$A$207,A71)&lt;&gt;1,B71="",NOT(ISNUMBER(F71)),NOT(ISNUMBER(G71)),NOT(ISNUMBER(H71)),NOT(ISNUMBER(I71)),NOT(ISNUMBER(J71)),NOT(ISNUMBER(K71)),NOT(ISNUMBER(M71)),NOT(ISNUMBER(N71)),NOT(ISNUMBER($B$6)),$B$6&lt;0),"Review",IF(F71&lt;=H71,"Urgent",IF(I71&lt;=VLOOKUP(A71,'Product Data'!$A$7:$H$206,6,FALSE)+$B$6,"Monitor","Healthy"))))</f>
        <v/>
      </c>
      <c r="Q71" s="6"/>
    </row>
    <row r="72" spans="1:17">
      <c r="A72" s="6"/>
      <c r="B72" t="str">
        <f>IF(A72="","",IF(COUNTIF('Product Data'!$A$7:$A$206,A72)&lt;&gt;1,"REVIEW SKU",VLOOKUP(A72,'Product Data'!$A$7:$H$206,2,FALSE)))</f>
        <v/>
      </c>
      <c r="C72" s="10"/>
      <c r="D72" s="10"/>
      <c r="E72" s="10"/>
      <c r="F72" s="3" t="str">
        <f t="shared" ref="F72:F103" si="12">IF(A72="","",IF(OR(NOT(ISNUMBER(D72)),D72&lt;0,NOT(ISNUMBER(E72)),E72&lt;0),"",MAX(0,D72-E72)))</f>
        <v/>
      </c>
      <c r="G72" s="3" t="str">
        <f t="shared" ref="G72:G103" si="13">IF(A72="","",IF(OR(NOT(ISNUMBER(C72)),C72&lt;=0,NOT(ISNUMBER($B$4)),$B$4&lt;=0),"",C72*$B$4))</f>
        <v/>
      </c>
      <c r="H72" s="3" t="str">
        <f>IF(A72="","",IF(OR(COUNTIF('Product Data'!$A$7:$A$206,A72)&lt;&gt;1,NOT(ISNUMBER(C72)),C72&lt;=0,NOT(ISNUMBER(IFERROR(VLOOKUP(A72,'Product Data'!$A$7:$H$206,6,FALSE),""))),IFERROR(VLOOKUP(A72,'Product Data'!$A$7:$H$206,6,FALSE),-1)&lt;0,NOT(ISNUMBER(IFERROR(VLOOKUP(A72,'Product Data'!$A$7:$H$206,7,FALSE),""))),IFERROR(VLOOKUP(A72,'Product Data'!$A$7:$H$206,7,FALSE),-1)&lt;0),"",C72*VLOOKUP(A72,'Product Data'!$A$7:$H$206,6,FALSE)+VLOOKUP(A72,'Product Data'!$A$7:$H$206,7,FALSE)))</f>
        <v/>
      </c>
      <c r="I72" s="3" t="str">
        <f t="shared" ref="I72:I103" si="14">IF(A72="","",IF(OR(NOT(ISNUMBER(C72)),C72&lt;=0,NOT(ISNUMBER(F72))),"",F72/C72))</f>
        <v/>
      </c>
      <c r="J72" s="11" t="str">
        <f t="shared" ref="J72:J103" si="15">IF(A72="","",IF(OR(NOT(ISNUMBER($B$3)),$B$3&lt;=0,NOT(ISNUMBER(C72)),C72&lt;=0,NOT(ISNUMBER(F72)),NOT(ISNUMBER(H72))),"",IF(F72&lt;=H72,$B$3,$B$3+ROUNDUP((F72-H72)/C72,0))))</f>
        <v/>
      </c>
      <c r="K72" s="3" t="str">
        <f>IF(A72="","",IF(OR(COUNTIF('Product Data'!$A$7:$A$206,A72)&lt;&gt;1,NOT(ISNUMBER(G72)),NOT(ISNUMBER(F72)),NOT(ISNUMBER(IFERROR(VLOOKUP(A72,'Product Data'!$A$7:$H$206,7,FALSE),""))),IFERROR(VLOOKUP(A72,'Product Data'!$A$7:$H$206,7,FALSE),-1)&lt;0),"",MAX(0,G72+VLOOKUP(A72,'Product Data'!$A$7:$H$206,7,FALSE)-F72)))</f>
        <v/>
      </c>
      <c r="L72" s="10"/>
      <c r="M72" s="2" t="str">
        <f>IF(A72="","",IF(COUNTIF('Product Data'!$A$7:$A$206,A72)&lt;&gt;1,"",IF(OR(NOT(ISNUMBER(IFERROR(VLOOKUP(A72,'Product Data'!$A$7:$H$206,5,FALSE),""))),IFERROR(VLOOKUP(A72,'Product Data'!$A$7:$H$206,5,FALSE),0)&lt;=0),"",VLOOKUP(A72,'Product Data'!$A$7:$H$206,5,FALSE))))</f>
        <v/>
      </c>
      <c r="N72" s="2" t="str">
        <f t="shared" ref="N72:N103" si="16">IF(A72="","",IF(OR(NOT(ISNUMBER(K72)),NOT(ISNUMBER(M72))),"",K72*M72))</f>
        <v/>
      </c>
      <c r="O72" s="2" t="str">
        <f t="shared" ref="O72:O103" si="17">IF(A72="","",IF(COUNTA(L72)=0,"",IF(OR(NOT(ISNUMBER(L72)),L72&lt;0,NOT(ISNUMBER(M72))),"",L72*M72)))</f>
        <v/>
      </c>
      <c r="P72" t="str">
        <f>IF(A72="",IF(COUNTA(C72:E72,L72,Q72)&gt;0,"Review",""),IF(OR(COUNTIF('Product Data'!$A$7:$A$206,A72)&lt;&gt;1,COUNTIF($A$8:$A$207,A72)&lt;&gt;1,B72="",NOT(ISNUMBER(F72)),NOT(ISNUMBER(G72)),NOT(ISNUMBER(H72)),NOT(ISNUMBER(I72)),NOT(ISNUMBER(J72)),NOT(ISNUMBER(K72)),NOT(ISNUMBER(M72)),NOT(ISNUMBER(N72)),NOT(ISNUMBER($B$6)),$B$6&lt;0),"Review",IF(F72&lt;=H72,"Urgent",IF(I72&lt;=VLOOKUP(A72,'Product Data'!$A$7:$H$206,6,FALSE)+$B$6,"Monitor","Healthy"))))</f>
        <v/>
      </c>
      <c r="Q72" s="6"/>
    </row>
    <row r="73" spans="1:17">
      <c r="A73" s="6"/>
      <c r="B73" t="str">
        <f>IF(A73="","",IF(COUNTIF('Product Data'!$A$7:$A$206,A73)&lt;&gt;1,"REVIEW SKU",VLOOKUP(A73,'Product Data'!$A$7:$H$206,2,FALSE)))</f>
        <v/>
      </c>
      <c r="C73" s="10"/>
      <c r="D73" s="10"/>
      <c r="E73" s="10"/>
      <c r="F73" s="3" t="str">
        <f t="shared" si="12"/>
        <v/>
      </c>
      <c r="G73" s="3" t="str">
        <f t="shared" si="13"/>
        <v/>
      </c>
      <c r="H73" s="3" t="str">
        <f>IF(A73="","",IF(OR(COUNTIF('Product Data'!$A$7:$A$206,A73)&lt;&gt;1,NOT(ISNUMBER(C73)),C73&lt;=0,NOT(ISNUMBER(IFERROR(VLOOKUP(A73,'Product Data'!$A$7:$H$206,6,FALSE),""))),IFERROR(VLOOKUP(A73,'Product Data'!$A$7:$H$206,6,FALSE),-1)&lt;0,NOT(ISNUMBER(IFERROR(VLOOKUP(A73,'Product Data'!$A$7:$H$206,7,FALSE),""))),IFERROR(VLOOKUP(A73,'Product Data'!$A$7:$H$206,7,FALSE),-1)&lt;0),"",C73*VLOOKUP(A73,'Product Data'!$A$7:$H$206,6,FALSE)+VLOOKUP(A73,'Product Data'!$A$7:$H$206,7,FALSE)))</f>
        <v/>
      </c>
      <c r="I73" s="3" t="str">
        <f t="shared" si="14"/>
        <v/>
      </c>
      <c r="J73" s="11" t="str">
        <f t="shared" si="15"/>
        <v/>
      </c>
      <c r="K73" s="3" t="str">
        <f>IF(A73="","",IF(OR(COUNTIF('Product Data'!$A$7:$A$206,A73)&lt;&gt;1,NOT(ISNUMBER(G73)),NOT(ISNUMBER(F73)),NOT(ISNUMBER(IFERROR(VLOOKUP(A73,'Product Data'!$A$7:$H$206,7,FALSE),""))),IFERROR(VLOOKUP(A73,'Product Data'!$A$7:$H$206,7,FALSE),-1)&lt;0),"",MAX(0,G73+VLOOKUP(A73,'Product Data'!$A$7:$H$206,7,FALSE)-F73)))</f>
        <v/>
      </c>
      <c r="L73" s="10"/>
      <c r="M73" s="2" t="str">
        <f>IF(A73="","",IF(COUNTIF('Product Data'!$A$7:$A$206,A73)&lt;&gt;1,"",IF(OR(NOT(ISNUMBER(IFERROR(VLOOKUP(A73,'Product Data'!$A$7:$H$206,5,FALSE),""))),IFERROR(VLOOKUP(A73,'Product Data'!$A$7:$H$206,5,FALSE),0)&lt;=0),"",VLOOKUP(A73,'Product Data'!$A$7:$H$206,5,FALSE))))</f>
        <v/>
      </c>
      <c r="N73" s="2" t="str">
        <f t="shared" si="16"/>
        <v/>
      </c>
      <c r="O73" s="2" t="str">
        <f t="shared" si="17"/>
        <v/>
      </c>
      <c r="P73" t="str">
        <f>IF(A73="",IF(COUNTA(C73:E73,L73,Q73)&gt;0,"Review",""),IF(OR(COUNTIF('Product Data'!$A$7:$A$206,A73)&lt;&gt;1,COUNTIF($A$8:$A$207,A73)&lt;&gt;1,B73="",NOT(ISNUMBER(F73)),NOT(ISNUMBER(G73)),NOT(ISNUMBER(H73)),NOT(ISNUMBER(I73)),NOT(ISNUMBER(J73)),NOT(ISNUMBER(K73)),NOT(ISNUMBER(M73)),NOT(ISNUMBER(N73)),NOT(ISNUMBER($B$6)),$B$6&lt;0),"Review",IF(F73&lt;=H73,"Urgent",IF(I73&lt;=VLOOKUP(A73,'Product Data'!$A$7:$H$206,6,FALSE)+$B$6,"Monitor","Healthy"))))</f>
        <v/>
      </c>
      <c r="Q73" s="6"/>
    </row>
    <row r="74" spans="1:17">
      <c r="A74" s="6"/>
      <c r="B74" t="str">
        <f>IF(A74="","",IF(COUNTIF('Product Data'!$A$7:$A$206,A74)&lt;&gt;1,"REVIEW SKU",VLOOKUP(A74,'Product Data'!$A$7:$H$206,2,FALSE)))</f>
        <v/>
      </c>
      <c r="C74" s="10"/>
      <c r="D74" s="10"/>
      <c r="E74" s="10"/>
      <c r="F74" s="3" t="str">
        <f t="shared" si="12"/>
        <v/>
      </c>
      <c r="G74" s="3" t="str">
        <f t="shared" si="13"/>
        <v/>
      </c>
      <c r="H74" s="3" t="str">
        <f>IF(A74="","",IF(OR(COUNTIF('Product Data'!$A$7:$A$206,A74)&lt;&gt;1,NOT(ISNUMBER(C74)),C74&lt;=0,NOT(ISNUMBER(IFERROR(VLOOKUP(A74,'Product Data'!$A$7:$H$206,6,FALSE),""))),IFERROR(VLOOKUP(A74,'Product Data'!$A$7:$H$206,6,FALSE),-1)&lt;0,NOT(ISNUMBER(IFERROR(VLOOKUP(A74,'Product Data'!$A$7:$H$206,7,FALSE),""))),IFERROR(VLOOKUP(A74,'Product Data'!$A$7:$H$206,7,FALSE),-1)&lt;0),"",C74*VLOOKUP(A74,'Product Data'!$A$7:$H$206,6,FALSE)+VLOOKUP(A74,'Product Data'!$A$7:$H$206,7,FALSE)))</f>
        <v/>
      </c>
      <c r="I74" s="3" t="str">
        <f t="shared" si="14"/>
        <v/>
      </c>
      <c r="J74" s="11" t="str">
        <f t="shared" si="15"/>
        <v/>
      </c>
      <c r="K74" s="3" t="str">
        <f>IF(A74="","",IF(OR(COUNTIF('Product Data'!$A$7:$A$206,A74)&lt;&gt;1,NOT(ISNUMBER(G74)),NOT(ISNUMBER(F74)),NOT(ISNUMBER(IFERROR(VLOOKUP(A74,'Product Data'!$A$7:$H$206,7,FALSE),""))),IFERROR(VLOOKUP(A74,'Product Data'!$A$7:$H$206,7,FALSE),-1)&lt;0),"",MAX(0,G74+VLOOKUP(A74,'Product Data'!$A$7:$H$206,7,FALSE)-F74)))</f>
        <v/>
      </c>
      <c r="L74" s="10"/>
      <c r="M74" s="2" t="str">
        <f>IF(A74="","",IF(COUNTIF('Product Data'!$A$7:$A$206,A74)&lt;&gt;1,"",IF(OR(NOT(ISNUMBER(IFERROR(VLOOKUP(A74,'Product Data'!$A$7:$H$206,5,FALSE),""))),IFERROR(VLOOKUP(A74,'Product Data'!$A$7:$H$206,5,FALSE),0)&lt;=0),"",VLOOKUP(A74,'Product Data'!$A$7:$H$206,5,FALSE))))</f>
        <v/>
      </c>
      <c r="N74" s="2" t="str">
        <f t="shared" si="16"/>
        <v/>
      </c>
      <c r="O74" s="2" t="str">
        <f t="shared" si="17"/>
        <v/>
      </c>
      <c r="P74" t="str">
        <f>IF(A74="",IF(COUNTA(C74:E74,L74,Q74)&gt;0,"Review",""),IF(OR(COUNTIF('Product Data'!$A$7:$A$206,A74)&lt;&gt;1,COUNTIF($A$8:$A$207,A74)&lt;&gt;1,B74="",NOT(ISNUMBER(F74)),NOT(ISNUMBER(G74)),NOT(ISNUMBER(H74)),NOT(ISNUMBER(I74)),NOT(ISNUMBER(J74)),NOT(ISNUMBER(K74)),NOT(ISNUMBER(M74)),NOT(ISNUMBER(N74)),NOT(ISNUMBER($B$6)),$B$6&lt;0),"Review",IF(F74&lt;=H74,"Urgent",IF(I74&lt;=VLOOKUP(A74,'Product Data'!$A$7:$H$206,6,FALSE)+$B$6,"Monitor","Healthy"))))</f>
        <v/>
      </c>
      <c r="Q74" s="6"/>
    </row>
    <row r="75" spans="1:17">
      <c r="A75" s="6"/>
      <c r="B75" t="str">
        <f>IF(A75="","",IF(COUNTIF('Product Data'!$A$7:$A$206,A75)&lt;&gt;1,"REVIEW SKU",VLOOKUP(A75,'Product Data'!$A$7:$H$206,2,FALSE)))</f>
        <v/>
      </c>
      <c r="C75" s="10"/>
      <c r="D75" s="10"/>
      <c r="E75" s="10"/>
      <c r="F75" s="3" t="str">
        <f t="shared" si="12"/>
        <v/>
      </c>
      <c r="G75" s="3" t="str">
        <f t="shared" si="13"/>
        <v/>
      </c>
      <c r="H75" s="3" t="str">
        <f>IF(A75="","",IF(OR(COUNTIF('Product Data'!$A$7:$A$206,A75)&lt;&gt;1,NOT(ISNUMBER(C75)),C75&lt;=0,NOT(ISNUMBER(IFERROR(VLOOKUP(A75,'Product Data'!$A$7:$H$206,6,FALSE),""))),IFERROR(VLOOKUP(A75,'Product Data'!$A$7:$H$206,6,FALSE),-1)&lt;0,NOT(ISNUMBER(IFERROR(VLOOKUP(A75,'Product Data'!$A$7:$H$206,7,FALSE),""))),IFERROR(VLOOKUP(A75,'Product Data'!$A$7:$H$206,7,FALSE),-1)&lt;0),"",C75*VLOOKUP(A75,'Product Data'!$A$7:$H$206,6,FALSE)+VLOOKUP(A75,'Product Data'!$A$7:$H$206,7,FALSE)))</f>
        <v/>
      </c>
      <c r="I75" s="3" t="str">
        <f t="shared" si="14"/>
        <v/>
      </c>
      <c r="J75" s="11" t="str">
        <f t="shared" si="15"/>
        <v/>
      </c>
      <c r="K75" s="3" t="str">
        <f>IF(A75="","",IF(OR(COUNTIF('Product Data'!$A$7:$A$206,A75)&lt;&gt;1,NOT(ISNUMBER(G75)),NOT(ISNUMBER(F75)),NOT(ISNUMBER(IFERROR(VLOOKUP(A75,'Product Data'!$A$7:$H$206,7,FALSE),""))),IFERROR(VLOOKUP(A75,'Product Data'!$A$7:$H$206,7,FALSE),-1)&lt;0),"",MAX(0,G75+VLOOKUP(A75,'Product Data'!$A$7:$H$206,7,FALSE)-F75)))</f>
        <v/>
      </c>
      <c r="L75" s="10"/>
      <c r="M75" s="2" t="str">
        <f>IF(A75="","",IF(COUNTIF('Product Data'!$A$7:$A$206,A75)&lt;&gt;1,"",IF(OR(NOT(ISNUMBER(IFERROR(VLOOKUP(A75,'Product Data'!$A$7:$H$206,5,FALSE),""))),IFERROR(VLOOKUP(A75,'Product Data'!$A$7:$H$206,5,FALSE),0)&lt;=0),"",VLOOKUP(A75,'Product Data'!$A$7:$H$206,5,FALSE))))</f>
        <v/>
      </c>
      <c r="N75" s="2" t="str">
        <f t="shared" si="16"/>
        <v/>
      </c>
      <c r="O75" s="2" t="str">
        <f t="shared" si="17"/>
        <v/>
      </c>
      <c r="P75" t="str">
        <f>IF(A75="",IF(COUNTA(C75:E75,L75,Q75)&gt;0,"Review",""),IF(OR(COUNTIF('Product Data'!$A$7:$A$206,A75)&lt;&gt;1,COUNTIF($A$8:$A$207,A75)&lt;&gt;1,B75="",NOT(ISNUMBER(F75)),NOT(ISNUMBER(G75)),NOT(ISNUMBER(H75)),NOT(ISNUMBER(I75)),NOT(ISNUMBER(J75)),NOT(ISNUMBER(K75)),NOT(ISNUMBER(M75)),NOT(ISNUMBER(N75)),NOT(ISNUMBER($B$6)),$B$6&lt;0),"Review",IF(F75&lt;=H75,"Urgent",IF(I75&lt;=VLOOKUP(A75,'Product Data'!$A$7:$H$206,6,FALSE)+$B$6,"Monitor","Healthy"))))</f>
        <v/>
      </c>
      <c r="Q75" s="6"/>
    </row>
    <row r="76" spans="1:17">
      <c r="A76" s="6"/>
      <c r="B76" t="str">
        <f>IF(A76="","",IF(COUNTIF('Product Data'!$A$7:$A$206,A76)&lt;&gt;1,"REVIEW SKU",VLOOKUP(A76,'Product Data'!$A$7:$H$206,2,FALSE)))</f>
        <v/>
      </c>
      <c r="C76" s="10"/>
      <c r="D76" s="10"/>
      <c r="E76" s="10"/>
      <c r="F76" s="3" t="str">
        <f t="shared" si="12"/>
        <v/>
      </c>
      <c r="G76" s="3" t="str">
        <f t="shared" si="13"/>
        <v/>
      </c>
      <c r="H76" s="3" t="str">
        <f>IF(A76="","",IF(OR(COUNTIF('Product Data'!$A$7:$A$206,A76)&lt;&gt;1,NOT(ISNUMBER(C76)),C76&lt;=0,NOT(ISNUMBER(IFERROR(VLOOKUP(A76,'Product Data'!$A$7:$H$206,6,FALSE),""))),IFERROR(VLOOKUP(A76,'Product Data'!$A$7:$H$206,6,FALSE),-1)&lt;0,NOT(ISNUMBER(IFERROR(VLOOKUP(A76,'Product Data'!$A$7:$H$206,7,FALSE),""))),IFERROR(VLOOKUP(A76,'Product Data'!$A$7:$H$206,7,FALSE),-1)&lt;0),"",C76*VLOOKUP(A76,'Product Data'!$A$7:$H$206,6,FALSE)+VLOOKUP(A76,'Product Data'!$A$7:$H$206,7,FALSE)))</f>
        <v/>
      </c>
      <c r="I76" s="3" t="str">
        <f t="shared" si="14"/>
        <v/>
      </c>
      <c r="J76" s="11" t="str">
        <f t="shared" si="15"/>
        <v/>
      </c>
      <c r="K76" s="3" t="str">
        <f>IF(A76="","",IF(OR(COUNTIF('Product Data'!$A$7:$A$206,A76)&lt;&gt;1,NOT(ISNUMBER(G76)),NOT(ISNUMBER(F76)),NOT(ISNUMBER(IFERROR(VLOOKUP(A76,'Product Data'!$A$7:$H$206,7,FALSE),""))),IFERROR(VLOOKUP(A76,'Product Data'!$A$7:$H$206,7,FALSE),-1)&lt;0),"",MAX(0,G76+VLOOKUP(A76,'Product Data'!$A$7:$H$206,7,FALSE)-F76)))</f>
        <v/>
      </c>
      <c r="L76" s="10"/>
      <c r="M76" s="2" t="str">
        <f>IF(A76="","",IF(COUNTIF('Product Data'!$A$7:$A$206,A76)&lt;&gt;1,"",IF(OR(NOT(ISNUMBER(IFERROR(VLOOKUP(A76,'Product Data'!$A$7:$H$206,5,FALSE),""))),IFERROR(VLOOKUP(A76,'Product Data'!$A$7:$H$206,5,FALSE),0)&lt;=0),"",VLOOKUP(A76,'Product Data'!$A$7:$H$206,5,FALSE))))</f>
        <v/>
      </c>
      <c r="N76" s="2" t="str">
        <f t="shared" si="16"/>
        <v/>
      </c>
      <c r="O76" s="2" t="str">
        <f t="shared" si="17"/>
        <v/>
      </c>
      <c r="P76" t="str">
        <f>IF(A76="",IF(COUNTA(C76:E76,L76,Q76)&gt;0,"Review",""),IF(OR(COUNTIF('Product Data'!$A$7:$A$206,A76)&lt;&gt;1,COUNTIF($A$8:$A$207,A76)&lt;&gt;1,B76="",NOT(ISNUMBER(F76)),NOT(ISNUMBER(G76)),NOT(ISNUMBER(H76)),NOT(ISNUMBER(I76)),NOT(ISNUMBER(J76)),NOT(ISNUMBER(K76)),NOT(ISNUMBER(M76)),NOT(ISNUMBER(N76)),NOT(ISNUMBER($B$6)),$B$6&lt;0),"Review",IF(F76&lt;=H76,"Urgent",IF(I76&lt;=VLOOKUP(A76,'Product Data'!$A$7:$H$206,6,FALSE)+$B$6,"Monitor","Healthy"))))</f>
        <v/>
      </c>
      <c r="Q76" s="6"/>
    </row>
    <row r="77" spans="1:17">
      <c r="A77" s="6"/>
      <c r="B77" t="str">
        <f>IF(A77="","",IF(COUNTIF('Product Data'!$A$7:$A$206,A77)&lt;&gt;1,"REVIEW SKU",VLOOKUP(A77,'Product Data'!$A$7:$H$206,2,FALSE)))</f>
        <v/>
      </c>
      <c r="C77" s="10"/>
      <c r="D77" s="10"/>
      <c r="E77" s="10"/>
      <c r="F77" s="3" t="str">
        <f t="shared" si="12"/>
        <v/>
      </c>
      <c r="G77" s="3" t="str">
        <f t="shared" si="13"/>
        <v/>
      </c>
      <c r="H77" s="3" t="str">
        <f>IF(A77="","",IF(OR(COUNTIF('Product Data'!$A$7:$A$206,A77)&lt;&gt;1,NOT(ISNUMBER(C77)),C77&lt;=0,NOT(ISNUMBER(IFERROR(VLOOKUP(A77,'Product Data'!$A$7:$H$206,6,FALSE),""))),IFERROR(VLOOKUP(A77,'Product Data'!$A$7:$H$206,6,FALSE),-1)&lt;0,NOT(ISNUMBER(IFERROR(VLOOKUP(A77,'Product Data'!$A$7:$H$206,7,FALSE),""))),IFERROR(VLOOKUP(A77,'Product Data'!$A$7:$H$206,7,FALSE),-1)&lt;0),"",C77*VLOOKUP(A77,'Product Data'!$A$7:$H$206,6,FALSE)+VLOOKUP(A77,'Product Data'!$A$7:$H$206,7,FALSE)))</f>
        <v/>
      </c>
      <c r="I77" s="3" t="str">
        <f t="shared" si="14"/>
        <v/>
      </c>
      <c r="J77" s="11" t="str">
        <f t="shared" si="15"/>
        <v/>
      </c>
      <c r="K77" s="3" t="str">
        <f>IF(A77="","",IF(OR(COUNTIF('Product Data'!$A$7:$A$206,A77)&lt;&gt;1,NOT(ISNUMBER(G77)),NOT(ISNUMBER(F77)),NOT(ISNUMBER(IFERROR(VLOOKUP(A77,'Product Data'!$A$7:$H$206,7,FALSE),""))),IFERROR(VLOOKUP(A77,'Product Data'!$A$7:$H$206,7,FALSE),-1)&lt;0),"",MAX(0,G77+VLOOKUP(A77,'Product Data'!$A$7:$H$206,7,FALSE)-F77)))</f>
        <v/>
      </c>
      <c r="L77" s="10"/>
      <c r="M77" s="2" t="str">
        <f>IF(A77="","",IF(COUNTIF('Product Data'!$A$7:$A$206,A77)&lt;&gt;1,"",IF(OR(NOT(ISNUMBER(IFERROR(VLOOKUP(A77,'Product Data'!$A$7:$H$206,5,FALSE),""))),IFERROR(VLOOKUP(A77,'Product Data'!$A$7:$H$206,5,FALSE),0)&lt;=0),"",VLOOKUP(A77,'Product Data'!$A$7:$H$206,5,FALSE))))</f>
        <v/>
      </c>
      <c r="N77" s="2" t="str">
        <f t="shared" si="16"/>
        <v/>
      </c>
      <c r="O77" s="2" t="str">
        <f t="shared" si="17"/>
        <v/>
      </c>
      <c r="P77" t="str">
        <f>IF(A77="",IF(COUNTA(C77:E77,L77,Q77)&gt;0,"Review",""),IF(OR(COUNTIF('Product Data'!$A$7:$A$206,A77)&lt;&gt;1,COUNTIF($A$8:$A$207,A77)&lt;&gt;1,B77="",NOT(ISNUMBER(F77)),NOT(ISNUMBER(G77)),NOT(ISNUMBER(H77)),NOT(ISNUMBER(I77)),NOT(ISNUMBER(J77)),NOT(ISNUMBER(K77)),NOT(ISNUMBER(M77)),NOT(ISNUMBER(N77)),NOT(ISNUMBER($B$6)),$B$6&lt;0),"Review",IF(F77&lt;=H77,"Urgent",IF(I77&lt;=VLOOKUP(A77,'Product Data'!$A$7:$H$206,6,FALSE)+$B$6,"Monitor","Healthy"))))</f>
        <v/>
      </c>
      <c r="Q77" s="6"/>
    </row>
    <row r="78" spans="1:17">
      <c r="A78" s="6"/>
      <c r="B78" t="str">
        <f>IF(A78="","",IF(COUNTIF('Product Data'!$A$7:$A$206,A78)&lt;&gt;1,"REVIEW SKU",VLOOKUP(A78,'Product Data'!$A$7:$H$206,2,FALSE)))</f>
        <v/>
      </c>
      <c r="C78" s="10"/>
      <c r="D78" s="10"/>
      <c r="E78" s="10"/>
      <c r="F78" s="3" t="str">
        <f t="shared" si="12"/>
        <v/>
      </c>
      <c r="G78" s="3" t="str">
        <f t="shared" si="13"/>
        <v/>
      </c>
      <c r="H78" s="3" t="str">
        <f>IF(A78="","",IF(OR(COUNTIF('Product Data'!$A$7:$A$206,A78)&lt;&gt;1,NOT(ISNUMBER(C78)),C78&lt;=0,NOT(ISNUMBER(IFERROR(VLOOKUP(A78,'Product Data'!$A$7:$H$206,6,FALSE),""))),IFERROR(VLOOKUP(A78,'Product Data'!$A$7:$H$206,6,FALSE),-1)&lt;0,NOT(ISNUMBER(IFERROR(VLOOKUP(A78,'Product Data'!$A$7:$H$206,7,FALSE),""))),IFERROR(VLOOKUP(A78,'Product Data'!$A$7:$H$206,7,FALSE),-1)&lt;0),"",C78*VLOOKUP(A78,'Product Data'!$A$7:$H$206,6,FALSE)+VLOOKUP(A78,'Product Data'!$A$7:$H$206,7,FALSE)))</f>
        <v/>
      </c>
      <c r="I78" s="3" t="str">
        <f t="shared" si="14"/>
        <v/>
      </c>
      <c r="J78" s="11" t="str">
        <f t="shared" si="15"/>
        <v/>
      </c>
      <c r="K78" s="3" t="str">
        <f>IF(A78="","",IF(OR(COUNTIF('Product Data'!$A$7:$A$206,A78)&lt;&gt;1,NOT(ISNUMBER(G78)),NOT(ISNUMBER(F78)),NOT(ISNUMBER(IFERROR(VLOOKUP(A78,'Product Data'!$A$7:$H$206,7,FALSE),""))),IFERROR(VLOOKUP(A78,'Product Data'!$A$7:$H$206,7,FALSE),-1)&lt;0),"",MAX(0,G78+VLOOKUP(A78,'Product Data'!$A$7:$H$206,7,FALSE)-F78)))</f>
        <v/>
      </c>
      <c r="L78" s="10"/>
      <c r="M78" s="2" t="str">
        <f>IF(A78="","",IF(COUNTIF('Product Data'!$A$7:$A$206,A78)&lt;&gt;1,"",IF(OR(NOT(ISNUMBER(IFERROR(VLOOKUP(A78,'Product Data'!$A$7:$H$206,5,FALSE),""))),IFERROR(VLOOKUP(A78,'Product Data'!$A$7:$H$206,5,FALSE),0)&lt;=0),"",VLOOKUP(A78,'Product Data'!$A$7:$H$206,5,FALSE))))</f>
        <v/>
      </c>
      <c r="N78" s="2" t="str">
        <f t="shared" si="16"/>
        <v/>
      </c>
      <c r="O78" s="2" t="str">
        <f t="shared" si="17"/>
        <v/>
      </c>
      <c r="P78" t="str">
        <f>IF(A78="",IF(COUNTA(C78:E78,L78,Q78)&gt;0,"Review",""),IF(OR(COUNTIF('Product Data'!$A$7:$A$206,A78)&lt;&gt;1,COUNTIF($A$8:$A$207,A78)&lt;&gt;1,B78="",NOT(ISNUMBER(F78)),NOT(ISNUMBER(G78)),NOT(ISNUMBER(H78)),NOT(ISNUMBER(I78)),NOT(ISNUMBER(J78)),NOT(ISNUMBER(K78)),NOT(ISNUMBER(M78)),NOT(ISNUMBER(N78)),NOT(ISNUMBER($B$6)),$B$6&lt;0),"Review",IF(F78&lt;=H78,"Urgent",IF(I78&lt;=VLOOKUP(A78,'Product Data'!$A$7:$H$206,6,FALSE)+$B$6,"Monitor","Healthy"))))</f>
        <v/>
      </c>
      <c r="Q78" s="6"/>
    </row>
    <row r="79" spans="1:17">
      <c r="A79" s="6"/>
      <c r="B79" t="str">
        <f>IF(A79="","",IF(COUNTIF('Product Data'!$A$7:$A$206,A79)&lt;&gt;1,"REVIEW SKU",VLOOKUP(A79,'Product Data'!$A$7:$H$206,2,FALSE)))</f>
        <v/>
      </c>
      <c r="C79" s="10"/>
      <c r="D79" s="10"/>
      <c r="E79" s="10"/>
      <c r="F79" s="3" t="str">
        <f t="shared" si="12"/>
        <v/>
      </c>
      <c r="G79" s="3" t="str">
        <f t="shared" si="13"/>
        <v/>
      </c>
      <c r="H79" s="3" t="str">
        <f>IF(A79="","",IF(OR(COUNTIF('Product Data'!$A$7:$A$206,A79)&lt;&gt;1,NOT(ISNUMBER(C79)),C79&lt;=0,NOT(ISNUMBER(IFERROR(VLOOKUP(A79,'Product Data'!$A$7:$H$206,6,FALSE),""))),IFERROR(VLOOKUP(A79,'Product Data'!$A$7:$H$206,6,FALSE),-1)&lt;0,NOT(ISNUMBER(IFERROR(VLOOKUP(A79,'Product Data'!$A$7:$H$206,7,FALSE),""))),IFERROR(VLOOKUP(A79,'Product Data'!$A$7:$H$206,7,FALSE),-1)&lt;0),"",C79*VLOOKUP(A79,'Product Data'!$A$7:$H$206,6,FALSE)+VLOOKUP(A79,'Product Data'!$A$7:$H$206,7,FALSE)))</f>
        <v/>
      </c>
      <c r="I79" s="3" t="str">
        <f t="shared" si="14"/>
        <v/>
      </c>
      <c r="J79" s="11" t="str">
        <f t="shared" si="15"/>
        <v/>
      </c>
      <c r="K79" s="3" t="str">
        <f>IF(A79="","",IF(OR(COUNTIF('Product Data'!$A$7:$A$206,A79)&lt;&gt;1,NOT(ISNUMBER(G79)),NOT(ISNUMBER(F79)),NOT(ISNUMBER(IFERROR(VLOOKUP(A79,'Product Data'!$A$7:$H$206,7,FALSE),""))),IFERROR(VLOOKUP(A79,'Product Data'!$A$7:$H$206,7,FALSE),-1)&lt;0),"",MAX(0,G79+VLOOKUP(A79,'Product Data'!$A$7:$H$206,7,FALSE)-F79)))</f>
        <v/>
      </c>
      <c r="L79" s="10"/>
      <c r="M79" s="2" t="str">
        <f>IF(A79="","",IF(COUNTIF('Product Data'!$A$7:$A$206,A79)&lt;&gt;1,"",IF(OR(NOT(ISNUMBER(IFERROR(VLOOKUP(A79,'Product Data'!$A$7:$H$206,5,FALSE),""))),IFERROR(VLOOKUP(A79,'Product Data'!$A$7:$H$206,5,FALSE),0)&lt;=0),"",VLOOKUP(A79,'Product Data'!$A$7:$H$206,5,FALSE))))</f>
        <v/>
      </c>
      <c r="N79" s="2" t="str">
        <f t="shared" si="16"/>
        <v/>
      </c>
      <c r="O79" s="2" t="str">
        <f t="shared" si="17"/>
        <v/>
      </c>
      <c r="P79" t="str">
        <f>IF(A79="",IF(COUNTA(C79:E79,L79,Q79)&gt;0,"Review",""),IF(OR(COUNTIF('Product Data'!$A$7:$A$206,A79)&lt;&gt;1,COUNTIF($A$8:$A$207,A79)&lt;&gt;1,B79="",NOT(ISNUMBER(F79)),NOT(ISNUMBER(G79)),NOT(ISNUMBER(H79)),NOT(ISNUMBER(I79)),NOT(ISNUMBER(J79)),NOT(ISNUMBER(K79)),NOT(ISNUMBER(M79)),NOT(ISNUMBER(N79)),NOT(ISNUMBER($B$6)),$B$6&lt;0),"Review",IF(F79&lt;=H79,"Urgent",IF(I79&lt;=VLOOKUP(A79,'Product Data'!$A$7:$H$206,6,FALSE)+$B$6,"Monitor","Healthy"))))</f>
        <v/>
      </c>
      <c r="Q79" s="6"/>
    </row>
    <row r="80" spans="1:17">
      <c r="A80" s="6"/>
      <c r="B80" t="str">
        <f>IF(A80="","",IF(COUNTIF('Product Data'!$A$7:$A$206,A80)&lt;&gt;1,"REVIEW SKU",VLOOKUP(A80,'Product Data'!$A$7:$H$206,2,FALSE)))</f>
        <v/>
      </c>
      <c r="C80" s="10"/>
      <c r="D80" s="10"/>
      <c r="E80" s="10"/>
      <c r="F80" s="3" t="str">
        <f t="shared" si="12"/>
        <v/>
      </c>
      <c r="G80" s="3" t="str">
        <f t="shared" si="13"/>
        <v/>
      </c>
      <c r="H80" s="3" t="str">
        <f>IF(A80="","",IF(OR(COUNTIF('Product Data'!$A$7:$A$206,A80)&lt;&gt;1,NOT(ISNUMBER(C80)),C80&lt;=0,NOT(ISNUMBER(IFERROR(VLOOKUP(A80,'Product Data'!$A$7:$H$206,6,FALSE),""))),IFERROR(VLOOKUP(A80,'Product Data'!$A$7:$H$206,6,FALSE),-1)&lt;0,NOT(ISNUMBER(IFERROR(VLOOKUP(A80,'Product Data'!$A$7:$H$206,7,FALSE),""))),IFERROR(VLOOKUP(A80,'Product Data'!$A$7:$H$206,7,FALSE),-1)&lt;0),"",C80*VLOOKUP(A80,'Product Data'!$A$7:$H$206,6,FALSE)+VLOOKUP(A80,'Product Data'!$A$7:$H$206,7,FALSE)))</f>
        <v/>
      </c>
      <c r="I80" s="3" t="str">
        <f t="shared" si="14"/>
        <v/>
      </c>
      <c r="J80" s="11" t="str">
        <f t="shared" si="15"/>
        <v/>
      </c>
      <c r="K80" s="3" t="str">
        <f>IF(A80="","",IF(OR(COUNTIF('Product Data'!$A$7:$A$206,A80)&lt;&gt;1,NOT(ISNUMBER(G80)),NOT(ISNUMBER(F80)),NOT(ISNUMBER(IFERROR(VLOOKUP(A80,'Product Data'!$A$7:$H$206,7,FALSE),""))),IFERROR(VLOOKUP(A80,'Product Data'!$A$7:$H$206,7,FALSE),-1)&lt;0),"",MAX(0,G80+VLOOKUP(A80,'Product Data'!$A$7:$H$206,7,FALSE)-F80)))</f>
        <v/>
      </c>
      <c r="L80" s="10"/>
      <c r="M80" s="2" t="str">
        <f>IF(A80="","",IF(COUNTIF('Product Data'!$A$7:$A$206,A80)&lt;&gt;1,"",IF(OR(NOT(ISNUMBER(IFERROR(VLOOKUP(A80,'Product Data'!$A$7:$H$206,5,FALSE),""))),IFERROR(VLOOKUP(A80,'Product Data'!$A$7:$H$206,5,FALSE),0)&lt;=0),"",VLOOKUP(A80,'Product Data'!$A$7:$H$206,5,FALSE))))</f>
        <v/>
      </c>
      <c r="N80" s="2" t="str">
        <f t="shared" si="16"/>
        <v/>
      </c>
      <c r="O80" s="2" t="str">
        <f t="shared" si="17"/>
        <v/>
      </c>
      <c r="P80" t="str">
        <f>IF(A80="",IF(COUNTA(C80:E80,L80,Q80)&gt;0,"Review",""),IF(OR(COUNTIF('Product Data'!$A$7:$A$206,A80)&lt;&gt;1,COUNTIF($A$8:$A$207,A80)&lt;&gt;1,B80="",NOT(ISNUMBER(F80)),NOT(ISNUMBER(G80)),NOT(ISNUMBER(H80)),NOT(ISNUMBER(I80)),NOT(ISNUMBER(J80)),NOT(ISNUMBER(K80)),NOT(ISNUMBER(M80)),NOT(ISNUMBER(N80)),NOT(ISNUMBER($B$6)),$B$6&lt;0),"Review",IF(F80&lt;=H80,"Urgent",IF(I80&lt;=VLOOKUP(A80,'Product Data'!$A$7:$H$206,6,FALSE)+$B$6,"Monitor","Healthy"))))</f>
        <v/>
      </c>
      <c r="Q80" s="6"/>
    </row>
    <row r="81" spans="1:17">
      <c r="A81" s="6"/>
      <c r="B81" t="str">
        <f>IF(A81="","",IF(COUNTIF('Product Data'!$A$7:$A$206,A81)&lt;&gt;1,"REVIEW SKU",VLOOKUP(A81,'Product Data'!$A$7:$H$206,2,FALSE)))</f>
        <v/>
      </c>
      <c r="C81" s="10"/>
      <c r="D81" s="10"/>
      <c r="E81" s="10"/>
      <c r="F81" s="3" t="str">
        <f t="shared" si="12"/>
        <v/>
      </c>
      <c r="G81" s="3" t="str">
        <f t="shared" si="13"/>
        <v/>
      </c>
      <c r="H81" s="3" t="str">
        <f>IF(A81="","",IF(OR(COUNTIF('Product Data'!$A$7:$A$206,A81)&lt;&gt;1,NOT(ISNUMBER(C81)),C81&lt;=0,NOT(ISNUMBER(IFERROR(VLOOKUP(A81,'Product Data'!$A$7:$H$206,6,FALSE),""))),IFERROR(VLOOKUP(A81,'Product Data'!$A$7:$H$206,6,FALSE),-1)&lt;0,NOT(ISNUMBER(IFERROR(VLOOKUP(A81,'Product Data'!$A$7:$H$206,7,FALSE),""))),IFERROR(VLOOKUP(A81,'Product Data'!$A$7:$H$206,7,FALSE),-1)&lt;0),"",C81*VLOOKUP(A81,'Product Data'!$A$7:$H$206,6,FALSE)+VLOOKUP(A81,'Product Data'!$A$7:$H$206,7,FALSE)))</f>
        <v/>
      </c>
      <c r="I81" s="3" t="str">
        <f t="shared" si="14"/>
        <v/>
      </c>
      <c r="J81" s="11" t="str">
        <f t="shared" si="15"/>
        <v/>
      </c>
      <c r="K81" s="3" t="str">
        <f>IF(A81="","",IF(OR(COUNTIF('Product Data'!$A$7:$A$206,A81)&lt;&gt;1,NOT(ISNUMBER(G81)),NOT(ISNUMBER(F81)),NOT(ISNUMBER(IFERROR(VLOOKUP(A81,'Product Data'!$A$7:$H$206,7,FALSE),""))),IFERROR(VLOOKUP(A81,'Product Data'!$A$7:$H$206,7,FALSE),-1)&lt;0),"",MAX(0,G81+VLOOKUP(A81,'Product Data'!$A$7:$H$206,7,FALSE)-F81)))</f>
        <v/>
      </c>
      <c r="L81" s="10"/>
      <c r="M81" s="2" t="str">
        <f>IF(A81="","",IF(COUNTIF('Product Data'!$A$7:$A$206,A81)&lt;&gt;1,"",IF(OR(NOT(ISNUMBER(IFERROR(VLOOKUP(A81,'Product Data'!$A$7:$H$206,5,FALSE),""))),IFERROR(VLOOKUP(A81,'Product Data'!$A$7:$H$206,5,FALSE),0)&lt;=0),"",VLOOKUP(A81,'Product Data'!$A$7:$H$206,5,FALSE))))</f>
        <v/>
      </c>
      <c r="N81" s="2" t="str">
        <f t="shared" si="16"/>
        <v/>
      </c>
      <c r="O81" s="2" t="str">
        <f t="shared" si="17"/>
        <v/>
      </c>
      <c r="P81" t="str">
        <f>IF(A81="",IF(COUNTA(C81:E81,L81,Q81)&gt;0,"Review",""),IF(OR(COUNTIF('Product Data'!$A$7:$A$206,A81)&lt;&gt;1,COUNTIF($A$8:$A$207,A81)&lt;&gt;1,B81="",NOT(ISNUMBER(F81)),NOT(ISNUMBER(G81)),NOT(ISNUMBER(H81)),NOT(ISNUMBER(I81)),NOT(ISNUMBER(J81)),NOT(ISNUMBER(K81)),NOT(ISNUMBER(M81)),NOT(ISNUMBER(N81)),NOT(ISNUMBER($B$6)),$B$6&lt;0),"Review",IF(F81&lt;=H81,"Urgent",IF(I81&lt;=VLOOKUP(A81,'Product Data'!$A$7:$H$206,6,FALSE)+$B$6,"Monitor","Healthy"))))</f>
        <v/>
      </c>
      <c r="Q81" s="6"/>
    </row>
    <row r="82" spans="1:17">
      <c r="A82" s="6"/>
      <c r="B82" t="str">
        <f>IF(A82="","",IF(COUNTIF('Product Data'!$A$7:$A$206,A82)&lt;&gt;1,"REVIEW SKU",VLOOKUP(A82,'Product Data'!$A$7:$H$206,2,FALSE)))</f>
        <v/>
      </c>
      <c r="C82" s="10"/>
      <c r="D82" s="10"/>
      <c r="E82" s="10"/>
      <c r="F82" s="3" t="str">
        <f t="shared" si="12"/>
        <v/>
      </c>
      <c r="G82" s="3" t="str">
        <f t="shared" si="13"/>
        <v/>
      </c>
      <c r="H82" s="3" t="str">
        <f>IF(A82="","",IF(OR(COUNTIF('Product Data'!$A$7:$A$206,A82)&lt;&gt;1,NOT(ISNUMBER(C82)),C82&lt;=0,NOT(ISNUMBER(IFERROR(VLOOKUP(A82,'Product Data'!$A$7:$H$206,6,FALSE),""))),IFERROR(VLOOKUP(A82,'Product Data'!$A$7:$H$206,6,FALSE),-1)&lt;0,NOT(ISNUMBER(IFERROR(VLOOKUP(A82,'Product Data'!$A$7:$H$206,7,FALSE),""))),IFERROR(VLOOKUP(A82,'Product Data'!$A$7:$H$206,7,FALSE),-1)&lt;0),"",C82*VLOOKUP(A82,'Product Data'!$A$7:$H$206,6,FALSE)+VLOOKUP(A82,'Product Data'!$A$7:$H$206,7,FALSE)))</f>
        <v/>
      </c>
      <c r="I82" s="3" t="str">
        <f t="shared" si="14"/>
        <v/>
      </c>
      <c r="J82" s="11" t="str">
        <f t="shared" si="15"/>
        <v/>
      </c>
      <c r="K82" s="3" t="str">
        <f>IF(A82="","",IF(OR(COUNTIF('Product Data'!$A$7:$A$206,A82)&lt;&gt;1,NOT(ISNUMBER(G82)),NOT(ISNUMBER(F82)),NOT(ISNUMBER(IFERROR(VLOOKUP(A82,'Product Data'!$A$7:$H$206,7,FALSE),""))),IFERROR(VLOOKUP(A82,'Product Data'!$A$7:$H$206,7,FALSE),-1)&lt;0),"",MAX(0,G82+VLOOKUP(A82,'Product Data'!$A$7:$H$206,7,FALSE)-F82)))</f>
        <v/>
      </c>
      <c r="L82" s="10"/>
      <c r="M82" s="2" t="str">
        <f>IF(A82="","",IF(COUNTIF('Product Data'!$A$7:$A$206,A82)&lt;&gt;1,"",IF(OR(NOT(ISNUMBER(IFERROR(VLOOKUP(A82,'Product Data'!$A$7:$H$206,5,FALSE),""))),IFERROR(VLOOKUP(A82,'Product Data'!$A$7:$H$206,5,FALSE),0)&lt;=0),"",VLOOKUP(A82,'Product Data'!$A$7:$H$206,5,FALSE))))</f>
        <v/>
      </c>
      <c r="N82" s="2" t="str">
        <f t="shared" si="16"/>
        <v/>
      </c>
      <c r="O82" s="2" t="str">
        <f t="shared" si="17"/>
        <v/>
      </c>
      <c r="P82" t="str">
        <f>IF(A82="",IF(COUNTA(C82:E82,L82,Q82)&gt;0,"Review",""),IF(OR(COUNTIF('Product Data'!$A$7:$A$206,A82)&lt;&gt;1,COUNTIF($A$8:$A$207,A82)&lt;&gt;1,B82="",NOT(ISNUMBER(F82)),NOT(ISNUMBER(G82)),NOT(ISNUMBER(H82)),NOT(ISNUMBER(I82)),NOT(ISNUMBER(J82)),NOT(ISNUMBER(K82)),NOT(ISNUMBER(M82)),NOT(ISNUMBER(N82)),NOT(ISNUMBER($B$6)),$B$6&lt;0),"Review",IF(F82&lt;=H82,"Urgent",IF(I82&lt;=VLOOKUP(A82,'Product Data'!$A$7:$H$206,6,FALSE)+$B$6,"Monitor","Healthy"))))</f>
        <v/>
      </c>
      <c r="Q82" s="6"/>
    </row>
    <row r="83" spans="1:17">
      <c r="A83" s="6"/>
      <c r="B83" t="str">
        <f>IF(A83="","",IF(COUNTIF('Product Data'!$A$7:$A$206,A83)&lt;&gt;1,"REVIEW SKU",VLOOKUP(A83,'Product Data'!$A$7:$H$206,2,FALSE)))</f>
        <v/>
      </c>
      <c r="C83" s="10"/>
      <c r="D83" s="10"/>
      <c r="E83" s="10"/>
      <c r="F83" s="3" t="str">
        <f t="shared" si="12"/>
        <v/>
      </c>
      <c r="G83" s="3" t="str">
        <f t="shared" si="13"/>
        <v/>
      </c>
      <c r="H83" s="3" t="str">
        <f>IF(A83="","",IF(OR(COUNTIF('Product Data'!$A$7:$A$206,A83)&lt;&gt;1,NOT(ISNUMBER(C83)),C83&lt;=0,NOT(ISNUMBER(IFERROR(VLOOKUP(A83,'Product Data'!$A$7:$H$206,6,FALSE),""))),IFERROR(VLOOKUP(A83,'Product Data'!$A$7:$H$206,6,FALSE),-1)&lt;0,NOT(ISNUMBER(IFERROR(VLOOKUP(A83,'Product Data'!$A$7:$H$206,7,FALSE),""))),IFERROR(VLOOKUP(A83,'Product Data'!$A$7:$H$206,7,FALSE),-1)&lt;0),"",C83*VLOOKUP(A83,'Product Data'!$A$7:$H$206,6,FALSE)+VLOOKUP(A83,'Product Data'!$A$7:$H$206,7,FALSE)))</f>
        <v/>
      </c>
      <c r="I83" s="3" t="str">
        <f t="shared" si="14"/>
        <v/>
      </c>
      <c r="J83" s="11" t="str">
        <f t="shared" si="15"/>
        <v/>
      </c>
      <c r="K83" s="3" t="str">
        <f>IF(A83="","",IF(OR(COUNTIF('Product Data'!$A$7:$A$206,A83)&lt;&gt;1,NOT(ISNUMBER(G83)),NOT(ISNUMBER(F83)),NOT(ISNUMBER(IFERROR(VLOOKUP(A83,'Product Data'!$A$7:$H$206,7,FALSE),""))),IFERROR(VLOOKUP(A83,'Product Data'!$A$7:$H$206,7,FALSE),-1)&lt;0),"",MAX(0,G83+VLOOKUP(A83,'Product Data'!$A$7:$H$206,7,FALSE)-F83)))</f>
        <v/>
      </c>
      <c r="L83" s="10"/>
      <c r="M83" s="2" t="str">
        <f>IF(A83="","",IF(COUNTIF('Product Data'!$A$7:$A$206,A83)&lt;&gt;1,"",IF(OR(NOT(ISNUMBER(IFERROR(VLOOKUP(A83,'Product Data'!$A$7:$H$206,5,FALSE),""))),IFERROR(VLOOKUP(A83,'Product Data'!$A$7:$H$206,5,FALSE),0)&lt;=0),"",VLOOKUP(A83,'Product Data'!$A$7:$H$206,5,FALSE))))</f>
        <v/>
      </c>
      <c r="N83" s="2" t="str">
        <f t="shared" si="16"/>
        <v/>
      </c>
      <c r="O83" s="2" t="str">
        <f t="shared" si="17"/>
        <v/>
      </c>
      <c r="P83" t="str">
        <f>IF(A83="",IF(COUNTA(C83:E83,L83,Q83)&gt;0,"Review",""),IF(OR(COUNTIF('Product Data'!$A$7:$A$206,A83)&lt;&gt;1,COUNTIF($A$8:$A$207,A83)&lt;&gt;1,B83="",NOT(ISNUMBER(F83)),NOT(ISNUMBER(G83)),NOT(ISNUMBER(H83)),NOT(ISNUMBER(I83)),NOT(ISNUMBER(J83)),NOT(ISNUMBER(K83)),NOT(ISNUMBER(M83)),NOT(ISNUMBER(N83)),NOT(ISNUMBER($B$6)),$B$6&lt;0),"Review",IF(F83&lt;=H83,"Urgent",IF(I83&lt;=VLOOKUP(A83,'Product Data'!$A$7:$H$206,6,FALSE)+$B$6,"Monitor","Healthy"))))</f>
        <v/>
      </c>
      <c r="Q83" s="6"/>
    </row>
    <row r="84" spans="1:17">
      <c r="A84" s="6"/>
      <c r="B84" t="str">
        <f>IF(A84="","",IF(COUNTIF('Product Data'!$A$7:$A$206,A84)&lt;&gt;1,"REVIEW SKU",VLOOKUP(A84,'Product Data'!$A$7:$H$206,2,FALSE)))</f>
        <v/>
      </c>
      <c r="C84" s="10"/>
      <c r="D84" s="10"/>
      <c r="E84" s="10"/>
      <c r="F84" s="3" t="str">
        <f t="shared" si="12"/>
        <v/>
      </c>
      <c r="G84" s="3" t="str">
        <f t="shared" si="13"/>
        <v/>
      </c>
      <c r="H84" s="3" t="str">
        <f>IF(A84="","",IF(OR(COUNTIF('Product Data'!$A$7:$A$206,A84)&lt;&gt;1,NOT(ISNUMBER(C84)),C84&lt;=0,NOT(ISNUMBER(IFERROR(VLOOKUP(A84,'Product Data'!$A$7:$H$206,6,FALSE),""))),IFERROR(VLOOKUP(A84,'Product Data'!$A$7:$H$206,6,FALSE),-1)&lt;0,NOT(ISNUMBER(IFERROR(VLOOKUP(A84,'Product Data'!$A$7:$H$206,7,FALSE),""))),IFERROR(VLOOKUP(A84,'Product Data'!$A$7:$H$206,7,FALSE),-1)&lt;0),"",C84*VLOOKUP(A84,'Product Data'!$A$7:$H$206,6,FALSE)+VLOOKUP(A84,'Product Data'!$A$7:$H$206,7,FALSE)))</f>
        <v/>
      </c>
      <c r="I84" s="3" t="str">
        <f t="shared" si="14"/>
        <v/>
      </c>
      <c r="J84" s="11" t="str">
        <f t="shared" si="15"/>
        <v/>
      </c>
      <c r="K84" s="3" t="str">
        <f>IF(A84="","",IF(OR(COUNTIF('Product Data'!$A$7:$A$206,A84)&lt;&gt;1,NOT(ISNUMBER(G84)),NOT(ISNUMBER(F84)),NOT(ISNUMBER(IFERROR(VLOOKUP(A84,'Product Data'!$A$7:$H$206,7,FALSE),""))),IFERROR(VLOOKUP(A84,'Product Data'!$A$7:$H$206,7,FALSE),-1)&lt;0),"",MAX(0,G84+VLOOKUP(A84,'Product Data'!$A$7:$H$206,7,FALSE)-F84)))</f>
        <v/>
      </c>
      <c r="L84" s="10"/>
      <c r="M84" s="2" t="str">
        <f>IF(A84="","",IF(COUNTIF('Product Data'!$A$7:$A$206,A84)&lt;&gt;1,"",IF(OR(NOT(ISNUMBER(IFERROR(VLOOKUP(A84,'Product Data'!$A$7:$H$206,5,FALSE),""))),IFERROR(VLOOKUP(A84,'Product Data'!$A$7:$H$206,5,FALSE),0)&lt;=0),"",VLOOKUP(A84,'Product Data'!$A$7:$H$206,5,FALSE))))</f>
        <v/>
      </c>
      <c r="N84" s="2" t="str">
        <f t="shared" si="16"/>
        <v/>
      </c>
      <c r="O84" s="2" t="str">
        <f t="shared" si="17"/>
        <v/>
      </c>
      <c r="P84" t="str">
        <f>IF(A84="",IF(COUNTA(C84:E84,L84,Q84)&gt;0,"Review",""),IF(OR(COUNTIF('Product Data'!$A$7:$A$206,A84)&lt;&gt;1,COUNTIF($A$8:$A$207,A84)&lt;&gt;1,B84="",NOT(ISNUMBER(F84)),NOT(ISNUMBER(G84)),NOT(ISNUMBER(H84)),NOT(ISNUMBER(I84)),NOT(ISNUMBER(J84)),NOT(ISNUMBER(K84)),NOT(ISNUMBER(M84)),NOT(ISNUMBER(N84)),NOT(ISNUMBER($B$6)),$B$6&lt;0),"Review",IF(F84&lt;=H84,"Urgent",IF(I84&lt;=VLOOKUP(A84,'Product Data'!$A$7:$H$206,6,FALSE)+$B$6,"Monitor","Healthy"))))</f>
        <v/>
      </c>
      <c r="Q84" s="6"/>
    </row>
    <row r="85" spans="1:17">
      <c r="A85" s="6"/>
      <c r="B85" t="str">
        <f>IF(A85="","",IF(COUNTIF('Product Data'!$A$7:$A$206,A85)&lt;&gt;1,"REVIEW SKU",VLOOKUP(A85,'Product Data'!$A$7:$H$206,2,FALSE)))</f>
        <v/>
      </c>
      <c r="C85" s="10"/>
      <c r="D85" s="10"/>
      <c r="E85" s="10"/>
      <c r="F85" s="3" t="str">
        <f t="shared" si="12"/>
        <v/>
      </c>
      <c r="G85" s="3" t="str">
        <f t="shared" si="13"/>
        <v/>
      </c>
      <c r="H85" s="3" t="str">
        <f>IF(A85="","",IF(OR(COUNTIF('Product Data'!$A$7:$A$206,A85)&lt;&gt;1,NOT(ISNUMBER(C85)),C85&lt;=0,NOT(ISNUMBER(IFERROR(VLOOKUP(A85,'Product Data'!$A$7:$H$206,6,FALSE),""))),IFERROR(VLOOKUP(A85,'Product Data'!$A$7:$H$206,6,FALSE),-1)&lt;0,NOT(ISNUMBER(IFERROR(VLOOKUP(A85,'Product Data'!$A$7:$H$206,7,FALSE),""))),IFERROR(VLOOKUP(A85,'Product Data'!$A$7:$H$206,7,FALSE),-1)&lt;0),"",C85*VLOOKUP(A85,'Product Data'!$A$7:$H$206,6,FALSE)+VLOOKUP(A85,'Product Data'!$A$7:$H$206,7,FALSE)))</f>
        <v/>
      </c>
      <c r="I85" s="3" t="str">
        <f t="shared" si="14"/>
        <v/>
      </c>
      <c r="J85" s="11" t="str">
        <f t="shared" si="15"/>
        <v/>
      </c>
      <c r="K85" s="3" t="str">
        <f>IF(A85="","",IF(OR(COUNTIF('Product Data'!$A$7:$A$206,A85)&lt;&gt;1,NOT(ISNUMBER(G85)),NOT(ISNUMBER(F85)),NOT(ISNUMBER(IFERROR(VLOOKUP(A85,'Product Data'!$A$7:$H$206,7,FALSE),""))),IFERROR(VLOOKUP(A85,'Product Data'!$A$7:$H$206,7,FALSE),-1)&lt;0),"",MAX(0,G85+VLOOKUP(A85,'Product Data'!$A$7:$H$206,7,FALSE)-F85)))</f>
        <v/>
      </c>
      <c r="L85" s="10"/>
      <c r="M85" s="2" t="str">
        <f>IF(A85="","",IF(COUNTIF('Product Data'!$A$7:$A$206,A85)&lt;&gt;1,"",IF(OR(NOT(ISNUMBER(IFERROR(VLOOKUP(A85,'Product Data'!$A$7:$H$206,5,FALSE),""))),IFERROR(VLOOKUP(A85,'Product Data'!$A$7:$H$206,5,FALSE),0)&lt;=0),"",VLOOKUP(A85,'Product Data'!$A$7:$H$206,5,FALSE))))</f>
        <v/>
      </c>
      <c r="N85" s="2" t="str">
        <f t="shared" si="16"/>
        <v/>
      </c>
      <c r="O85" s="2" t="str">
        <f t="shared" si="17"/>
        <v/>
      </c>
      <c r="P85" t="str">
        <f>IF(A85="",IF(COUNTA(C85:E85,L85,Q85)&gt;0,"Review",""),IF(OR(COUNTIF('Product Data'!$A$7:$A$206,A85)&lt;&gt;1,COUNTIF($A$8:$A$207,A85)&lt;&gt;1,B85="",NOT(ISNUMBER(F85)),NOT(ISNUMBER(G85)),NOT(ISNUMBER(H85)),NOT(ISNUMBER(I85)),NOT(ISNUMBER(J85)),NOT(ISNUMBER(K85)),NOT(ISNUMBER(M85)),NOT(ISNUMBER(N85)),NOT(ISNUMBER($B$6)),$B$6&lt;0),"Review",IF(F85&lt;=H85,"Urgent",IF(I85&lt;=VLOOKUP(A85,'Product Data'!$A$7:$H$206,6,FALSE)+$B$6,"Monitor","Healthy"))))</f>
        <v/>
      </c>
      <c r="Q85" s="6"/>
    </row>
    <row r="86" spans="1:17">
      <c r="A86" s="6"/>
      <c r="B86" t="str">
        <f>IF(A86="","",IF(COUNTIF('Product Data'!$A$7:$A$206,A86)&lt;&gt;1,"REVIEW SKU",VLOOKUP(A86,'Product Data'!$A$7:$H$206,2,FALSE)))</f>
        <v/>
      </c>
      <c r="C86" s="10"/>
      <c r="D86" s="10"/>
      <c r="E86" s="10"/>
      <c r="F86" s="3" t="str">
        <f t="shared" si="12"/>
        <v/>
      </c>
      <c r="G86" s="3" t="str">
        <f t="shared" si="13"/>
        <v/>
      </c>
      <c r="H86" s="3" t="str">
        <f>IF(A86="","",IF(OR(COUNTIF('Product Data'!$A$7:$A$206,A86)&lt;&gt;1,NOT(ISNUMBER(C86)),C86&lt;=0,NOT(ISNUMBER(IFERROR(VLOOKUP(A86,'Product Data'!$A$7:$H$206,6,FALSE),""))),IFERROR(VLOOKUP(A86,'Product Data'!$A$7:$H$206,6,FALSE),-1)&lt;0,NOT(ISNUMBER(IFERROR(VLOOKUP(A86,'Product Data'!$A$7:$H$206,7,FALSE),""))),IFERROR(VLOOKUP(A86,'Product Data'!$A$7:$H$206,7,FALSE),-1)&lt;0),"",C86*VLOOKUP(A86,'Product Data'!$A$7:$H$206,6,FALSE)+VLOOKUP(A86,'Product Data'!$A$7:$H$206,7,FALSE)))</f>
        <v/>
      </c>
      <c r="I86" s="3" t="str">
        <f t="shared" si="14"/>
        <v/>
      </c>
      <c r="J86" s="11" t="str">
        <f t="shared" si="15"/>
        <v/>
      </c>
      <c r="K86" s="3" t="str">
        <f>IF(A86="","",IF(OR(COUNTIF('Product Data'!$A$7:$A$206,A86)&lt;&gt;1,NOT(ISNUMBER(G86)),NOT(ISNUMBER(F86)),NOT(ISNUMBER(IFERROR(VLOOKUP(A86,'Product Data'!$A$7:$H$206,7,FALSE),""))),IFERROR(VLOOKUP(A86,'Product Data'!$A$7:$H$206,7,FALSE),-1)&lt;0),"",MAX(0,G86+VLOOKUP(A86,'Product Data'!$A$7:$H$206,7,FALSE)-F86)))</f>
        <v/>
      </c>
      <c r="L86" s="10"/>
      <c r="M86" s="2" t="str">
        <f>IF(A86="","",IF(COUNTIF('Product Data'!$A$7:$A$206,A86)&lt;&gt;1,"",IF(OR(NOT(ISNUMBER(IFERROR(VLOOKUP(A86,'Product Data'!$A$7:$H$206,5,FALSE),""))),IFERROR(VLOOKUP(A86,'Product Data'!$A$7:$H$206,5,FALSE),0)&lt;=0),"",VLOOKUP(A86,'Product Data'!$A$7:$H$206,5,FALSE))))</f>
        <v/>
      </c>
      <c r="N86" s="2" t="str">
        <f t="shared" si="16"/>
        <v/>
      </c>
      <c r="O86" s="2" t="str">
        <f t="shared" si="17"/>
        <v/>
      </c>
      <c r="P86" t="str">
        <f>IF(A86="",IF(COUNTA(C86:E86,L86,Q86)&gt;0,"Review",""),IF(OR(COUNTIF('Product Data'!$A$7:$A$206,A86)&lt;&gt;1,COUNTIF($A$8:$A$207,A86)&lt;&gt;1,B86="",NOT(ISNUMBER(F86)),NOT(ISNUMBER(G86)),NOT(ISNUMBER(H86)),NOT(ISNUMBER(I86)),NOT(ISNUMBER(J86)),NOT(ISNUMBER(K86)),NOT(ISNUMBER(M86)),NOT(ISNUMBER(N86)),NOT(ISNUMBER($B$6)),$B$6&lt;0),"Review",IF(F86&lt;=H86,"Urgent",IF(I86&lt;=VLOOKUP(A86,'Product Data'!$A$7:$H$206,6,FALSE)+$B$6,"Monitor","Healthy"))))</f>
        <v/>
      </c>
      <c r="Q86" s="6"/>
    </row>
    <row r="87" spans="1:17">
      <c r="A87" s="6"/>
      <c r="B87" t="str">
        <f>IF(A87="","",IF(COUNTIF('Product Data'!$A$7:$A$206,A87)&lt;&gt;1,"REVIEW SKU",VLOOKUP(A87,'Product Data'!$A$7:$H$206,2,FALSE)))</f>
        <v/>
      </c>
      <c r="C87" s="10"/>
      <c r="D87" s="10"/>
      <c r="E87" s="10"/>
      <c r="F87" s="3" t="str">
        <f t="shared" si="12"/>
        <v/>
      </c>
      <c r="G87" s="3" t="str">
        <f t="shared" si="13"/>
        <v/>
      </c>
      <c r="H87" s="3" t="str">
        <f>IF(A87="","",IF(OR(COUNTIF('Product Data'!$A$7:$A$206,A87)&lt;&gt;1,NOT(ISNUMBER(C87)),C87&lt;=0,NOT(ISNUMBER(IFERROR(VLOOKUP(A87,'Product Data'!$A$7:$H$206,6,FALSE),""))),IFERROR(VLOOKUP(A87,'Product Data'!$A$7:$H$206,6,FALSE),-1)&lt;0,NOT(ISNUMBER(IFERROR(VLOOKUP(A87,'Product Data'!$A$7:$H$206,7,FALSE),""))),IFERROR(VLOOKUP(A87,'Product Data'!$A$7:$H$206,7,FALSE),-1)&lt;0),"",C87*VLOOKUP(A87,'Product Data'!$A$7:$H$206,6,FALSE)+VLOOKUP(A87,'Product Data'!$A$7:$H$206,7,FALSE)))</f>
        <v/>
      </c>
      <c r="I87" s="3" t="str">
        <f t="shared" si="14"/>
        <v/>
      </c>
      <c r="J87" s="11" t="str">
        <f t="shared" si="15"/>
        <v/>
      </c>
      <c r="K87" s="3" t="str">
        <f>IF(A87="","",IF(OR(COUNTIF('Product Data'!$A$7:$A$206,A87)&lt;&gt;1,NOT(ISNUMBER(G87)),NOT(ISNUMBER(F87)),NOT(ISNUMBER(IFERROR(VLOOKUP(A87,'Product Data'!$A$7:$H$206,7,FALSE),""))),IFERROR(VLOOKUP(A87,'Product Data'!$A$7:$H$206,7,FALSE),-1)&lt;0),"",MAX(0,G87+VLOOKUP(A87,'Product Data'!$A$7:$H$206,7,FALSE)-F87)))</f>
        <v/>
      </c>
      <c r="L87" s="10"/>
      <c r="M87" s="2" t="str">
        <f>IF(A87="","",IF(COUNTIF('Product Data'!$A$7:$A$206,A87)&lt;&gt;1,"",IF(OR(NOT(ISNUMBER(IFERROR(VLOOKUP(A87,'Product Data'!$A$7:$H$206,5,FALSE),""))),IFERROR(VLOOKUP(A87,'Product Data'!$A$7:$H$206,5,FALSE),0)&lt;=0),"",VLOOKUP(A87,'Product Data'!$A$7:$H$206,5,FALSE))))</f>
        <v/>
      </c>
      <c r="N87" s="2" t="str">
        <f t="shared" si="16"/>
        <v/>
      </c>
      <c r="O87" s="2" t="str">
        <f t="shared" si="17"/>
        <v/>
      </c>
      <c r="P87" t="str">
        <f>IF(A87="",IF(COUNTA(C87:E87,L87,Q87)&gt;0,"Review",""),IF(OR(COUNTIF('Product Data'!$A$7:$A$206,A87)&lt;&gt;1,COUNTIF($A$8:$A$207,A87)&lt;&gt;1,B87="",NOT(ISNUMBER(F87)),NOT(ISNUMBER(G87)),NOT(ISNUMBER(H87)),NOT(ISNUMBER(I87)),NOT(ISNUMBER(J87)),NOT(ISNUMBER(K87)),NOT(ISNUMBER(M87)),NOT(ISNUMBER(N87)),NOT(ISNUMBER($B$6)),$B$6&lt;0),"Review",IF(F87&lt;=H87,"Urgent",IF(I87&lt;=VLOOKUP(A87,'Product Data'!$A$7:$H$206,6,FALSE)+$B$6,"Monitor","Healthy"))))</f>
        <v/>
      </c>
      <c r="Q87" s="6"/>
    </row>
    <row r="88" spans="1:17">
      <c r="A88" s="6"/>
      <c r="B88" t="str">
        <f>IF(A88="","",IF(COUNTIF('Product Data'!$A$7:$A$206,A88)&lt;&gt;1,"REVIEW SKU",VLOOKUP(A88,'Product Data'!$A$7:$H$206,2,FALSE)))</f>
        <v/>
      </c>
      <c r="C88" s="10"/>
      <c r="D88" s="10"/>
      <c r="E88" s="10"/>
      <c r="F88" s="3" t="str">
        <f t="shared" si="12"/>
        <v/>
      </c>
      <c r="G88" s="3" t="str">
        <f t="shared" si="13"/>
        <v/>
      </c>
      <c r="H88" s="3" t="str">
        <f>IF(A88="","",IF(OR(COUNTIF('Product Data'!$A$7:$A$206,A88)&lt;&gt;1,NOT(ISNUMBER(C88)),C88&lt;=0,NOT(ISNUMBER(IFERROR(VLOOKUP(A88,'Product Data'!$A$7:$H$206,6,FALSE),""))),IFERROR(VLOOKUP(A88,'Product Data'!$A$7:$H$206,6,FALSE),-1)&lt;0,NOT(ISNUMBER(IFERROR(VLOOKUP(A88,'Product Data'!$A$7:$H$206,7,FALSE),""))),IFERROR(VLOOKUP(A88,'Product Data'!$A$7:$H$206,7,FALSE),-1)&lt;0),"",C88*VLOOKUP(A88,'Product Data'!$A$7:$H$206,6,FALSE)+VLOOKUP(A88,'Product Data'!$A$7:$H$206,7,FALSE)))</f>
        <v/>
      </c>
      <c r="I88" s="3" t="str">
        <f t="shared" si="14"/>
        <v/>
      </c>
      <c r="J88" s="11" t="str">
        <f t="shared" si="15"/>
        <v/>
      </c>
      <c r="K88" s="3" t="str">
        <f>IF(A88="","",IF(OR(COUNTIF('Product Data'!$A$7:$A$206,A88)&lt;&gt;1,NOT(ISNUMBER(G88)),NOT(ISNUMBER(F88)),NOT(ISNUMBER(IFERROR(VLOOKUP(A88,'Product Data'!$A$7:$H$206,7,FALSE),""))),IFERROR(VLOOKUP(A88,'Product Data'!$A$7:$H$206,7,FALSE),-1)&lt;0),"",MAX(0,G88+VLOOKUP(A88,'Product Data'!$A$7:$H$206,7,FALSE)-F88)))</f>
        <v/>
      </c>
      <c r="L88" s="10"/>
      <c r="M88" s="2" t="str">
        <f>IF(A88="","",IF(COUNTIF('Product Data'!$A$7:$A$206,A88)&lt;&gt;1,"",IF(OR(NOT(ISNUMBER(IFERROR(VLOOKUP(A88,'Product Data'!$A$7:$H$206,5,FALSE),""))),IFERROR(VLOOKUP(A88,'Product Data'!$A$7:$H$206,5,FALSE),0)&lt;=0),"",VLOOKUP(A88,'Product Data'!$A$7:$H$206,5,FALSE))))</f>
        <v/>
      </c>
      <c r="N88" s="2" t="str">
        <f t="shared" si="16"/>
        <v/>
      </c>
      <c r="O88" s="2" t="str">
        <f t="shared" si="17"/>
        <v/>
      </c>
      <c r="P88" t="str">
        <f>IF(A88="",IF(COUNTA(C88:E88,L88,Q88)&gt;0,"Review",""),IF(OR(COUNTIF('Product Data'!$A$7:$A$206,A88)&lt;&gt;1,COUNTIF($A$8:$A$207,A88)&lt;&gt;1,B88="",NOT(ISNUMBER(F88)),NOT(ISNUMBER(G88)),NOT(ISNUMBER(H88)),NOT(ISNUMBER(I88)),NOT(ISNUMBER(J88)),NOT(ISNUMBER(K88)),NOT(ISNUMBER(M88)),NOT(ISNUMBER(N88)),NOT(ISNUMBER($B$6)),$B$6&lt;0),"Review",IF(F88&lt;=H88,"Urgent",IF(I88&lt;=VLOOKUP(A88,'Product Data'!$A$7:$H$206,6,FALSE)+$B$6,"Monitor","Healthy"))))</f>
        <v/>
      </c>
      <c r="Q88" s="6"/>
    </row>
    <row r="89" spans="1:17">
      <c r="A89" s="6"/>
      <c r="B89" t="str">
        <f>IF(A89="","",IF(COUNTIF('Product Data'!$A$7:$A$206,A89)&lt;&gt;1,"REVIEW SKU",VLOOKUP(A89,'Product Data'!$A$7:$H$206,2,FALSE)))</f>
        <v/>
      </c>
      <c r="C89" s="10"/>
      <c r="D89" s="10"/>
      <c r="E89" s="10"/>
      <c r="F89" s="3" t="str">
        <f t="shared" si="12"/>
        <v/>
      </c>
      <c r="G89" s="3" t="str">
        <f t="shared" si="13"/>
        <v/>
      </c>
      <c r="H89" s="3" t="str">
        <f>IF(A89="","",IF(OR(COUNTIF('Product Data'!$A$7:$A$206,A89)&lt;&gt;1,NOT(ISNUMBER(C89)),C89&lt;=0,NOT(ISNUMBER(IFERROR(VLOOKUP(A89,'Product Data'!$A$7:$H$206,6,FALSE),""))),IFERROR(VLOOKUP(A89,'Product Data'!$A$7:$H$206,6,FALSE),-1)&lt;0,NOT(ISNUMBER(IFERROR(VLOOKUP(A89,'Product Data'!$A$7:$H$206,7,FALSE),""))),IFERROR(VLOOKUP(A89,'Product Data'!$A$7:$H$206,7,FALSE),-1)&lt;0),"",C89*VLOOKUP(A89,'Product Data'!$A$7:$H$206,6,FALSE)+VLOOKUP(A89,'Product Data'!$A$7:$H$206,7,FALSE)))</f>
        <v/>
      </c>
      <c r="I89" s="3" t="str">
        <f t="shared" si="14"/>
        <v/>
      </c>
      <c r="J89" s="11" t="str">
        <f t="shared" si="15"/>
        <v/>
      </c>
      <c r="K89" s="3" t="str">
        <f>IF(A89="","",IF(OR(COUNTIF('Product Data'!$A$7:$A$206,A89)&lt;&gt;1,NOT(ISNUMBER(G89)),NOT(ISNUMBER(F89)),NOT(ISNUMBER(IFERROR(VLOOKUP(A89,'Product Data'!$A$7:$H$206,7,FALSE),""))),IFERROR(VLOOKUP(A89,'Product Data'!$A$7:$H$206,7,FALSE),-1)&lt;0),"",MAX(0,G89+VLOOKUP(A89,'Product Data'!$A$7:$H$206,7,FALSE)-F89)))</f>
        <v/>
      </c>
      <c r="L89" s="10"/>
      <c r="M89" s="2" t="str">
        <f>IF(A89="","",IF(COUNTIF('Product Data'!$A$7:$A$206,A89)&lt;&gt;1,"",IF(OR(NOT(ISNUMBER(IFERROR(VLOOKUP(A89,'Product Data'!$A$7:$H$206,5,FALSE),""))),IFERROR(VLOOKUP(A89,'Product Data'!$A$7:$H$206,5,FALSE),0)&lt;=0),"",VLOOKUP(A89,'Product Data'!$A$7:$H$206,5,FALSE))))</f>
        <v/>
      </c>
      <c r="N89" s="2" t="str">
        <f t="shared" si="16"/>
        <v/>
      </c>
      <c r="O89" s="2" t="str">
        <f t="shared" si="17"/>
        <v/>
      </c>
      <c r="P89" t="str">
        <f>IF(A89="",IF(COUNTA(C89:E89,L89,Q89)&gt;0,"Review",""),IF(OR(COUNTIF('Product Data'!$A$7:$A$206,A89)&lt;&gt;1,COUNTIF($A$8:$A$207,A89)&lt;&gt;1,B89="",NOT(ISNUMBER(F89)),NOT(ISNUMBER(G89)),NOT(ISNUMBER(H89)),NOT(ISNUMBER(I89)),NOT(ISNUMBER(J89)),NOT(ISNUMBER(K89)),NOT(ISNUMBER(M89)),NOT(ISNUMBER(N89)),NOT(ISNUMBER($B$6)),$B$6&lt;0),"Review",IF(F89&lt;=H89,"Urgent",IF(I89&lt;=VLOOKUP(A89,'Product Data'!$A$7:$H$206,6,FALSE)+$B$6,"Monitor","Healthy"))))</f>
        <v/>
      </c>
      <c r="Q89" s="6"/>
    </row>
    <row r="90" spans="1:17">
      <c r="A90" s="6"/>
      <c r="B90" t="str">
        <f>IF(A90="","",IF(COUNTIF('Product Data'!$A$7:$A$206,A90)&lt;&gt;1,"REVIEW SKU",VLOOKUP(A90,'Product Data'!$A$7:$H$206,2,FALSE)))</f>
        <v/>
      </c>
      <c r="C90" s="10"/>
      <c r="D90" s="10"/>
      <c r="E90" s="10"/>
      <c r="F90" s="3" t="str">
        <f t="shared" si="12"/>
        <v/>
      </c>
      <c r="G90" s="3" t="str">
        <f t="shared" si="13"/>
        <v/>
      </c>
      <c r="H90" s="3" t="str">
        <f>IF(A90="","",IF(OR(COUNTIF('Product Data'!$A$7:$A$206,A90)&lt;&gt;1,NOT(ISNUMBER(C90)),C90&lt;=0,NOT(ISNUMBER(IFERROR(VLOOKUP(A90,'Product Data'!$A$7:$H$206,6,FALSE),""))),IFERROR(VLOOKUP(A90,'Product Data'!$A$7:$H$206,6,FALSE),-1)&lt;0,NOT(ISNUMBER(IFERROR(VLOOKUP(A90,'Product Data'!$A$7:$H$206,7,FALSE),""))),IFERROR(VLOOKUP(A90,'Product Data'!$A$7:$H$206,7,FALSE),-1)&lt;0),"",C90*VLOOKUP(A90,'Product Data'!$A$7:$H$206,6,FALSE)+VLOOKUP(A90,'Product Data'!$A$7:$H$206,7,FALSE)))</f>
        <v/>
      </c>
      <c r="I90" s="3" t="str">
        <f t="shared" si="14"/>
        <v/>
      </c>
      <c r="J90" s="11" t="str">
        <f t="shared" si="15"/>
        <v/>
      </c>
      <c r="K90" s="3" t="str">
        <f>IF(A90="","",IF(OR(COUNTIF('Product Data'!$A$7:$A$206,A90)&lt;&gt;1,NOT(ISNUMBER(G90)),NOT(ISNUMBER(F90)),NOT(ISNUMBER(IFERROR(VLOOKUP(A90,'Product Data'!$A$7:$H$206,7,FALSE),""))),IFERROR(VLOOKUP(A90,'Product Data'!$A$7:$H$206,7,FALSE),-1)&lt;0),"",MAX(0,G90+VLOOKUP(A90,'Product Data'!$A$7:$H$206,7,FALSE)-F90)))</f>
        <v/>
      </c>
      <c r="L90" s="10"/>
      <c r="M90" s="2" t="str">
        <f>IF(A90="","",IF(COUNTIF('Product Data'!$A$7:$A$206,A90)&lt;&gt;1,"",IF(OR(NOT(ISNUMBER(IFERROR(VLOOKUP(A90,'Product Data'!$A$7:$H$206,5,FALSE),""))),IFERROR(VLOOKUP(A90,'Product Data'!$A$7:$H$206,5,FALSE),0)&lt;=0),"",VLOOKUP(A90,'Product Data'!$A$7:$H$206,5,FALSE))))</f>
        <v/>
      </c>
      <c r="N90" s="2" t="str">
        <f t="shared" si="16"/>
        <v/>
      </c>
      <c r="O90" s="2" t="str">
        <f t="shared" si="17"/>
        <v/>
      </c>
      <c r="P90" t="str">
        <f>IF(A90="",IF(COUNTA(C90:E90,L90,Q90)&gt;0,"Review",""),IF(OR(COUNTIF('Product Data'!$A$7:$A$206,A90)&lt;&gt;1,COUNTIF($A$8:$A$207,A90)&lt;&gt;1,B90="",NOT(ISNUMBER(F90)),NOT(ISNUMBER(G90)),NOT(ISNUMBER(H90)),NOT(ISNUMBER(I90)),NOT(ISNUMBER(J90)),NOT(ISNUMBER(K90)),NOT(ISNUMBER(M90)),NOT(ISNUMBER(N90)),NOT(ISNUMBER($B$6)),$B$6&lt;0),"Review",IF(F90&lt;=H90,"Urgent",IF(I90&lt;=VLOOKUP(A90,'Product Data'!$A$7:$H$206,6,FALSE)+$B$6,"Monitor","Healthy"))))</f>
        <v/>
      </c>
      <c r="Q90" s="6"/>
    </row>
    <row r="91" spans="1:17">
      <c r="A91" s="6"/>
      <c r="B91" t="str">
        <f>IF(A91="","",IF(COUNTIF('Product Data'!$A$7:$A$206,A91)&lt;&gt;1,"REVIEW SKU",VLOOKUP(A91,'Product Data'!$A$7:$H$206,2,FALSE)))</f>
        <v/>
      </c>
      <c r="C91" s="10"/>
      <c r="D91" s="10"/>
      <c r="E91" s="10"/>
      <c r="F91" s="3" t="str">
        <f t="shared" si="12"/>
        <v/>
      </c>
      <c r="G91" s="3" t="str">
        <f t="shared" si="13"/>
        <v/>
      </c>
      <c r="H91" s="3" t="str">
        <f>IF(A91="","",IF(OR(COUNTIF('Product Data'!$A$7:$A$206,A91)&lt;&gt;1,NOT(ISNUMBER(C91)),C91&lt;=0,NOT(ISNUMBER(IFERROR(VLOOKUP(A91,'Product Data'!$A$7:$H$206,6,FALSE),""))),IFERROR(VLOOKUP(A91,'Product Data'!$A$7:$H$206,6,FALSE),-1)&lt;0,NOT(ISNUMBER(IFERROR(VLOOKUP(A91,'Product Data'!$A$7:$H$206,7,FALSE),""))),IFERROR(VLOOKUP(A91,'Product Data'!$A$7:$H$206,7,FALSE),-1)&lt;0),"",C91*VLOOKUP(A91,'Product Data'!$A$7:$H$206,6,FALSE)+VLOOKUP(A91,'Product Data'!$A$7:$H$206,7,FALSE)))</f>
        <v/>
      </c>
      <c r="I91" s="3" t="str">
        <f t="shared" si="14"/>
        <v/>
      </c>
      <c r="J91" s="11" t="str">
        <f t="shared" si="15"/>
        <v/>
      </c>
      <c r="K91" s="3" t="str">
        <f>IF(A91="","",IF(OR(COUNTIF('Product Data'!$A$7:$A$206,A91)&lt;&gt;1,NOT(ISNUMBER(G91)),NOT(ISNUMBER(F91)),NOT(ISNUMBER(IFERROR(VLOOKUP(A91,'Product Data'!$A$7:$H$206,7,FALSE),""))),IFERROR(VLOOKUP(A91,'Product Data'!$A$7:$H$206,7,FALSE),-1)&lt;0),"",MAX(0,G91+VLOOKUP(A91,'Product Data'!$A$7:$H$206,7,FALSE)-F91)))</f>
        <v/>
      </c>
      <c r="L91" s="10"/>
      <c r="M91" s="2" t="str">
        <f>IF(A91="","",IF(COUNTIF('Product Data'!$A$7:$A$206,A91)&lt;&gt;1,"",IF(OR(NOT(ISNUMBER(IFERROR(VLOOKUP(A91,'Product Data'!$A$7:$H$206,5,FALSE),""))),IFERROR(VLOOKUP(A91,'Product Data'!$A$7:$H$206,5,FALSE),0)&lt;=0),"",VLOOKUP(A91,'Product Data'!$A$7:$H$206,5,FALSE))))</f>
        <v/>
      </c>
      <c r="N91" s="2" t="str">
        <f t="shared" si="16"/>
        <v/>
      </c>
      <c r="O91" s="2" t="str">
        <f t="shared" si="17"/>
        <v/>
      </c>
      <c r="P91" t="str">
        <f>IF(A91="",IF(COUNTA(C91:E91,L91,Q91)&gt;0,"Review",""),IF(OR(COUNTIF('Product Data'!$A$7:$A$206,A91)&lt;&gt;1,COUNTIF($A$8:$A$207,A91)&lt;&gt;1,B91="",NOT(ISNUMBER(F91)),NOT(ISNUMBER(G91)),NOT(ISNUMBER(H91)),NOT(ISNUMBER(I91)),NOT(ISNUMBER(J91)),NOT(ISNUMBER(K91)),NOT(ISNUMBER(M91)),NOT(ISNUMBER(N91)),NOT(ISNUMBER($B$6)),$B$6&lt;0),"Review",IF(F91&lt;=H91,"Urgent",IF(I91&lt;=VLOOKUP(A91,'Product Data'!$A$7:$H$206,6,FALSE)+$B$6,"Monitor","Healthy"))))</f>
        <v/>
      </c>
      <c r="Q91" s="6"/>
    </row>
    <row r="92" spans="1:17">
      <c r="A92" s="6"/>
      <c r="B92" t="str">
        <f>IF(A92="","",IF(COUNTIF('Product Data'!$A$7:$A$206,A92)&lt;&gt;1,"REVIEW SKU",VLOOKUP(A92,'Product Data'!$A$7:$H$206,2,FALSE)))</f>
        <v/>
      </c>
      <c r="C92" s="10"/>
      <c r="D92" s="10"/>
      <c r="E92" s="10"/>
      <c r="F92" s="3" t="str">
        <f t="shared" si="12"/>
        <v/>
      </c>
      <c r="G92" s="3" t="str">
        <f t="shared" si="13"/>
        <v/>
      </c>
      <c r="H92" s="3" t="str">
        <f>IF(A92="","",IF(OR(COUNTIF('Product Data'!$A$7:$A$206,A92)&lt;&gt;1,NOT(ISNUMBER(C92)),C92&lt;=0,NOT(ISNUMBER(IFERROR(VLOOKUP(A92,'Product Data'!$A$7:$H$206,6,FALSE),""))),IFERROR(VLOOKUP(A92,'Product Data'!$A$7:$H$206,6,FALSE),-1)&lt;0,NOT(ISNUMBER(IFERROR(VLOOKUP(A92,'Product Data'!$A$7:$H$206,7,FALSE),""))),IFERROR(VLOOKUP(A92,'Product Data'!$A$7:$H$206,7,FALSE),-1)&lt;0),"",C92*VLOOKUP(A92,'Product Data'!$A$7:$H$206,6,FALSE)+VLOOKUP(A92,'Product Data'!$A$7:$H$206,7,FALSE)))</f>
        <v/>
      </c>
      <c r="I92" s="3" t="str">
        <f t="shared" si="14"/>
        <v/>
      </c>
      <c r="J92" s="11" t="str">
        <f t="shared" si="15"/>
        <v/>
      </c>
      <c r="K92" s="3" t="str">
        <f>IF(A92="","",IF(OR(COUNTIF('Product Data'!$A$7:$A$206,A92)&lt;&gt;1,NOT(ISNUMBER(G92)),NOT(ISNUMBER(F92)),NOT(ISNUMBER(IFERROR(VLOOKUP(A92,'Product Data'!$A$7:$H$206,7,FALSE),""))),IFERROR(VLOOKUP(A92,'Product Data'!$A$7:$H$206,7,FALSE),-1)&lt;0),"",MAX(0,G92+VLOOKUP(A92,'Product Data'!$A$7:$H$206,7,FALSE)-F92)))</f>
        <v/>
      </c>
      <c r="L92" s="10"/>
      <c r="M92" s="2" t="str">
        <f>IF(A92="","",IF(COUNTIF('Product Data'!$A$7:$A$206,A92)&lt;&gt;1,"",IF(OR(NOT(ISNUMBER(IFERROR(VLOOKUP(A92,'Product Data'!$A$7:$H$206,5,FALSE),""))),IFERROR(VLOOKUP(A92,'Product Data'!$A$7:$H$206,5,FALSE),0)&lt;=0),"",VLOOKUP(A92,'Product Data'!$A$7:$H$206,5,FALSE))))</f>
        <v/>
      </c>
      <c r="N92" s="2" t="str">
        <f t="shared" si="16"/>
        <v/>
      </c>
      <c r="O92" s="2" t="str">
        <f t="shared" si="17"/>
        <v/>
      </c>
      <c r="P92" t="str">
        <f>IF(A92="",IF(COUNTA(C92:E92,L92,Q92)&gt;0,"Review",""),IF(OR(COUNTIF('Product Data'!$A$7:$A$206,A92)&lt;&gt;1,COUNTIF($A$8:$A$207,A92)&lt;&gt;1,B92="",NOT(ISNUMBER(F92)),NOT(ISNUMBER(G92)),NOT(ISNUMBER(H92)),NOT(ISNUMBER(I92)),NOT(ISNUMBER(J92)),NOT(ISNUMBER(K92)),NOT(ISNUMBER(M92)),NOT(ISNUMBER(N92)),NOT(ISNUMBER($B$6)),$B$6&lt;0),"Review",IF(F92&lt;=H92,"Urgent",IF(I92&lt;=VLOOKUP(A92,'Product Data'!$A$7:$H$206,6,FALSE)+$B$6,"Monitor","Healthy"))))</f>
        <v/>
      </c>
      <c r="Q92" s="6"/>
    </row>
    <row r="93" spans="1:17">
      <c r="A93" s="6"/>
      <c r="B93" t="str">
        <f>IF(A93="","",IF(COUNTIF('Product Data'!$A$7:$A$206,A93)&lt;&gt;1,"REVIEW SKU",VLOOKUP(A93,'Product Data'!$A$7:$H$206,2,FALSE)))</f>
        <v/>
      </c>
      <c r="C93" s="10"/>
      <c r="D93" s="10"/>
      <c r="E93" s="10"/>
      <c r="F93" s="3" t="str">
        <f t="shared" si="12"/>
        <v/>
      </c>
      <c r="G93" s="3" t="str">
        <f t="shared" si="13"/>
        <v/>
      </c>
      <c r="H93" s="3" t="str">
        <f>IF(A93="","",IF(OR(COUNTIF('Product Data'!$A$7:$A$206,A93)&lt;&gt;1,NOT(ISNUMBER(C93)),C93&lt;=0,NOT(ISNUMBER(IFERROR(VLOOKUP(A93,'Product Data'!$A$7:$H$206,6,FALSE),""))),IFERROR(VLOOKUP(A93,'Product Data'!$A$7:$H$206,6,FALSE),-1)&lt;0,NOT(ISNUMBER(IFERROR(VLOOKUP(A93,'Product Data'!$A$7:$H$206,7,FALSE),""))),IFERROR(VLOOKUP(A93,'Product Data'!$A$7:$H$206,7,FALSE),-1)&lt;0),"",C93*VLOOKUP(A93,'Product Data'!$A$7:$H$206,6,FALSE)+VLOOKUP(A93,'Product Data'!$A$7:$H$206,7,FALSE)))</f>
        <v/>
      </c>
      <c r="I93" s="3" t="str">
        <f t="shared" si="14"/>
        <v/>
      </c>
      <c r="J93" s="11" t="str">
        <f t="shared" si="15"/>
        <v/>
      </c>
      <c r="K93" s="3" t="str">
        <f>IF(A93="","",IF(OR(COUNTIF('Product Data'!$A$7:$A$206,A93)&lt;&gt;1,NOT(ISNUMBER(G93)),NOT(ISNUMBER(F93)),NOT(ISNUMBER(IFERROR(VLOOKUP(A93,'Product Data'!$A$7:$H$206,7,FALSE),""))),IFERROR(VLOOKUP(A93,'Product Data'!$A$7:$H$206,7,FALSE),-1)&lt;0),"",MAX(0,G93+VLOOKUP(A93,'Product Data'!$A$7:$H$206,7,FALSE)-F93)))</f>
        <v/>
      </c>
      <c r="L93" s="10"/>
      <c r="M93" s="2" t="str">
        <f>IF(A93="","",IF(COUNTIF('Product Data'!$A$7:$A$206,A93)&lt;&gt;1,"",IF(OR(NOT(ISNUMBER(IFERROR(VLOOKUP(A93,'Product Data'!$A$7:$H$206,5,FALSE),""))),IFERROR(VLOOKUP(A93,'Product Data'!$A$7:$H$206,5,FALSE),0)&lt;=0),"",VLOOKUP(A93,'Product Data'!$A$7:$H$206,5,FALSE))))</f>
        <v/>
      </c>
      <c r="N93" s="2" t="str">
        <f t="shared" si="16"/>
        <v/>
      </c>
      <c r="O93" s="2" t="str">
        <f t="shared" si="17"/>
        <v/>
      </c>
      <c r="P93" t="str">
        <f>IF(A93="",IF(COUNTA(C93:E93,L93,Q93)&gt;0,"Review",""),IF(OR(COUNTIF('Product Data'!$A$7:$A$206,A93)&lt;&gt;1,COUNTIF($A$8:$A$207,A93)&lt;&gt;1,B93="",NOT(ISNUMBER(F93)),NOT(ISNUMBER(G93)),NOT(ISNUMBER(H93)),NOT(ISNUMBER(I93)),NOT(ISNUMBER(J93)),NOT(ISNUMBER(K93)),NOT(ISNUMBER(M93)),NOT(ISNUMBER(N93)),NOT(ISNUMBER($B$6)),$B$6&lt;0),"Review",IF(F93&lt;=H93,"Urgent",IF(I93&lt;=VLOOKUP(A93,'Product Data'!$A$7:$H$206,6,FALSE)+$B$6,"Monitor","Healthy"))))</f>
        <v/>
      </c>
      <c r="Q93" s="6"/>
    </row>
    <row r="94" spans="1:17">
      <c r="A94" s="6"/>
      <c r="B94" t="str">
        <f>IF(A94="","",IF(COUNTIF('Product Data'!$A$7:$A$206,A94)&lt;&gt;1,"REVIEW SKU",VLOOKUP(A94,'Product Data'!$A$7:$H$206,2,FALSE)))</f>
        <v/>
      </c>
      <c r="C94" s="10"/>
      <c r="D94" s="10"/>
      <c r="E94" s="10"/>
      <c r="F94" s="3" t="str">
        <f t="shared" si="12"/>
        <v/>
      </c>
      <c r="G94" s="3" t="str">
        <f t="shared" si="13"/>
        <v/>
      </c>
      <c r="H94" s="3" t="str">
        <f>IF(A94="","",IF(OR(COUNTIF('Product Data'!$A$7:$A$206,A94)&lt;&gt;1,NOT(ISNUMBER(C94)),C94&lt;=0,NOT(ISNUMBER(IFERROR(VLOOKUP(A94,'Product Data'!$A$7:$H$206,6,FALSE),""))),IFERROR(VLOOKUP(A94,'Product Data'!$A$7:$H$206,6,FALSE),-1)&lt;0,NOT(ISNUMBER(IFERROR(VLOOKUP(A94,'Product Data'!$A$7:$H$206,7,FALSE),""))),IFERROR(VLOOKUP(A94,'Product Data'!$A$7:$H$206,7,FALSE),-1)&lt;0),"",C94*VLOOKUP(A94,'Product Data'!$A$7:$H$206,6,FALSE)+VLOOKUP(A94,'Product Data'!$A$7:$H$206,7,FALSE)))</f>
        <v/>
      </c>
      <c r="I94" s="3" t="str">
        <f t="shared" si="14"/>
        <v/>
      </c>
      <c r="J94" s="11" t="str">
        <f t="shared" si="15"/>
        <v/>
      </c>
      <c r="K94" s="3" t="str">
        <f>IF(A94="","",IF(OR(COUNTIF('Product Data'!$A$7:$A$206,A94)&lt;&gt;1,NOT(ISNUMBER(G94)),NOT(ISNUMBER(F94)),NOT(ISNUMBER(IFERROR(VLOOKUP(A94,'Product Data'!$A$7:$H$206,7,FALSE),""))),IFERROR(VLOOKUP(A94,'Product Data'!$A$7:$H$206,7,FALSE),-1)&lt;0),"",MAX(0,G94+VLOOKUP(A94,'Product Data'!$A$7:$H$206,7,FALSE)-F94)))</f>
        <v/>
      </c>
      <c r="L94" s="10"/>
      <c r="M94" s="2" t="str">
        <f>IF(A94="","",IF(COUNTIF('Product Data'!$A$7:$A$206,A94)&lt;&gt;1,"",IF(OR(NOT(ISNUMBER(IFERROR(VLOOKUP(A94,'Product Data'!$A$7:$H$206,5,FALSE),""))),IFERROR(VLOOKUP(A94,'Product Data'!$A$7:$H$206,5,FALSE),0)&lt;=0),"",VLOOKUP(A94,'Product Data'!$A$7:$H$206,5,FALSE))))</f>
        <v/>
      </c>
      <c r="N94" s="2" t="str">
        <f t="shared" si="16"/>
        <v/>
      </c>
      <c r="O94" s="2" t="str">
        <f t="shared" si="17"/>
        <v/>
      </c>
      <c r="P94" t="str">
        <f>IF(A94="",IF(COUNTA(C94:E94,L94,Q94)&gt;0,"Review",""),IF(OR(COUNTIF('Product Data'!$A$7:$A$206,A94)&lt;&gt;1,COUNTIF($A$8:$A$207,A94)&lt;&gt;1,B94="",NOT(ISNUMBER(F94)),NOT(ISNUMBER(G94)),NOT(ISNUMBER(H94)),NOT(ISNUMBER(I94)),NOT(ISNUMBER(J94)),NOT(ISNUMBER(K94)),NOT(ISNUMBER(M94)),NOT(ISNUMBER(N94)),NOT(ISNUMBER($B$6)),$B$6&lt;0),"Review",IF(F94&lt;=H94,"Urgent",IF(I94&lt;=VLOOKUP(A94,'Product Data'!$A$7:$H$206,6,FALSE)+$B$6,"Monitor","Healthy"))))</f>
        <v/>
      </c>
      <c r="Q94" s="6"/>
    </row>
    <row r="95" spans="1:17">
      <c r="A95" s="6"/>
      <c r="B95" t="str">
        <f>IF(A95="","",IF(COUNTIF('Product Data'!$A$7:$A$206,A95)&lt;&gt;1,"REVIEW SKU",VLOOKUP(A95,'Product Data'!$A$7:$H$206,2,FALSE)))</f>
        <v/>
      </c>
      <c r="C95" s="10"/>
      <c r="D95" s="10"/>
      <c r="E95" s="10"/>
      <c r="F95" s="3" t="str">
        <f t="shared" si="12"/>
        <v/>
      </c>
      <c r="G95" s="3" t="str">
        <f t="shared" si="13"/>
        <v/>
      </c>
      <c r="H95" s="3" t="str">
        <f>IF(A95="","",IF(OR(COUNTIF('Product Data'!$A$7:$A$206,A95)&lt;&gt;1,NOT(ISNUMBER(C95)),C95&lt;=0,NOT(ISNUMBER(IFERROR(VLOOKUP(A95,'Product Data'!$A$7:$H$206,6,FALSE),""))),IFERROR(VLOOKUP(A95,'Product Data'!$A$7:$H$206,6,FALSE),-1)&lt;0,NOT(ISNUMBER(IFERROR(VLOOKUP(A95,'Product Data'!$A$7:$H$206,7,FALSE),""))),IFERROR(VLOOKUP(A95,'Product Data'!$A$7:$H$206,7,FALSE),-1)&lt;0),"",C95*VLOOKUP(A95,'Product Data'!$A$7:$H$206,6,FALSE)+VLOOKUP(A95,'Product Data'!$A$7:$H$206,7,FALSE)))</f>
        <v/>
      </c>
      <c r="I95" s="3" t="str">
        <f t="shared" si="14"/>
        <v/>
      </c>
      <c r="J95" s="11" t="str">
        <f t="shared" si="15"/>
        <v/>
      </c>
      <c r="K95" s="3" t="str">
        <f>IF(A95="","",IF(OR(COUNTIF('Product Data'!$A$7:$A$206,A95)&lt;&gt;1,NOT(ISNUMBER(G95)),NOT(ISNUMBER(F95)),NOT(ISNUMBER(IFERROR(VLOOKUP(A95,'Product Data'!$A$7:$H$206,7,FALSE),""))),IFERROR(VLOOKUP(A95,'Product Data'!$A$7:$H$206,7,FALSE),-1)&lt;0),"",MAX(0,G95+VLOOKUP(A95,'Product Data'!$A$7:$H$206,7,FALSE)-F95)))</f>
        <v/>
      </c>
      <c r="L95" s="10"/>
      <c r="M95" s="2" t="str">
        <f>IF(A95="","",IF(COUNTIF('Product Data'!$A$7:$A$206,A95)&lt;&gt;1,"",IF(OR(NOT(ISNUMBER(IFERROR(VLOOKUP(A95,'Product Data'!$A$7:$H$206,5,FALSE),""))),IFERROR(VLOOKUP(A95,'Product Data'!$A$7:$H$206,5,FALSE),0)&lt;=0),"",VLOOKUP(A95,'Product Data'!$A$7:$H$206,5,FALSE))))</f>
        <v/>
      </c>
      <c r="N95" s="2" t="str">
        <f t="shared" si="16"/>
        <v/>
      </c>
      <c r="O95" s="2" t="str">
        <f t="shared" si="17"/>
        <v/>
      </c>
      <c r="P95" t="str">
        <f>IF(A95="",IF(COUNTA(C95:E95,L95,Q95)&gt;0,"Review",""),IF(OR(COUNTIF('Product Data'!$A$7:$A$206,A95)&lt;&gt;1,COUNTIF($A$8:$A$207,A95)&lt;&gt;1,B95="",NOT(ISNUMBER(F95)),NOT(ISNUMBER(G95)),NOT(ISNUMBER(H95)),NOT(ISNUMBER(I95)),NOT(ISNUMBER(J95)),NOT(ISNUMBER(K95)),NOT(ISNUMBER(M95)),NOT(ISNUMBER(N95)),NOT(ISNUMBER($B$6)),$B$6&lt;0),"Review",IF(F95&lt;=H95,"Urgent",IF(I95&lt;=VLOOKUP(A95,'Product Data'!$A$7:$H$206,6,FALSE)+$B$6,"Monitor","Healthy"))))</f>
        <v/>
      </c>
      <c r="Q95" s="6"/>
    </row>
    <row r="96" spans="1:17">
      <c r="A96" s="6"/>
      <c r="B96" t="str">
        <f>IF(A96="","",IF(COUNTIF('Product Data'!$A$7:$A$206,A96)&lt;&gt;1,"REVIEW SKU",VLOOKUP(A96,'Product Data'!$A$7:$H$206,2,FALSE)))</f>
        <v/>
      </c>
      <c r="C96" s="10"/>
      <c r="D96" s="10"/>
      <c r="E96" s="10"/>
      <c r="F96" s="3" t="str">
        <f t="shared" si="12"/>
        <v/>
      </c>
      <c r="G96" s="3" t="str">
        <f t="shared" si="13"/>
        <v/>
      </c>
      <c r="H96" s="3" t="str">
        <f>IF(A96="","",IF(OR(COUNTIF('Product Data'!$A$7:$A$206,A96)&lt;&gt;1,NOT(ISNUMBER(C96)),C96&lt;=0,NOT(ISNUMBER(IFERROR(VLOOKUP(A96,'Product Data'!$A$7:$H$206,6,FALSE),""))),IFERROR(VLOOKUP(A96,'Product Data'!$A$7:$H$206,6,FALSE),-1)&lt;0,NOT(ISNUMBER(IFERROR(VLOOKUP(A96,'Product Data'!$A$7:$H$206,7,FALSE),""))),IFERROR(VLOOKUP(A96,'Product Data'!$A$7:$H$206,7,FALSE),-1)&lt;0),"",C96*VLOOKUP(A96,'Product Data'!$A$7:$H$206,6,FALSE)+VLOOKUP(A96,'Product Data'!$A$7:$H$206,7,FALSE)))</f>
        <v/>
      </c>
      <c r="I96" s="3" t="str">
        <f t="shared" si="14"/>
        <v/>
      </c>
      <c r="J96" s="11" t="str">
        <f t="shared" si="15"/>
        <v/>
      </c>
      <c r="K96" s="3" t="str">
        <f>IF(A96="","",IF(OR(COUNTIF('Product Data'!$A$7:$A$206,A96)&lt;&gt;1,NOT(ISNUMBER(G96)),NOT(ISNUMBER(F96)),NOT(ISNUMBER(IFERROR(VLOOKUP(A96,'Product Data'!$A$7:$H$206,7,FALSE),""))),IFERROR(VLOOKUP(A96,'Product Data'!$A$7:$H$206,7,FALSE),-1)&lt;0),"",MAX(0,G96+VLOOKUP(A96,'Product Data'!$A$7:$H$206,7,FALSE)-F96)))</f>
        <v/>
      </c>
      <c r="L96" s="10"/>
      <c r="M96" s="2" t="str">
        <f>IF(A96="","",IF(COUNTIF('Product Data'!$A$7:$A$206,A96)&lt;&gt;1,"",IF(OR(NOT(ISNUMBER(IFERROR(VLOOKUP(A96,'Product Data'!$A$7:$H$206,5,FALSE),""))),IFERROR(VLOOKUP(A96,'Product Data'!$A$7:$H$206,5,FALSE),0)&lt;=0),"",VLOOKUP(A96,'Product Data'!$A$7:$H$206,5,FALSE))))</f>
        <v/>
      </c>
      <c r="N96" s="2" t="str">
        <f t="shared" si="16"/>
        <v/>
      </c>
      <c r="O96" s="2" t="str">
        <f t="shared" si="17"/>
        <v/>
      </c>
      <c r="P96" t="str">
        <f>IF(A96="",IF(COUNTA(C96:E96,L96,Q96)&gt;0,"Review",""),IF(OR(COUNTIF('Product Data'!$A$7:$A$206,A96)&lt;&gt;1,COUNTIF($A$8:$A$207,A96)&lt;&gt;1,B96="",NOT(ISNUMBER(F96)),NOT(ISNUMBER(G96)),NOT(ISNUMBER(H96)),NOT(ISNUMBER(I96)),NOT(ISNUMBER(J96)),NOT(ISNUMBER(K96)),NOT(ISNUMBER(M96)),NOT(ISNUMBER(N96)),NOT(ISNUMBER($B$6)),$B$6&lt;0),"Review",IF(F96&lt;=H96,"Urgent",IF(I96&lt;=VLOOKUP(A96,'Product Data'!$A$7:$H$206,6,FALSE)+$B$6,"Monitor","Healthy"))))</f>
        <v/>
      </c>
      <c r="Q96" s="6"/>
    </row>
    <row r="97" spans="1:17">
      <c r="A97" s="6"/>
      <c r="B97" t="str">
        <f>IF(A97="","",IF(COUNTIF('Product Data'!$A$7:$A$206,A97)&lt;&gt;1,"REVIEW SKU",VLOOKUP(A97,'Product Data'!$A$7:$H$206,2,FALSE)))</f>
        <v/>
      </c>
      <c r="C97" s="10"/>
      <c r="D97" s="10"/>
      <c r="E97" s="10"/>
      <c r="F97" s="3" t="str">
        <f t="shared" si="12"/>
        <v/>
      </c>
      <c r="G97" s="3" t="str">
        <f t="shared" si="13"/>
        <v/>
      </c>
      <c r="H97" s="3" t="str">
        <f>IF(A97="","",IF(OR(COUNTIF('Product Data'!$A$7:$A$206,A97)&lt;&gt;1,NOT(ISNUMBER(C97)),C97&lt;=0,NOT(ISNUMBER(IFERROR(VLOOKUP(A97,'Product Data'!$A$7:$H$206,6,FALSE),""))),IFERROR(VLOOKUP(A97,'Product Data'!$A$7:$H$206,6,FALSE),-1)&lt;0,NOT(ISNUMBER(IFERROR(VLOOKUP(A97,'Product Data'!$A$7:$H$206,7,FALSE),""))),IFERROR(VLOOKUP(A97,'Product Data'!$A$7:$H$206,7,FALSE),-1)&lt;0),"",C97*VLOOKUP(A97,'Product Data'!$A$7:$H$206,6,FALSE)+VLOOKUP(A97,'Product Data'!$A$7:$H$206,7,FALSE)))</f>
        <v/>
      </c>
      <c r="I97" s="3" t="str">
        <f t="shared" si="14"/>
        <v/>
      </c>
      <c r="J97" s="11" t="str">
        <f t="shared" si="15"/>
        <v/>
      </c>
      <c r="K97" s="3" t="str">
        <f>IF(A97="","",IF(OR(COUNTIF('Product Data'!$A$7:$A$206,A97)&lt;&gt;1,NOT(ISNUMBER(G97)),NOT(ISNUMBER(F97)),NOT(ISNUMBER(IFERROR(VLOOKUP(A97,'Product Data'!$A$7:$H$206,7,FALSE),""))),IFERROR(VLOOKUP(A97,'Product Data'!$A$7:$H$206,7,FALSE),-1)&lt;0),"",MAX(0,G97+VLOOKUP(A97,'Product Data'!$A$7:$H$206,7,FALSE)-F97)))</f>
        <v/>
      </c>
      <c r="L97" s="10"/>
      <c r="M97" s="2" t="str">
        <f>IF(A97="","",IF(COUNTIF('Product Data'!$A$7:$A$206,A97)&lt;&gt;1,"",IF(OR(NOT(ISNUMBER(IFERROR(VLOOKUP(A97,'Product Data'!$A$7:$H$206,5,FALSE),""))),IFERROR(VLOOKUP(A97,'Product Data'!$A$7:$H$206,5,FALSE),0)&lt;=0),"",VLOOKUP(A97,'Product Data'!$A$7:$H$206,5,FALSE))))</f>
        <v/>
      </c>
      <c r="N97" s="2" t="str">
        <f t="shared" si="16"/>
        <v/>
      </c>
      <c r="O97" s="2" t="str">
        <f t="shared" si="17"/>
        <v/>
      </c>
      <c r="P97" t="str">
        <f>IF(A97="",IF(COUNTA(C97:E97,L97,Q97)&gt;0,"Review",""),IF(OR(COUNTIF('Product Data'!$A$7:$A$206,A97)&lt;&gt;1,COUNTIF($A$8:$A$207,A97)&lt;&gt;1,B97="",NOT(ISNUMBER(F97)),NOT(ISNUMBER(G97)),NOT(ISNUMBER(H97)),NOT(ISNUMBER(I97)),NOT(ISNUMBER(J97)),NOT(ISNUMBER(K97)),NOT(ISNUMBER(M97)),NOT(ISNUMBER(N97)),NOT(ISNUMBER($B$6)),$B$6&lt;0),"Review",IF(F97&lt;=H97,"Urgent",IF(I97&lt;=VLOOKUP(A97,'Product Data'!$A$7:$H$206,6,FALSE)+$B$6,"Monitor","Healthy"))))</f>
        <v/>
      </c>
      <c r="Q97" s="6"/>
    </row>
    <row r="98" spans="1:17">
      <c r="A98" s="6"/>
      <c r="B98" t="str">
        <f>IF(A98="","",IF(COUNTIF('Product Data'!$A$7:$A$206,A98)&lt;&gt;1,"REVIEW SKU",VLOOKUP(A98,'Product Data'!$A$7:$H$206,2,FALSE)))</f>
        <v/>
      </c>
      <c r="C98" s="10"/>
      <c r="D98" s="10"/>
      <c r="E98" s="10"/>
      <c r="F98" s="3" t="str">
        <f t="shared" si="12"/>
        <v/>
      </c>
      <c r="G98" s="3" t="str">
        <f t="shared" si="13"/>
        <v/>
      </c>
      <c r="H98" s="3" t="str">
        <f>IF(A98="","",IF(OR(COUNTIF('Product Data'!$A$7:$A$206,A98)&lt;&gt;1,NOT(ISNUMBER(C98)),C98&lt;=0,NOT(ISNUMBER(IFERROR(VLOOKUP(A98,'Product Data'!$A$7:$H$206,6,FALSE),""))),IFERROR(VLOOKUP(A98,'Product Data'!$A$7:$H$206,6,FALSE),-1)&lt;0,NOT(ISNUMBER(IFERROR(VLOOKUP(A98,'Product Data'!$A$7:$H$206,7,FALSE),""))),IFERROR(VLOOKUP(A98,'Product Data'!$A$7:$H$206,7,FALSE),-1)&lt;0),"",C98*VLOOKUP(A98,'Product Data'!$A$7:$H$206,6,FALSE)+VLOOKUP(A98,'Product Data'!$A$7:$H$206,7,FALSE)))</f>
        <v/>
      </c>
      <c r="I98" s="3" t="str">
        <f t="shared" si="14"/>
        <v/>
      </c>
      <c r="J98" s="11" t="str">
        <f t="shared" si="15"/>
        <v/>
      </c>
      <c r="K98" s="3" t="str">
        <f>IF(A98="","",IF(OR(COUNTIF('Product Data'!$A$7:$A$206,A98)&lt;&gt;1,NOT(ISNUMBER(G98)),NOT(ISNUMBER(F98)),NOT(ISNUMBER(IFERROR(VLOOKUP(A98,'Product Data'!$A$7:$H$206,7,FALSE),""))),IFERROR(VLOOKUP(A98,'Product Data'!$A$7:$H$206,7,FALSE),-1)&lt;0),"",MAX(0,G98+VLOOKUP(A98,'Product Data'!$A$7:$H$206,7,FALSE)-F98)))</f>
        <v/>
      </c>
      <c r="L98" s="10"/>
      <c r="M98" s="2" t="str">
        <f>IF(A98="","",IF(COUNTIF('Product Data'!$A$7:$A$206,A98)&lt;&gt;1,"",IF(OR(NOT(ISNUMBER(IFERROR(VLOOKUP(A98,'Product Data'!$A$7:$H$206,5,FALSE),""))),IFERROR(VLOOKUP(A98,'Product Data'!$A$7:$H$206,5,FALSE),0)&lt;=0),"",VLOOKUP(A98,'Product Data'!$A$7:$H$206,5,FALSE))))</f>
        <v/>
      </c>
      <c r="N98" s="2" t="str">
        <f t="shared" si="16"/>
        <v/>
      </c>
      <c r="O98" s="2" t="str">
        <f t="shared" si="17"/>
        <v/>
      </c>
      <c r="P98" t="str">
        <f>IF(A98="",IF(COUNTA(C98:E98,L98,Q98)&gt;0,"Review",""),IF(OR(COUNTIF('Product Data'!$A$7:$A$206,A98)&lt;&gt;1,COUNTIF($A$8:$A$207,A98)&lt;&gt;1,B98="",NOT(ISNUMBER(F98)),NOT(ISNUMBER(G98)),NOT(ISNUMBER(H98)),NOT(ISNUMBER(I98)),NOT(ISNUMBER(J98)),NOT(ISNUMBER(K98)),NOT(ISNUMBER(M98)),NOT(ISNUMBER(N98)),NOT(ISNUMBER($B$6)),$B$6&lt;0),"Review",IF(F98&lt;=H98,"Urgent",IF(I98&lt;=VLOOKUP(A98,'Product Data'!$A$7:$H$206,6,FALSE)+$B$6,"Monitor","Healthy"))))</f>
        <v/>
      </c>
      <c r="Q98" s="6"/>
    </row>
    <row r="99" spans="1:17">
      <c r="A99" s="6"/>
      <c r="B99" t="str">
        <f>IF(A99="","",IF(COUNTIF('Product Data'!$A$7:$A$206,A99)&lt;&gt;1,"REVIEW SKU",VLOOKUP(A99,'Product Data'!$A$7:$H$206,2,FALSE)))</f>
        <v/>
      </c>
      <c r="C99" s="10"/>
      <c r="D99" s="10"/>
      <c r="E99" s="10"/>
      <c r="F99" s="3" t="str">
        <f t="shared" si="12"/>
        <v/>
      </c>
      <c r="G99" s="3" t="str">
        <f t="shared" si="13"/>
        <v/>
      </c>
      <c r="H99" s="3" t="str">
        <f>IF(A99="","",IF(OR(COUNTIF('Product Data'!$A$7:$A$206,A99)&lt;&gt;1,NOT(ISNUMBER(C99)),C99&lt;=0,NOT(ISNUMBER(IFERROR(VLOOKUP(A99,'Product Data'!$A$7:$H$206,6,FALSE),""))),IFERROR(VLOOKUP(A99,'Product Data'!$A$7:$H$206,6,FALSE),-1)&lt;0,NOT(ISNUMBER(IFERROR(VLOOKUP(A99,'Product Data'!$A$7:$H$206,7,FALSE),""))),IFERROR(VLOOKUP(A99,'Product Data'!$A$7:$H$206,7,FALSE),-1)&lt;0),"",C99*VLOOKUP(A99,'Product Data'!$A$7:$H$206,6,FALSE)+VLOOKUP(A99,'Product Data'!$A$7:$H$206,7,FALSE)))</f>
        <v/>
      </c>
      <c r="I99" s="3" t="str">
        <f t="shared" si="14"/>
        <v/>
      </c>
      <c r="J99" s="11" t="str">
        <f t="shared" si="15"/>
        <v/>
      </c>
      <c r="K99" s="3" t="str">
        <f>IF(A99="","",IF(OR(COUNTIF('Product Data'!$A$7:$A$206,A99)&lt;&gt;1,NOT(ISNUMBER(G99)),NOT(ISNUMBER(F99)),NOT(ISNUMBER(IFERROR(VLOOKUP(A99,'Product Data'!$A$7:$H$206,7,FALSE),""))),IFERROR(VLOOKUP(A99,'Product Data'!$A$7:$H$206,7,FALSE),-1)&lt;0),"",MAX(0,G99+VLOOKUP(A99,'Product Data'!$A$7:$H$206,7,FALSE)-F99)))</f>
        <v/>
      </c>
      <c r="L99" s="10"/>
      <c r="M99" s="2" t="str">
        <f>IF(A99="","",IF(COUNTIF('Product Data'!$A$7:$A$206,A99)&lt;&gt;1,"",IF(OR(NOT(ISNUMBER(IFERROR(VLOOKUP(A99,'Product Data'!$A$7:$H$206,5,FALSE),""))),IFERROR(VLOOKUP(A99,'Product Data'!$A$7:$H$206,5,FALSE),0)&lt;=0),"",VLOOKUP(A99,'Product Data'!$A$7:$H$206,5,FALSE))))</f>
        <v/>
      </c>
      <c r="N99" s="2" t="str">
        <f t="shared" si="16"/>
        <v/>
      </c>
      <c r="O99" s="2" t="str">
        <f t="shared" si="17"/>
        <v/>
      </c>
      <c r="P99" t="str">
        <f>IF(A99="",IF(COUNTA(C99:E99,L99,Q99)&gt;0,"Review",""),IF(OR(COUNTIF('Product Data'!$A$7:$A$206,A99)&lt;&gt;1,COUNTIF($A$8:$A$207,A99)&lt;&gt;1,B99="",NOT(ISNUMBER(F99)),NOT(ISNUMBER(G99)),NOT(ISNUMBER(H99)),NOT(ISNUMBER(I99)),NOT(ISNUMBER(J99)),NOT(ISNUMBER(K99)),NOT(ISNUMBER(M99)),NOT(ISNUMBER(N99)),NOT(ISNUMBER($B$6)),$B$6&lt;0),"Review",IF(F99&lt;=H99,"Urgent",IF(I99&lt;=VLOOKUP(A99,'Product Data'!$A$7:$H$206,6,FALSE)+$B$6,"Monitor","Healthy"))))</f>
        <v/>
      </c>
      <c r="Q99" s="6"/>
    </row>
    <row r="100" spans="1:17">
      <c r="A100" s="6"/>
      <c r="B100" t="str">
        <f>IF(A100="","",IF(COUNTIF('Product Data'!$A$7:$A$206,A100)&lt;&gt;1,"REVIEW SKU",VLOOKUP(A100,'Product Data'!$A$7:$H$206,2,FALSE)))</f>
        <v/>
      </c>
      <c r="C100" s="10"/>
      <c r="D100" s="10"/>
      <c r="E100" s="10"/>
      <c r="F100" s="3" t="str">
        <f t="shared" si="12"/>
        <v/>
      </c>
      <c r="G100" s="3" t="str">
        <f t="shared" si="13"/>
        <v/>
      </c>
      <c r="H100" s="3" t="str">
        <f>IF(A100="","",IF(OR(COUNTIF('Product Data'!$A$7:$A$206,A100)&lt;&gt;1,NOT(ISNUMBER(C100)),C100&lt;=0,NOT(ISNUMBER(IFERROR(VLOOKUP(A100,'Product Data'!$A$7:$H$206,6,FALSE),""))),IFERROR(VLOOKUP(A100,'Product Data'!$A$7:$H$206,6,FALSE),-1)&lt;0,NOT(ISNUMBER(IFERROR(VLOOKUP(A100,'Product Data'!$A$7:$H$206,7,FALSE),""))),IFERROR(VLOOKUP(A100,'Product Data'!$A$7:$H$206,7,FALSE),-1)&lt;0),"",C100*VLOOKUP(A100,'Product Data'!$A$7:$H$206,6,FALSE)+VLOOKUP(A100,'Product Data'!$A$7:$H$206,7,FALSE)))</f>
        <v/>
      </c>
      <c r="I100" s="3" t="str">
        <f t="shared" si="14"/>
        <v/>
      </c>
      <c r="J100" s="11" t="str">
        <f t="shared" si="15"/>
        <v/>
      </c>
      <c r="K100" s="3" t="str">
        <f>IF(A100="","",IF(OR(COUNTIF('Product Data'!$A$7:$A$206,A100)&lt;&gt;1,NOT(ISNUMBER(G100)),NOT(ISNUMBER(F100)),NOT(ISNUMBER(IFERROR(VLOOKUP(A100,'Product Data'!$A$7:$H$206,7,FALSE),""))),IFERROR(VLOOKUP(A100,'Product Data'!$A$7:$H$206,7,FALSE),-1)&lt;0),"",MAX(0,G100+VLOOKUP(A100,'Product Data'!$A$7:$H$206,7,FALSE)-F100)))</f>
        <v/>
      </c>
      <c r="L100" s="10"/>
      <c r="M100" s="2" t="str">
        <f>IF(A100="","",IF(COUNTIF('Product Data'!$A$7:$A$206,A100)&lt;&gt;1,"",IF(OR(NOT(ISNUMBER(IFERROR(VLOOKUP(A100,'Product Data'!$A$7:$H$206,5,FALSE),""))),IFERROR(VLOOKUP(A100,'Product Data'!$A$7:$H$206,5,FALSE),0)&lt;=0),"",VLOOKUP(A100,'Product Data'!$A$7:$H$206,5,FALSE))))</f>
        <v/>
      </c>
      <c r="N100" s="2" t="str">
        <f t="shared" si="16"/>
        <v/>
      </c>
      <c r="O100" s="2" t="str">
        <f t="shared" si="17"/>
        <v/>
      </c>
      <c r="P100" t="str">
        <f>IF(A100="",IF(COUNTA(C100:E100,L100,Q100)&gt;0,"Review",""),IF(OR(COUNTIF('Product Data'!$A$7:$A$206,A100)&lt;&gt;1,COUNTIF($A$8:$A$207,A100)&lt;&gt;1,B100="",NOT(ISNUMBER(F100)),NOT(ISNUMBER(G100)),NOT(ISNUMBER(H100)),NOT(ISNUMBER(I100)),NOT(ISNUMBER(J100)),NOT(ISNUMBER(K100)),NOT(ISNUMBER(M100)),NOT(ISNUMBER(N100)),NOT(ISNUMBER($B$6)),$B$6&lt;0),"Review",IF(F100&lt;=H100,"Urgent",IF(I100&lt;=VLOOKUP(A100,'Product Data'!$A$7:$H$206,6,FALSE)+$B$6,"Monitor","Healthy"))))</f>
        <v/>
      </c>
      <c r="Q100" s="6"/>
    </row>
    <row r="101" spans="1:17">
      <c r="A101" s="6"/>
      <c r="B101" t="str">
        <f>IF(A101="","",IF(COUNTIF('Product Data'!$A$7:$A$206,A101)&lt;&gt;1,"REVIEW SKU",VLOOKUP(A101,'Product Data'!$A$7:$H$206,2,FALSE)))</f>
        <v/>
      </c>
      <c r="C101" s="10"/>
      <c r="D101" s="10"/>
      <c r="E101" s="10"/>
      <c r="F101" s="3" t="str">
        <f t="shared" si="12"/>
        <v/>
      </c>
      <c r="G101" s="3" t="str">
        <f t="shared" si="13"/>
        <v/>
      </c>
      <c r="H101" s="3" t="str">
        <f>IF(A101="","",IF(OR(COUNTIF('Product Data'!$A$7:$A$206,A101)&lt;&gt;1,NOT(ISNUMBER(C101)),C101&lt;=0,NOT(ISNUMBER(IFERROR(VLOOKUP(A101,'Product Data'!$A$7:$H$206,6,FALSE),""))),IFERROR(VLOOKUP(A101,'Product Data'!$A$7:$H$206,6,FALSE),-1)&lt;0,NOT(ISNUMBER(IFERROR(VLOOKUP(A101,'Product Data'!$A$7:$H$206,7,FALSE),""))),IFERROR(VLOOKUP(A101,'Product Data'!$A$7:$H$206,7,FALSE),-1)&lt;0),"",C101*VLOOKUP(A101,'Product Data'!$A$7:$H$206,6,FALSE)+VLOOKUP(A101,'Product Data'!$A$7:$H$206,7,FALSE)))</f>
        <v/>
      </c>
      <c r="I101" s="3" t="str">
        <f t="shared" si="14"/>
        <v/>
      </c>
      <c r="J101" s="11" t="str">
        <f t="shared" si="15"/>
        <v/>
      </c>
      <c r="K101" s="3" t="str">
        <f>IF(A101="","",IF(OR(COUNTIF('Product Data'!$A$7:$A$206,A101)&lt;&gt;1,NOT(ISNUMBER(G101)),NOT(ISNUMBER(F101)),NOT(ISNUMBER(IFERROR(VLOOKUP(A101,'Product Data'!$A$7:$H$206,7,FALSE),""))),IFERROR(VLOOKUP(A101,'Product Data'!$A$7:$H$206,7,FALSE),-1)&lt;0),"",MAX(0,G101+VLOOKUP(A101,'Product Data'!$A$7:$H$206,7,FALSE)-F101)))</f>
        <v/>
      </c>
      <c r="L101" s="10"/>
      <c r="M101" s="2" t="str">
        <f>IF(A101="","",IF(COUNTIF('Product Data'!$A$7:$A$206,A101)&lt;&gt;1,"",IF(OR(NOT(ISNUMBER(IFERROR(VLOOKUP(A101,'Product Data'!$A$7:$H$206,5,FALSE),""))),IFERROR(VLOOKUP(A101,'Product Data'!$A$7:$H$206,5,FALSE),0)&lt;=0),"",VLOOKUP(A101,'Product Data'!$A$7:$H$206,5,FALSE))))</f>
        <v/>
      </c>
      <c r="N101" s="2" t="str">
        <f t="shared" si="16"/>
        <v/>
      </c>
      <c r="O101" s="2" t="str">
        <f t="shared" si="17"/>
        <v/>
      </c>
      <c r="P101" t="str">
        <f>IF(A101="",IF(COUNTA(C101:E101,L101,Q101)&gt;0,"Review",""),IF(OR(COUNTIF('Product Data'!$A$7:$A$206,A101)&lt;&gt;1,COUNTIF($A$8:$A$207,A101)&lt;&gt;1,B101="",NOT(ISNUMBER(F101)),NOT(ISNUMBER(G101)),NOT(ISNUMBER(H101)),NOT(ISNUMBER(I101)),NOT(ISNUMBER(J101)),NOT(ISNUMBER(K101)),NOT(ISNUMBER(M101)),NOT(ISNUMBER(N101)),NOT(ISNUMBER($B$6)),$B$6&lt;0),"Review",IF(F101&lt;=H101,"Urgent",IF(I101&lt;=VLOOKUP(A101,'Product Data'!$A$7:$H$206,6,FALSE)+$B$6,"Monitor","Healthy"))))</f>
        <v/>
      </c>
      <c r="Q101" s="6"/>
    </row>
    <row r="102" spans="1:17">
      <c r="A102" s="6"/>
      <c r="B102" t="str">
        <f>IF(A102="","",IF(COUNTIF('Product Data'!$A$7:$A$206,A102)&lt;&gt;1,"REVIEW SKU",VLOOKUP(A102,'Product Data'!$A$7:$H$206,2,FALSE)))</f>
        <v/>
      </c>
      <c r="C102" s="10"/>
      <c r="D102" s="10"/>
      <c r="E102" s="10"/>
      <c r="F102" s="3" t="str">
        <f t="shared" si="12"/>
        <v/>
      </c>
      <c r="G102" s="3" t="str">
        <f t="shared" si="13"/>
        <v/>
      </c>
      <c r="H102" s="3" t="str">
        <f>IF(A102="","",IF(OR(COUNTIF('Product Data'!$A$7:$A$206,A102)&lt;&gt;1,NOT(ISNUMBER(C102)),C102&lt;=0,NOT(ISNUMBER(IFERROR(VLOOKUP(A102,'Product Data'!$A$7:$H$206,6,FALSE),""))),IFERROR(VLOOKUP(A102,'Product Data'!$A$7:$H$206,6,FALSE),-1)&lt;0,NOT(ISNUMBER(IFERROR(VLOOKUP(A102,'Product Data'!$A$7:$H$206,7,FALSE),""))),IFERROR(VLOOKUP(A102,'Product Data'!$A$7:$H$206,7,FALSE),-1)&lt;0),"",C102*VLOOKUP(A102,'Product Data'!$A$7:$H$206,6,FALSE)+VLOOKUP(A102,'Product Data'!$A$7:$H$206,7,FALSE)))</f>
        <v/>
      </c>
      <c r="I102" s="3" t="str">
        <f t="shared" si="14"/>
        <v/>
      </c>
      <c r="J102" s="11" t="str">
        <f t="shared" si="15"/>
        <v/>
      </c>
      <c r="K102" s="3" t="str">
        <f>IF(A102="","",IF(OR(COUNTIF('Product Data'!$A$7:$A$206,A102)&lt;&gt;1,NOT(ISNUMBER(G102)),NOT(ISNUMBER(F102)),NOT(ISNUMBER(IFERROR(VLOOKUP(A102,'Product Data'!$A$7:$H$206,7,FALSE),""))),IFERROR(VLOOKUP(A102,'Product Data'!$A$7:$H$206,7,FALSE),-1)&lt;0),"",MAX(0,G102+VLOOKUP(A102,'Product Data'!$A$7:$H$206,7,FALSE)-F102)))</f>
        <v/>
      </c>
      <c r="L102" s="10"/>
      <c r="M102" s="2" t="str">
        <f>IF(A102="","",IF(COUNTIF('Product Data'!$A$7:$A$206,A102)&lt;&gt;1,"",IF(OR(NOT(ISNUMBER(IFERROR(VLOOKUP(A102,'Product Data'!$A$7:$H$206,5,FALSE),""))),IFERROR(VLOOKUP(A102,'Product Data'!$A$7:$H$206,5,FALSE),0)&lt;=0),"",VLOOKUP(A102,'Product Data'!$A$7:$H$206,5,FALSE))))</f>
        <v/>
      </c>
      <c r="N102" s="2" t="str">
        <f t="shared" si="16"/>
        <v/>
      </c>
      <c r="O102" s="2" t="str">
        <f t="shared" si="17"/>
        <v/>
      </c>
      <c r="P102" t="str">
        <f>IF(A102="",IF(COUNTA(C102:E102,L102,Q102)&gt;0,"Review",""),IF(OR(COUNTIF('Product Data'!$A$7:$A$206,A102)&lt;&gt;1,COUNTIF($A$8:$A$207,A102)&lt;&gt;1,B102="",NOT(ISNUMBER(F102)),NOT(ISNUMBER(G102)),NOT(ISNUMBER(H102)),NOT(ISNUMBER(I102)),NOT(ISNUMBER(J102)),NOT(ISNUMBER(K102)),NOT(ISNUMBER(M102)),NOT(ISNUMBER(N102)),NOT(ISNUMBER($B$6)),$B$6&lt;0),"Review",IF(F102&lt;=H102,"Urgent",IF(I102&lt;=VLOOKUP(A102,'Product Data'!$A$7:$H$206,6,FALSE)+$B$6,"Monitor","Healthy"))))</f>
        <v/>
      </c>
      <c r="Q102" s="6"/>
    </row>
    <row r="103" spans="1:17">
      <c r="A103" s="6"/>
      <c r="B103" t="str">
        <f>IF(A103="","",IF(COUNTIF('Product Data'!$A$7:$A$206,A103)&lt;&gt;1,"REVIEW SKU",VLOOKUP(A103,'Product Data'!$A$7:$H$206,2,FALSE)))</f>
        <v/>
      </c>
      <c r="C103" s="10"/>
      <c r="D103" s="10"/>
      <c r="E103" s="10"/>
      <c r="F103" s="3" t="str">
        <f t="shared" si="12"/>
        <v/>
      </c>
      <c r="G103" s="3" t="str">
        <f t="shared" si="13"/>
        <v/>
      </c>
      <c r="H103" s="3" t="str">
        <f>IF(A103="","",IF(OR(COUNTIF('Product Data'!$A$7:$A$206,A103)&lt;&gt;1,NOT(ISNUMBER(C103)),C103&lt;=0,NOT(ISNUMBER(IFERROR(VLOOKUP(A103,'Product Data'!$A$7:$H$206,6,FALSE),""))),IFERROR(VLOOKUP(A103,'Product Data'!$A$7:$H$206,6,FALSE),-1)&lt;0,NOT(ISNUMBER(IFERROR(VLOOKUP(A103,'Product Data'!$A$7:$H$206,7,FALSE),""))),IFERROR(VLOOKUP(A103,'Product Data'!$A$7:$H$206,7,FALSE),-1)&lt;0),"",C103*VLOOKUP(A103,'Product Data'!$A$7:$H$206,6,FALSE)+VLOOKUP(A103,'Product Data'!$A$7:$H$206,7,FALSE)))</f>
        <v/>
      </c>
      <c r="I103" s="3" t="str">
        <f t="shared" si="14"/>
        <v/>
      </c>
      <c r="J103" s="11" t="str">
        <f t="shared" si="15"/>
        <v/>
      </c>
      <c r="K103" s="3" t="str">
        <f>IF(A103="","",IF(OR(COUNTIF('Product Data'!$A$7:$A$206,A103)&lt;&gt;1,NOT(ISNUMBER(G103)),NOT(ISNUMBER(F103)),NOT(ISNUMBER(IFERROR(VLOOKUP(A103,'Product Data'!$A$7:$H$206,7,FALSE),""))),IFERROR(VLOOKUP(A103,'Product Data'!$A$7:$H$206,7,FALSE),-1)&lt;0),"",MAX(0,G103+VLOOKUP(A103,'Product Data'!$A$7:$H$206,7,FALSE)-F103)))</f>
        <v/>
      </c>
      <c r="L103" s="10"/>
      <c r="M103" s="2" t="str">
        <f>IF(A103="","",IF(COUNTIF('Product Data'!$A$7:$A$206,A103)&lt;&gt;1,"",IF(OR(NOT(ISNUMBER(IFERROR(VLOOKUP(A103,'Product Data'!$A$7:$H$206,5,FALSE),""))),IFERROR(VLOOKUP(A103,'Product Data'!$A$7:$H$206,5,FALSE),0)&lt;=0),"",VLOOKUP(A103,'Product Data'!$A$7:$H$206,5,FALSE))))</f>
        <v/>
      </c>
      <c r="N103" s="2" t="str">
        <f t="shared" si="16"/>
        <v/>
      </c>
      <c r="O103" s="2" t="str">
        <f t="shared" si="17"/>
        <v/>
      </c>
      <c r="P103" t="str">
        <f>IF(A103="",IF(COUNTA(C103:E103,L103,Q103)&gt;0,"Review",""),IF(OR(COUNTIF('Product Data'!$A$7:$A$206,A103)&lt;&gt;1,COUNTIF($A$8:$A$207,A103)&lt;&gt;1,B103="",NOT(ISNUMBER(F103)),NOT(ISNUMBER(G103)),NOT(ISNUMBER(H103)),NOT(ISNUMBER(I103)),NOT(ISNUMBER(J103)),NOT(ISNUMBER(K103)),NOT(ISNUMBER(M103)),NOT(ISNUMBER(N103)),NOT(ISNUMBER($B$6)),$B$6&lt;0),"Review",IF(F103&lt;=H103,"Urgent",IF(I103&lt;=VLOOKUP(A103,'Product Data'!$A$7:$H$206,6,FALSE)+$B$6,"Monitor","Healthy"))))</f>
        <v/>
      </c>
      <c r="Q103" s="6"/>
    </row>
    <row r="104" spans="1:17">
      <c r="A104" s="6"/>
      <c r="B104" t="str">
        <f>IF(A104="","",IF(COUNTIF('Product Data'!$A$7:$A$206,A104)&lt;&gt;1,"REVIEW SKU",VLOOKUP(A104,'Product Data'!$A$7:$H$206,2,FALSE)))</f>
        <v/>
      </c>
      <c r="C104" s="10"/>
      <c r="D104" s="10"/>
      <c r="E104" s="10"/>
      <c r="F104" s="3" t="str">
        <f t="shared" ref="F104:F135" si="18">IF(A104="","",IF(OR(NOT(ISNUMBER(D104)),D104&lt;0,NOT(ISNUMBER(E104)),E104&lt;0),"",MAX(0,D104-E104)))</f>
        <v/>
      </c>
      <c r="G104" s="3" t="str">
        <f t="shared" ref="G104:G135" si="19">IF(A104="","",IF(OR(NOT(ISNUMBER(C104)),C104&lt;=0,NOT(ISNUMBER($B$4)),$B$4&lt;=0),"",C104*$B$4))</f>
        <v/>
      </c>
      <c r="H104" s="3" t="str">
        <f>IF(A104="","",IF(OR(COUNTIF('Product Data'!$A$7:$A$206,A104)&lt;&gt;1,NOT(ISNUMBER(C104)),C104&lt;=0,NOT(ISNUMBER(IFERROR(VLOOKUP(A104,'Product Data'!$A$7:$H$206,6,FALSE),""))),IFERROR(VLOOKUP(A104,'Product Data'!$A$7:$H$206,6,FALSE),-1)&lt;0,NOT(ISNUMBER(IFERROR(VLOOKUP(A104,'Product Data'!$A$7:$H$206,7,FALSE),""))),IFERROR(VLOOKUP(A104,'Product Data'!$A$7:$H$206,7,FALSE),-1)&lt;0),"",C104*VLOOKUP(A104,'Product Data'!$A$7:$H$206,6,FALSE)+VLOOKUP(A104,'Product Data'!$A$7:$H$206,7,FALSE)))</f>
        <v/>
      </c>
      <c r="I104" s="3" t="str">
        <f t="shared" ref="I104:I135" si="20">IF(A104="","",IF(OR(NOT(ISNUMBER(C104)),C104&lt;=0,NOT(ISNUMBER(F104))),"",F104/C104))</f>
        <v/>
      </c>
      <c r="J104" s="11" t="str">
        <f t="shared" ref="J104:J135" si="21">IF(A104="","",IF(OR(NOT(ISNUMBER($B$3)),$B$3&lt;=0,NOT(ISNUMBER(C104)),C104&lt;=0,NOT(ISNUMBER(F104)),NOT(ISNUMBER(H104))),"",IF(F104&lt;=H104,$B$3,$B$3+ROUNDUP((F104-H104)/C104,0))))</f>
        <v/>
      </c>
      <c r="K104" s="3" t="str">
        <f>IF(A104="","",IF(OR(COUNTIF('Product Data'!$A$7:$A$206,A104)&lt;&gt;1,NOT(ISNUMBER(G104)),NOT(ISNUMBER(F104)),NOT(ISNUMBER(IFERROR(VLOOKUP(A104,'Product Data'!$A$7:$H$206,7,FALSE),""))),IFERROR(VLOOKUP(A104,'Product Data'!$A$7:$H$206,7,FALSE),-1)&lt;0),"",MAX(0,G104+VLOOKUP(A104,'Product Data'!$A$7:$H$206,7,FALSE)-F104)))</f>
        <v/>
      </c>
      <c r="L104" s="10"/>
      <c r="M104" s="2" t="str">
        <f>IF(A104="","",IF(COUNTIF('Product Data'!$A$7:$A$206,A104)&lt;&gt;1,"",IF(OR(NOT(ISNUMBER(IFERROR(VLOOKUP(A104,'Product Data'!$A$7:$H$206,5,FALSE),""))),IFERROR(VLOOKUP(A104,'Product Data'!$A$7:$H$206,5,FALSE),0)&lt;=0),"",VLOOKUP(A104,'Product Data'!$A$7:$H$206,5,FALSE))))</f>
        <v/>
      </c>
      <c r="N104" s="2" t="str">
        <f t="shared" ref="N104:N135" si="22">IF(A104="","",IF(OR(NOT(ISNUMBER(K104)),NOT(ISNUMBER(M104))),"",K104*M104))</f>
        <v/>
      </c>
      <c r="O104" s="2" t="str">
        <f t="shared" ref="O104:O135" si="23">IF(A104="","",IF(COUNTA(L104)=0,"",IF(OR(NOT(ISNUMBER(L104)),L104&lt;0,NOT(ISNUMBER(M104))),"",L104*M104)))</f>
        <v/>
      </c>
      <c r="P104" t="str">
        <f>IF(A104="",IF(COUNTA(C104:E104,L104,Q104)&gt;0,"Review",""),IF(OR(COUNTIF('Product Data'!$A$7:$A$206,A104)&lt;&gt;1,COUNTIF($A$8:$A$207,A104)&lt;&gt;1,B104="",NOT(ISNUMBER(F104)),NOT(ISNUMBER(G104)),NOT(ISNUMBER(H104)),NOT(ISNUMBER(I104)),NOT(ISNUMBER(J104)),NOT(ISNUMBER(K104)),NOT(ISNUMBER(M104)),NOT(ISNUMBER(N104)),NOT(ISNUMBER($B$6)),$B$6&lt;0),"Review",IF(F104&lt;=H104,"Urgent",IF(I104&lt;=VLOOKUP(A104,'Product Data'!$A$7:$H$206,6,FALSE)+$B$6,"Monitor","Healthy"))))</f>
        <v/>
      </c>
      <c r="Q104" s="6"/>
    </row>
    <row r="105" spans="1:17">
      <c r="A105" s="6"/>
      <c r="B105" t="str">
        <f>IF(A105="","",IF(COUNTIF('Product Data'!$A$7:$A$206,A105)&lt;&gt;1,"REVIEW SKU",VLOOKUP(A105,'Product Data'!$A$7:$H$206,2,FALSE)))</f>
        <v/>
      </c>
      <c r="C105" s="10"/>
      <c r="D105" s="10"/>
      <c r="E105" s="10"/>
      <c r="F105" s="3" t="str">
        <f t="shared" si="18"/>
        <v/>
      </c>
      <c r="G105" s="3" t="str">
        <f t="shared" si="19"/>
        <v/>
      </c>
      <c r="H105" s="3" t="str">
        <f>IF(A105="","",IF(OR(COUNTIF('Product Data'!$A$7:$A$206,A105)&lt;&gt;1,NOT(ISNUMBER(C105)),C105&lt;=0,NOT(ISNUMBER(IFERROR(VLOOKUP(A105,'Product Data'!$A$7:$H$206,6,FALSE),""))),IFERROR(VLOOKUP(A105,'Product Data'!$A$7:$H$206,6,FALSE),-1)&lt;0,NOT(ISNUMBER(IFERROR(VLOOKUP(A105,'Product Data'!$A$7:$H$206,7,FALSE),""))),IFERROR(VLOOKUP(A105,'Product Data'!$A$7:$H$206,7,FALSE),-1)&lt;0),"",C105*VLOOKUP(A105,'Product Data'!$A$7:$H$206,6,FALSE)+VLOOKUP(A105,'Product Data'!$A$7:$H$206,7,FALSE)))</f>
        <v/>
      </c>
      <c r="I105" s="3" t="str">
        <f t="shared" si="20"/>
        <v/>
      </c>
      <c r="J105" s="11" t="str">
        <f t="shared" si="21"/>
        <v/>
      </c>
      <c r="K105" s="3" t="str">
        <f>IF(A105="","",IF(OR(COUNTIF('Product Data'!$A$7:$A$206,A105)&lt;&gt;1,NOT(ISNUMBER(G105)),NOT(ISNUMBER(F105)),NOT(ISNUMBER(IFERROR(VLOOKUP(A105,'Product Data'!$A$7:$H$206,7,FALSE),""))),IFERROR(VLOOKUP(A105,'Product Data'!$A$7:$H$206,7,FALSE),-1)&lt;0),"",MAX(0,G105+VLOOKUP(A105,'Product Data'!$A$7:$H$206,7,FALSE)-F105)))</f>
        <v/>
      </c>
      <c r="L105" s="10"/>
      <c r="M105" s="2" t="str">
        <f>IF(A105="","",IF(COUNTIF('Product Data'!$A$7:$A$206,A105)&lt;&gt;1,"",IF(OR(NOT(ISNUMBER(IFERROR(VLOOKUP(A105,'Product Data'!$A$7:$H$206,5,FALSE),""))),IFERROR(VLOOKUP(A105,'Product Data'!$A$7:$H$206,5,FALSE),0)&lt;=0),"",VLOOKUP(A105,'Product Data'!$A$7:$H$206,5,FALSE))))</f>
        <v/>
      </c>
      <c r="N105" s="2" t="str">
        <f t="shared" si="22"/>
        <v/>
      </c>
      <c r="O105" s="2" t="str">
        <f t="shared" si="23"/>
        <v/>
      </c>
      <c r="P105" t="str">
        <f>IF(A105="",IF(COUNTA(C105:E105,L105,Q105)&gt;0,"Review",""),IF(OR(COUNTIF('Product Data'!$A$7:$A$206,A105)&lt;&gt;1,COUNTIF($A$8:$A$207,A105)&lt;&gt;1,B105="",NOT(ISNUMBER(F105)),NOT(ISNUMBER(G105)),NOT(ISNUMBER(H105)),NOT(ISNUMBER(I105)),NOT(ISNUMBER(J105)),NOT(ISNUMBER(K105)),NOT(ISNUMBER(M105)),NOT(ISNUMBER(N105)),NOT(ISNUMBER($B$6)),$B$6&lt;0),"Review",IF(F105&lt;=H105,"Urgent",IF(I105&lt;=VLOOKUP(A105,'Product Data'!$A$7:$H$206,6,FALSE)+$B$6,"Monitor","Healthy"))))</f>
        <v/>
      </c>
      <c r="Q105" s="6"/>
    </row>
    <row r="106" spans="1:17">
      <c r="A106" s="6"/>
      <c r="B106" t="str">
        <f>IF(A106="","",IF(COUNTIF('Product Data'!$A$7:$A$206,A106)&lt;&gt;1,"REVIEW SKU",VLOOKUP(A106,'Product Data'!$A$7:$H$206,2,FALSE)))</f>
        <v/>
      </c>
      <c r="C106" s="10"/>
      <c r="D106" s="10"/>
      <c r="E106" s="10"/>
      <c r="F106" s="3" t="str">
        <f t="shared" si="18"/>
        <v/>
      </c>
      <c r="G106" s="3" t="str">
        <f t="shared" si="19"/>
        <v/>
      </c>
      <c r="H106" s="3" t="str">
        <f>IF(A106="","",IF(OR(COUNTIF('Product Data'!$A$7:$A$206,A106)&lt;&gt;1,NOT(ISNUMBER(C106)),C106&lt;=0,NOT(ISNUMBER(IFERROR(VLOOKUP(A106,'Product Data'!$A$7:$H$206,6,FALSE),""))),IFERROR(VLOOKUP(A106,'Product Data'!$A$7:$H$206,6,FALSE),-1)&lt;0,NOT(ISNUMBER(IFERROR(VLOOKUP(A106,'Product Data'!$A$7:$H$206,7,FALSE),""))),IFERROR(VLOOKUP(A106,'Product Data'!$A$7:$H$206,7,FALSE),-1)&lt;0),"",C106*VLOOKUP(A106,'Product Data'!$A$7:$H$206,6,FALSE)+VLOOKUP(A106,'Product Data'!$A$7:$H$206,7,FALSE)))</f>
        <v/>
      </c>
      <c r="I106" s="3" t="str">
        <f t="shared" si="20"/>
        <v/>
      </c>
      <c r="J106" s="11" t="str">
        <f t="shared" si="21"/>
        <v/>
      </c>
      <c r="K106" s="3" t="str">
        <f>IF(A106="","",IF(OR(COUNTIF('Product Data'!$A$7:$A$206,A106)&lt;&gt;1,NOT(ISNUMBER(G106)),NOT(ISNUMBER(F106)),NOT(ISNUMBER(IFERROR(VLOOKUP(A106,'Product Data'!$A$7:$H$206,7,FALSE),""))),IFERROR(VLOOKUP(A106,'Product Data'!$A$7:$H$206,7,FALSE),-1)&lt;0),"",MAX(0,G106+VLOOKUP(A106,'Product Data'!$A$7:$H$206,7,FALSE)-F106)))</f>
        <v/>
      </c>
      <c r="L106" s="10"/>
      <c r="M106" s="2" t="str">
        <f>IF(A106="","",IF(COUNTIF('Product Data'!$A$7:$A$206,A106)&lt;&gt;1,"",IF(OR(NOT(ISNUMBER(IFERROR(VLOOKUP(A106,'Product Data'!$A$7:$H$206,5,FALSE),""))),IFERROR(VLOOKUP(A106,'Product Data'!$A$7:$H$206,5,FALSE),0)&lt;=0),"",VLOOKUP(A106,'Product Data'!$A$7:$H$206,5,FALSE))))</f>
        <v/>
      </c>
      <c r="N106" s="2" t="str">
        <f t="shared" si="22"/>
        <v/>
      </c>
      <c r="O106" s="2" t="str">
        <f t="shared" si="23"/>
        <v/>
      </c>
      <c r="P106" t="str">
        <f>IF(A106="",IF(COUNTA(C106:E106,L106,Q106)&gt;0,"Review",""),IF(OR(COUNTIF('Product Data'!$A$7:$A$206,A106)&lt;&gt;1,COUNTIF($A$8:$A$207,A106)&lt;&gt;1,B106="",NOT(ISNUMBER(F106)),NOT(ISNUMBER(G106)),NOT(ISNUMBER(H106)),NOT(ISNUMBER(I106)),NOT(ISNUMBER(J106)),NOT(ISNUMBER(K106)),NOT(ISNUMBER(M106)),NOT(ISNUMBER(N106)),NOT(ISNUMBER($B$6)),$B$6&lt;0),"Review",IF(F106&lt;=H106,"Urgent",IF(I106&lt;=VLOOKUP(A106,'Product Data'!$A$7:$H$206,6,FALSE)+$B$6,"Monitor","Healthy"))))</f>
        <v/>
      </c>
      <c r="Q106" s="6"/>
    </row>
    <row r="107" spans="1:17">
      <c r="A107" s="6"/>
      <c r="B107" t="str">
        <f>IF(A107="","",IF(COUNTIF('Product Data'!$A$7:$A$206,A107)&lt;&gt;1,"REVIEW SKU",VLOOKUP(A107,'Product Data'!$A$7:$H$206,2,FALSE)))</f>
        <v/>
      </c>
      <c r="C107" s="10"/>
      <c r="D107" s="10"/>
      <c r="E107" s="10"/>
      <c r="F107" s="3" t="str">
        <f t="shared" si="18"/>
        <v/>
      </c>
      <c r="G107" s="3" t="str">
        <f t="shared" si="19"/>
        <v/>
      </c>
      <c r="H107" s="3" t="str">
        <f>IF(A107="","",IF(OR(COUNTIF('Product Data'!$A$7:$A$206,A107)&lt;&gt;1,NOT(ISNUMBER(C107)),C107&lt;=0,NOT(ISNUMBER(IFERROR(VLOOKUP(A107,'Product Data'!$A$7:$H$206,6,FALSE),""))),IFERROR(VLOOKUP(A107,'Product Data'!$A$7:$H$206,6,FALSE),-1)&lt;0,NOT(ISNUMBER(IFERROR(VLOOKUP(A107,'Product Data'!$A$7:$H$206,7,FALSE),""))),IFERROR(VLOOKUP(A107,'Product Data'!$A$7:$H$206,7,FALSE),-1)&lt;0),"",C107*VLOOKUP(A107,'Product Data'!$A$7:$H$206,6,FALSE)+VLOOKUP(A107,'Product Data'!$A$7:$H$206,7,FALSE)))</f>
        <v/>
      </c>
      <c r="I107" s="3" t="str">
        <f t="shared" si="20"/>
        <v/>
      </c>
      <c r="J107" s="11" t="str">
        <f t="shared" si="21"/>
        <v/>
      </c>
      <c r="K107" s="3" t="str">
        <f>IF(A107="","",IF(OR(COUNTIF('Product Data'!$A$7:$A$206,A107)&lt;&gt;1,NOT(ISNUMBER(G107)),NOT(ISNUMBER(F107)),NOT(ISNUMBER(IFERROR(VLOOKUP(A107,'Product Data'!$A$7:$H$206,7,FALSE),""))),IFERROR(VLOOKUP(A107,'Product Data'!$A$7:$H$206,7,FALSE),-1)&lt;0),"",MAX(0,G107+VLOOKUP(A107,'Product Data'!$A$7:$H$206,7,FALSE)-F107)))</f>
        <v/>
      </c>
      <c r="L107" s="10"/>
      <c r="M107" s="2" t="str">
        <f>IF(A107="","",IF(COUNTIF('Product Data'!$A$7:$A$206,A107)&lt;&gt;1,"",IF(OR(NOT(ISNUMBER(IFERROR(VLOOKUP(A107,'Product Data'!$A$7:$H$206,5,FALSE),""))),IFERROR(VLOOKUP(A107,'Product Data'!$A$7:$H$206,5,FALSE),0)&lt;=0),"",VLOOKUP(A107,'Product Data'!$A$7:$H$206,5,FALSE))))</f>
        <v/>
      </c>
      <c r="N107" s="2" t="str">
        <f t="shared" si="22"/>
        <v/>
      </c>
      <c r="O107" s="2" t="str">
        <f t="shared" si="23"/>
        <v/>
      </c>
      <c r="P107" t="str">
        <f>IF(A107="",IF(COUNTA(C107:E107,L107,Q107)&gt;0,"Review",""),IF(OR(COUNTIF('Product Data'!$A$7:$A$206,A107)&lt;&gt;1,COUNTIF($A$8:$A$207,A107)&lt;&gt;1,B107="",NOT(ISNUMBER(F107)),NOT(ISNUMBER(G107)),NOT(ISNUMBER(H107)),NOT(ISNUMBER(I107)),NOT(ISNUMBER(J107)),NOT(ISNUMBER(K107)),NOT(ISNUMBER(M107)),NOT(ISNUMBER(N107)),NOT(ISNUMBER($B$6)),$B$6&lt;0),"Review",IF(F107&lt;=H107,"Urgent",IF(I107&lt;=VLOOKUP(A107,'Product Data'!$A$7:$H$206,6,FALSE)+$B$6,"Monitor","Healthy"))))</f>
        <v/>
      </c>
      <c r="Q107" s="6"/>
    </row>
    <row r="108" spans="1:17">
      <c r="A108" s="6"/>
      <c r="B108" t="str">
        <f>IF(A108="","",IF(COUNTIF('Product Data'!$A$7:$A$206,A108)&lt;&gt;1,"REVIEW SKU",VLOOKUP(A108,'Product Data'!$A$7:$H$206,2,FALSE)))</f>
        <v/>
      </c>
      <c r="C108" s="10"/>
      <c r="D108" s="10"/>
      <c r="E108" s="10"/>
      <c r="F108" s="3" t="str">
        <f t="shared" si="18"/>
        <v/>
      </c>
      <c r="G108" s="3" t="str">
        <f t="shared" si="19"/>
        <v/>
      </c>
      <c r="H108" s="3" t="str">
        <f>IF(A108="","",IF(OR(COUNTIF('Product Data'!$A$7:$A$206,A108)&lt;&gt;1,NOT(ISNUMBER(C108)),C108&lt;=0,NOT(ISNUMBER(IFERROR(VLOOKUP(A108,'Product Data'!$A$7:$H$206,6,FALSE),""))),IFERROR(VLOOKUP(A108,'Product Data'!$A$7:$H$206,6,FALSE),-1)&lt;0,NOT(ISNUMBER(IFERROR(VLOOKUP(A108,'Product Data'!$A$7:$H$206,7,FALSE),""))),IFERROR(VLOOKUP(A108,'Product Data'!$A$7:$H$206,7,FALSE),-1)&lt;0),"",C108*VLOOKUP(A108,'Product Data'!$A$7:$H$206,6,FALSE)+VLOOKUP(A108,'Product Data'!$A$7:$H$206,7,FALSE)))</f>
        <v/>
      </c>
      <c r="I108" s="3" t="str">
        <f t="shared" si="20"/>
        <v/>
      </c>
      <c r="J108" s="11" t="str">
        <f t="shared" si="21"/>
        <v/>
      </c>
      <c r="K108" s="3" t="str">
        <f>IF(A108="","",IF(OR(COUNTIF('Product Data'!$A$7:$A$206,A108)&lt;&gt;1,NOT(ISNUMBER(G108)),NOT(ISNUMBER(F108)),NOT(ISNUMBER(IFERROR(VLOOKUP(A108,'Product Data'!$A$7:$H$206,7,FALSE),""))),IFERROR(VLOOKUP(A108,'Product Data'!$A$7:$H$206,7,FALSE),-1)&lt;0),"",MAX(0,G108+VLOOKUP(A108,'Product Data'!$A$7:$H$206,7,FALSE)-F108)))</f>
        <v/>
      </c>
      <c r="L108" s="10"/>
      <c r="M108" s="2" t="str">
        <f>IF(A108="","",IF(COUNTIF('Product Data'!$A$7:$A$206,A108)&lt;&gt;1,"",IF(OR(NOT(ISNUMBER(IFERROR(VLOOKUP(A108,'Product Data'!$A$7:$H$206,5,FALSE),""))),IFERROR(VLOOKUP(A108,'Product Data'!$A$7:$H$206,5,FALSE),0)&lt;=0),"",VLOOKUP(A108,'Product Data'!$A$7:$H$206,5,FALSE))))</f>
        <v/>
      </c>
      <c r="N108" s="2" t="str">
        <f t="shared" si="22"/>
        <v/>
      </c>
      <c r="O108" s="2" t="str">
        <f t="shared" si="23"/>
        <v/>
      </c>
      <c r="P108" t="str">
        <f>IF(A108="",IF(COUNTA(C108:E108,L108,Q108)&gt;0,"Review",""),IF(OR(COUNTIF('Product Data'!$A$7:$A$206,A108)&lt;&gt;1,COUNTIF($A$8:$A$207,A108)&lt;&gt;1,B108="",NOT(ISNUMBER(F108)),NOT(ISNUMBER(G108)),NOT(ISNUMBER(H108)),NOT(ISNUMBER(I108)),NOT(ISNUMBER(J108)),NOT(ISNUMBER(K108)),NOT(ISNUMBER(M108)),NOT(ISNUMBER(N108)),NOT(ISNUMBER($B$6)),$B$6&lt;0),"Review",IF(F108&lt;=H108,"Urgent",IF(I108&lt;=VLOOKUP(A108,'Product Data'!$A$7:$H$206,6,FALSE)+$B$6,"Monitor","Healthy"))))</f>
        <v/>
      </c>
      <c r="Q108" s="6"/>
    </row>
    <row r="109" spans="1:17">
      <c r="A109" s="6"/>
      <c r="B109" t="str">
        <f>IF(A109="","",IF(COUNTIF('Product Data'!$A$7:$A$206,A109)&lt;&gt;1,"REVIEW SKU",VLOOKUP(A109,'Product Data'!$A$7:$H$206,2,FALSE)))</f>
        <v/>
      </c>
      <c r="C109" s="10"/>
      <c r="D109" s="10"/>
      <c r="E109" s="10"/>
      <c r="F109" s="3" t="str">
        <f t="shared" si="18"/>
        <v/>
      </c>
      <c r="G109" s="3" t="str">
        <f t="shared" si="19"/>
        <v/>
      </c>
      <c r="H109" s="3" t="str">
        <f>IF(A109="","",IF(OR(COUNTIF('Product Data'!$A$7:$A$206,A109)&lt;&gt;1,NOT(ISNUMBER(C109)),C109&lt;=0,NOT(ISNUMBER(IFERROR(VLOOKUP(A109,'Product Data'!$A$7:$H$206,6,FALSE),""))),IFERROR(VLOOKUP(A109,'Product Data'!$A$7:$H$206,6,FALSE),-1)&lt;0,NOT(ISNUMBER(IFERROR(VLOOKUP(A109,'Product Data'!$A$7:$H$206,7,FALSE),""))),IFERROR(VLOOKUP(A109,'Product Data'!$A$7:$H$206,7,FALSE),-1)&lt;0),"",C109*VLOOKUP(A109,'Product Data'!$A$7:$H$206,6,FALSE)+VLOOKUP(A109,'Product Data'!$A$7:$H$206,7,FALSE)))</f>
        <v/>
      </c>
      <c r="I109" s="3" t="str">
        <f t="shared" si="20"/>
        <v/>
      </c>
      <c r="J109" s="11" t="str">
        <f t="shared" si="21"/>
        <v/>
      </c>
      <c r="K109" s="3" t="str">
        <f>IF(A109="","",IF(OR(COUNTIF('Product Data'!$A$7:$A$206,A109)&lt;&gt;1,NOT(ISNUMBER(G109)),NOT(ISNUMBER(F109)),NOT(ISNUMBER(IFERROR(VLOOKUP(A109,'Product Data'!$A$7:$H$206,7,FALSE),""))),IFERROR(VLOOKUP(A109,'Product Data'!$A$7:$H$206,7,FALSE),-1)&lt;0),"",MAX(0,G109+VLOOKUP(A109,'Product Data'!$A$7:$H$206,7,FALSE)-F109)))</f>
        <v/>
      </c>
      <c r="L109" s="10"/>
      <c r="M109" s="2" t="str">
        <f>IF(A109="","",IF(COUNTIF('Product Data'!$A$7:$A$206,A109)&lt;&gt;1,"",IF(OR(NOT(ISNUMBER(IFERROR(VLOOKUP(A109,'Product Data'!$A$7:$H$206,5,FALSE),""))),IFERROR(VLOOKUP(A109,'Product Data'!$A$7:$H$206,5,FALSE),0)&lt;=0),"",VLOOKUP(A109,'Product Data'!$A$7:$H$206,5,FALSE))))</f>
        <v/>
      </c>
      <c r="N109" s="2" t="str">
        <f t="shared" si="22"/>
        <v/>
      </c>
      <c r="O109" s="2" t="str">
        <f t="shared" si="23"/>
        <v/>
      </c>
      <c r="P109" t="str">
        <f>IF(A109="",IF(COUNTA(C109:E109,L109,Q109)&gt;0,"Review",""),IF(OR(COUNTIF('Product Data'!$A$7:$A$206,A109)&lt;&gt;1,COUNTIF($A$8:$A$207,A109)&lt;&gt;1,B109="",NOT(ISNUMBER(F109)),NOT(ISNUMBER(G109)),NOT(ISNUMBER(H109)),NOT(ISNUMBER(I109)),NOT(ISNUMBER(J109)),NOT(ISNUMBER(K109)),NOT(ISNUMBER(M109)),NOT(ISNUMBER(N109)),NOT(ISNUMBER($B$6)),$B$6&lt;0),"Review",IF(F109&lt;=H109,"Urgent",IF(I109&lt;=VLOOKUP(A109,'Product Data'!$A$7:$H$206,6,FALSE)+$B$6,"Monitor","Healthy"))))</f>
        <v/>
      </c>
      <c r="Q109" s="6"/>
    </row>
    <row r="110" spans="1:17">
      <c r="A110" s="6"/>
      <c r="B110" t="str">
        <f>IF(A110="","",IF(COUNTIF('Product Data'!$A$7:$A$206,A110)&lt;&gt;1,"REVIEW SKU",VLOOKUP(A110,'Product Data'!$A$7:$H$206,2,FALSE)))</f>
        <v/>
      </c>
      <c r="C110" s="10"/>
      <c r="D110" s="10"/>
      <c r="E110" s="10"/>
      <c r="F110" s="3" t="str">
        <f t="shared" si="18"/>
        <v/>
      </c>
      <c r="G110" s="3" t="str">
        <f t="shared" si="19"/>
        <v/>
      </c>
      <c r="H110" s="3" t="str">
        <f>IF(A110="","",IF(OR(COUNTIF('Product Data'!$A$7:$A$206,A110)&lt;&gt;1,NOT(ISNUMBER(C110)),C110&lt;=0,NOT(ISNUMBER(IFERROR(VLOOKUP(A110,'Product Data'!$A$7:$H$206,6,FALSE),""))),IFERROR(VLOOKUP(A110,'Product Data'!$A$7:$H$206,6,FALSE),-1)&lt;0,NOT(ISNUMBER(IFERROR(VLOOKUP(A110,'Product Data'!$A$7:$H$206,7,FALSE),""))),IFERROR(VLOOKUP(A110,'Product Data'!$A$7:$H$206,7,FALSE),-1)&lt;0),"",C110*VLOOKUP(A110,'Product Data'!$A$7:$H$206,6,FALSE)+VLOOKUP(A110,'Product Data'!$A$7:$H$206,7,FALSE)))</f>
        <v/>
      </c>
      <c r="I110" s="3" t="str">
        <f t="shared" si="20"/>
        <v/>
      </c>
      <c r="J110" s="11" t="str">
        <f t="shared" si="21"/>
        <v/>
      </c>
      <c r="K110" s="3" t="str">
        <f>IF(A110="","",IF(OR(COUNTIF('Product Data'!$A$7:$A$206,A110)&lt;&gt;1,NOT(ISNUMBER(G110)),NOT(ISNUMBER(F110)),NOT(ISNUMBER(IFERROR(VLOOKUP(A110,'Product Data'!$A$7:$H$206,7,FALSE),""))),IFERROR(VLOOKUP(A110,'Product Data'!$A$7:$H$206,7,FALSE),-1)&lt;0),"",MAX(0,G110+VLOOKUP(A110,'Product Data'!$A$7:$H$206,7,FALSE)-F110)))</f>
        <v/>
      </c>
      <c r="L110" s="10"/>
      <c r="M110" s="2" t="str">
        <f>IF(A110="","",IF(COUNTIF('Product Data'!$A$7:$A$206,A110)&lt;&gt;1,"",IF(OR(NOT(ISNUMBER(IFERROR(VLOOKUP(A110,'Product Data'!$A$7:$H$206,5,FALSE),""))),IFERROR(VLOOKUP(A110,'Product Data'!$A$7:$H$206,5,FALSE),0)&lt;=0),"",VLOOKUP(A110,'Product Data'!$A$7:$H$206,5,FALSE))))</f>
        <v/>
      </c>
      <c r="N110" s="2" t="str">
        <f t="shared" si="22"/>
        <v/>
      </c>
      <c r="O110" s="2" t="str">
        <f t="shared" si="23"/>
        <v/>
      </c>
      <c r="P110" t="str">
        <f>IF(A110="",IF(COUNTA(C110:E110,L110,Q110)&gt;0,"Review",""),IF(OR(COUNTIF('Product Data'!$A$7:$A$206,A110)&lt;&gt;1,COUNTIF($A$8:$A$207,A110)&lt;&gt;1,B110="",NOT(ISNUMBER(F110)),NOT(ISNUMBER(G110)),NOT(ISNUMBER(H110)),NOT(ISNUMBER(I110)),NOT(ISNUMBER(J110)),NOT(ISNUMBER(K110)),NOT(ISNUMBER(M110)),NOT(ISNUMBER(N110)),NOT(ISNUMBER($B$6)),$B$6&lt;0),"Review",IF(F110&lt;=H110,"Urgent",IF(I110&lt;=VLOOKUP(A110,'Product Data'!$A$7:$H$206,6,FALSE)+$B$6,"Monitor","Healthy"))))</f>
        <v/>
      </c>
      <c r="Q110" s="6"/>
    </row>
    <row r="111" spans="1:17">
      <c r="A111" s="6"/>
      <c r="B111" t="str">
        <f>IF(A111="","",IF(COUNTIF('Product Data'!$A$7:$A$206,A111)&lt;&gt;1,"REVIEW SKU",VLOOKUP(A111,'Product Data'!$A$7:$H$206,2,FALSE)))</f>
        <v/>
      </c>
      <c r="C111" s="10"/>
      <c r="D111" s="10"/>
      <c r="E111" s="10"/>
      <c r="F111" s="3" t="str">
        <f t="shared" si="18"/>
        <v/>
      </c>
      <c r="G111" s="3" t="str">
        <f t="shared" si="19"/>
        <v/>
      </c>
      <c r="H111" s="3" t="str">
        <f>IF(A111="","",IF(OR(COUNTIF('Product Data'!$A$7:$A$206,A111)&lt;&gt;1,NOT(ISNUMBER(C111)),C111&lt;=0,NOT(ISNUMBER(IFERROR(VLOOKUP(A111,'Product Data'!$A$7:$H$206,6,FALSE),""))),IFERROR(VLOOKUP(A111,'Product Data'!$A$7:$H$206,6,FALSE),-1)&lt;0,NOT(ISNUMBER(IFERROR(VLOOKUP(A111,'Product Data'!$A$7:$H$206,7,FALSE),""))),IFERROR(VLOOKUP(A111,'Product Data'!$A$7:$H$206,7,FALSE),-1)&lt;0),"",C111*VLOOKUP(A111,'Product Data'!$A$7:$H$206,6,FALSE)+VLOOKUP(A111,'Product Data'!$A$7:$H$206,7,FALSE)))</f>
        <v/>
      </c>
      <c r="I111" s="3" t="str">
        <f t="shared" si="20"/>
        <v/>
      </c>
      <c r="J111" s="11" t="str">
        <f t="shared" si="21"/>
        <v/>
      </c>
      <c r="K111" s="3" t="str">
        <f>IF(A111="","",IF(OR(COUNTIF('Product Data'!$A$7:$A$206,A111)&lt;&gt;1,NOT(ISNUMBER(G111)),NOT(ISNUMBER(F111)),NOT(ISNUMBER(IFERROR(VLOOKUP(A111,'Product Data'!$A$7:$H$206,7,FALSE),""))),IFERROR(VLOOKUP(A111,'Product Data'!$A$7:$H$206,7,FALSE),-1)&lt;0),"",MAX(0,G111+VLOOKUP(A111,'Product Data'!$A$7:$H$206,7,FALSE)-F111)))</f>
        <v/>
      </c>
      <c r="L111" s="10"/>
      <c r="M111" s="2" t="str">
        <f>IF(A111="","",IF(COUNTIF('Product Data'!$A$7:$A$206,A111)&lt;&gt;1,"",IF(OR(NOT(ISNUMBER(IFERROR(VLOOKUP(A111,'Product Data'!$A$7:$H$206,5,FALSE),""))),IFERROR(VLOOKUP(A111,'Product Data'!$A$7:$H$206,5,FALSE),0)&lt;=0),"",VLOOKUP(A111,'Product Data'!$A$7:$H$206,5,FALSE))))</f>
        <v/>
      </c>
      <c r="N111" s="2" t="str">
        <f t="shared" si="22"/>
        <v/>
      </c>
      <c r="O111" s="2" t="str">
        <f t="shared" si="23"/>
        <v/>
      </c>
      <c r="P111" t="str">
        <f>IF(A111="",IF(COUNTA(C111:E111,L111,Q111)&gt;0,"Review",""),IF(OR(COUNTIF('Product Data'!$A$7:$A$206,A111)&lt;&gt;1,COUNTIF($A$8:$A$207,A111)&lt;&gt;1,B111="",NOT(ISNUMBER(F111)),NOT(ISNUMBER(G111)),NOT(ISNUMBER(H111)),NOT(ISNUMBER(I111)),NOT(ISNUMBER(J111)),NOT(ISNUMBER(K111)),NOT(ISNUMBER(M111)),NOT(ISNUMBER(N111)),NOT(ISNUMBER($B$6)),$B$6&lt;0),"Review",IF(F111&lt;=H111,"Urgent",IF(I111&lt;=VLOOKUP(A111,'Product Data'!$A$7:$H$206,6,FALSE)+$B$6,"Monitor","Healthy"))))</f>
        <v/>
      </c>
      <c r="Q111" s="6"/>
    </row>
    <row r="112" spans="1:17">
      <c r="A112" s="6"/>
      <c r="B112" t="str">
        <f>IF(A112="","",IF(COUNTIF('Product Data'!$A$7:$A$206,A112)&lt;&gt;1,"REVIEW SKU",VLOOKUP(A112,'Product Data'!$A$7:$H$206,2,FALSE)))</f>
        <v/>
      </c>
      <c r="C112" s="10"/>
      <c r="D112" s="10"/>
      <c r="E112" s="10"/>
      <c r="F112" s="3" t="str">
        <f t="shared" si="18"/>
        <v/>
      </c>
      <c r="G112" s="3" t="str">
        <f t="shared" si="19"/>
        <v/>
      </c>
      <c r="H112" s="3" t="str">
        <f>IF(A112="","",IF(OR(COUNTIF('Product Data'!$A$7:$A$206,A112)&lt;&gt;1,NOT(ISNUMBER(C112)),C112&lt;=0,NOT(ISNUMBER(IFERROR(VLOOKUP(A112,'Product Data'!$A$7:$H$206,6,FALSE),""))),IFERROR(VLOOKUP(A112,'Product Data'!$A$7:$H$206,6,FALSE),-1)&lt;0,NOT(ISNUMBER(IFERROR(VLOOKUP(A112,'Product Data'!$A$7:$H$206,7,FALSE),""))),IFERROR(VLOOKUP(A112,'Product Data'!$A$7:$H$206,7,FALSE),-1)&lt;0),"",C112*VLOOKUP(A112,'Product Data'!$A$7:$H$206,6,FALSE)+VLOOKUP(A112,'Product Data'!$A$7:$H$206,7,FALSE)))</f>
        <v/>
      </c>
      <c r="I112" s="3" t="str">
        <f t="shared" si="20"/>
        <v/>
      </c>
      <c r="J112" s="11" t="str">
        <f t="shared" si="21"/>
        <v/>
      </c>
      <c r="K112" s="3" t="str">
        <f>IF(A112="","",IF(OR(COUNTIF('Product Data'!$A$7:$A$206,A112)&lt;&gt;1,NOT(ISNUMBER(G112)),NOT(ISNUMBER(F112)),NOT(ISNUMBER(IFERROR(VLOOKUP(A112,'Product Data'!$A$7:$H$206,7,FALSE),""))),IFERROR(VLOOKUP(A112,'Product Data'!$A$7:$H$206,7,FALSE),-1)&lt;0),"",MAX(0,G112+VLOOKUP(A112,'Product Data'!$A$7:$H$206,7,FALSE)-F112)))</f>
        <v/>
      </c>
      <c r="L112" s="10"/>
      <c r="M112" s="2" t="str">
        <f>IF(A112="","",IF(COUNTIF('Product Data'!$A$7:$A$206,A112)&lt;&gt;1,"",IF(OR(NOT(ISNUMBER(IFERROR(VLOOKUP(A112,'Product Data'!$A$7:$H$206,5,FALSE),""))),IFERROR(VLOOKUP(A112,'Product Data'!$A$7:$H$206,5,FALSE),0)&lt;=0),"",VLOOKUP(A112,'Product Data'!$A$7:$H$206,5,FALSE))))</f>
        <v/>
      </c>
      <c r="N112" s="2" t="str">
        <f t="shared" si="22"/>
        <v/>
      </c>
      <c r="O112" s="2" t="str">
        <f t="shared" si="23"/>
        <v/>
      </c>
      <c r="P112" t="str">
        <f>IF(A112="",IF(COUNTA(C112:E112,L112,Q112)&gt;0,"Review",""),IF(OR(COUNTIF('Product Data'!$A$7:$A$206,A112)&lt;&gt;1,COUNTIF($A$8:$A$207,A112)&lt;&gt;1,B112="",NOT(ISNUMBER(F112)),NOT(ISNUMBER(G112)),NOT(ISNUMBER(H112)),NOT(ISNUMBER(I112)),NOT(ISNUMBER(J112)),NOT(ISNUMBER(K112)),NOT(ISNUMBER(M112)),NOT(ISNUMBER(N112)),NOT(ISNUMBER($B$6)),$B$6&lt;0),"Review",IF(F112&lt;=H112,"Urgent",IF(I112&lt;=VLOOKUP(A112,'Product Data'!$A$7:$H$206,6,FALSE)+$B$6,"Monitor","Healthy"))))</f>
        <v/>
      </c>
      <c r="Q112" s="6"/>
    </row>
    <row r="113" spans="1:17">
      <c r="A113" s="6"/>
      <c r="B113" t="str">
        <f>IF(A113="","",IF(COUNTIF('Product Data'!$A$7:$A$206,A113)&lt;&gt;1,"REVIEW SKU",VLOOKUP(A113,'Product Data'!$A$7:$H$206,2,FALSE)))</f>
        <v/>
      </c>
      <c r="C113" s="10"/>
      <c r="D113" s="10"/>
      <c r="E113" s="10"/>
      <c r="F113" s="3" t="str">
        <f t="shared" si="18"/>
        <v/>
      </c>
      <c r="G113" s="3" t="str">
        <f t="shared" si="19"/>
        <v/>
      </c>
      <c r="H113" s="3" t="str">
        <f>IF(A113="","",IF(OR(COUNTIF('Product Data'!$A$7:$A$206,A113)&lt;&gt;1,NOT(ISNUMBER(C113)),C113&lt;=0,NOT(ISNUMBER(IFERROR(VLOOKUP(A113,'Product Data'!$A$7:$H$206,6,FALSE),""))),IFERROR(VLOOKUP(A113,'Product Data'!$A$7:$H$206,6,FALSE),-1)&lt;0,NOT(ISNUMBER(IFERROR(VLOOKUP(A113,'Product Data'!$A$7:$H$206,7,FALSE),""))),IFERROR(VLOOKUP(A113,'Product Data'!$A$7:$H$206,7,FALSE),-1)&lt;0),"",C113*VLOOKUP(A113,'Product Data'!$A$7:$H$206,6,FALSE)+VLOOKUP(A113,'Product Data'!$A$7:$H$206,7,FALSE)))</f>
        <v/>
      </c>
      <c r="I113" s="3" t="str">
        <f t="shared" si="20"/>
        <v/>
      </c>
      <c r="J113" s="11" t="str">
        <f t="shared" si="21"/>
        <v/>
      </c>
      <c r="K113" s="3" t="str">
        <f>IF(A113="","",IF(OR(COUNTIF('Product Data'!$A$7:$A$206,A113)&lt;&gt;1,NOT(ISNUMBER(G113)),NOT(ISNUMBER(F113)),NOT(ISNUMBER(IFERROR(VLOOKUP(A113,'Product Data'!$A$7:$H$206,7,FALSE),""))),IFERROR(VLOOKUP(A113,'Product Data'!$A$7:$H$206,7,FALSE),-1)&lt;0),"",MAX(0,G113+VLOOKUP(A113,'Product Data'!$A$7:$H$206,7,FALSE)-F113)))</f>
        <v/>
      </c>
      <c r="L113" s="10"/>
      <c r="M113" s="2" t="str">
        <f>IF(A113="","",IF(COUNTIF('Product Data'!$A$7:$A$206,A113)&lt;&gt;1,"",IF(OR(NOT(ISNUMBER(IFERROR(VLOOKUP(A113,'Product Data'!$A$7:$H$206,5,FALSE),""))),IFERROR(VLOOKUP(A113,'Product Data'!$A$7:$H$206,5,FALSE),0)&lt;=0),"",VLOOKUP(A113,'Product Data'!$A$7:$H$206,5,FALSE))))</f>
        <v/>
      </c>
      <c r="N113" s="2" t="str">
        <f t="shared" si="22"/>
        <v/>
      </c>
      <c r="O113" s="2" t="str">
        <f t="shared" si="23"/>
        <v/>
      </c>
      <c r="P113" t="str">
        <f>IF(A113="",IF(COUNTA(C113:E113,L113,Q113)&gt;0,"Review",""),IF(OR(COUNTIF('Product Data'!$A$7:$A$206,A113)&lt;&gt;1,COUNTIF($A$8:$A$207,A113)&lt;&gt;1,B113="",NOT(ISNUMBER(F113)),NOT(ISNUMBER(G113)),NOT(ISNUMBER(H113)),NOT(ISNUMBER(I113)),NOT(ISNUMBER(J113)),NOT(ISNUMBER(K113)),NOT(ISNUMBER(M113)),NOT(ISNUMBER(N113)),NOT(ISNUMBER($B$6)),$B$6&lt;0),"Review",IF(F113&lt;=H113,"Urgent",IF(I113&lt;=VLOOKUP(A113,'Product Data'!$A$7:$H$206,6,FALSE)+$B$6,"Monitor","Healthy"))))</f>
        <v/>
      </c>
      <c r="Q113" s="6"/>
    </row>
    <row r="114" spans="1:17">
      <c r="A114" s="6"/>
      <c r="B114" t="str">
        <f>IF(A114="","",IF(COUNTIF('Product Data'!$A$7:$A$206,A114)&lt;&gt;1,"REVIEW SKU",VLOOKUP(A114,'Product Data'!$A$7:$H$206,2,FALSE)))</f>
        <v/>
      </c>
      <c r="C114" s="10"/>
      <c r="D114" s="10"/>
      <c r="E114" s="10"/>
      <c r="F114" s="3" t="str">
        <f t="shared" si="18"/>
        <v/>
      </c>
      <c r="G114" s="3" t="str">
        <f t="shared" si="19"/>
        <v/>
      </c>
      <c r="H114" s="3" t="str">
        <f>IF(A114="","",IF(OR(COUNTIF('Product Data'!$A$7:$A$206,A114)&lt;&gt;1,NOT(ISNUMBER(C114)),C114&lt;=0,NOT(ISNUMBER(IFERROR(VLOOKUP(A114,'Product Data'!$A$7:$H$206,6,FALSE),""))),IFERROR(VLOOKUP(A114,'Product Data'!$A$7:$H$206,6,FALSE),-1)&lt;0,NOT(ISNUMBER(IFERROR(VLOOKUP(A114,'Product Data'!$A$7:$H$206,7,FALSE),""))),IFERROR(VLOOKUP(A114,'Product Data'!$A$7:$H$206,7,FALSE),-1)&lt;0),"",C114*VLOOKUP(A114,'Product Data'!$A$7:$H$206,6,FALSE)+VLOOKUP(A114,'Product Data'!$A$7:$H$206,7,FALSE)))</f>
        <v/>
      </c>
      <c r="I114" s="3" t="str">
        <f t="shared" si="20"/>
        <v/>
      </c>
      <c r="J114" s="11" t="str">
        <f t="shared" si="21"/>
        <v/>
      </c>
      <c r="K114" s="3" t="str">
        <f>IF(A114="","",IF(OR(COUNTIF('Product Data'!$A$7:$A$206,A114)&lt;&gt;1,NOT(ISNUMBER(G114)),NOT(ISNUMBER(F114)),NOT(ISNUMBER(IFERROR(VLOOKUP(A114,'Product Data'!$A$7:$H$206,7,FALSE),""))),IFERROR(VLOOKUP(A114,'Product Data'!$A$7:$H$206,7,FALSE),-1)&lt;0),"",MAX(0,G114+VLOOKUP(A114,'Product Data'!$A$7:$H$206,7,FALSE)-F114)))</f>
        <v/>
      </c>
      <c r="L114" s="10"/>
      <c r="M114" s="2" t="str">
        <f>IF(A114="","",IF(COUNTIF('Product Data'!$A$7:$A$206,A114)&lt;&gt;1,"",IF(OR(NOT(ISNUMBER(IFERROR(VLOOKUP(A114,'Product Data'!$A$7:$H$206,5,FALSE),""))),IFERROR(VLOOKUP(A114,'Product Data'!$A$7:$H$206,5,FALSE),0)&lt;=0),"",VLOOKUP(A114,'Product Data'!$A$7:$H$206,5,FALSE))))</f>
        <v/>
      </c>
      <c r="N114" s="2" t="str">
        <f t="shared" si="22"/>
        <v/>
      </c>
      <c r="O114" s="2" t="str">
        <f t="shared" si="23"/>
        <v/>
      </c>
      <c r="P114" t="str">
        <f>IF(A114="",IF(COUNTA(C114:E114,L114,Q114)&gt;0,"Review",""),IF(OR(COUNTIF('Product Data'!$A$7:$A$206,A114)&lt;&gt;1,COUNTIF($A$8:$A$207,A114)&lt;&gt;1,B114="",NOT(ISNUMBER(F114)),NOT(ISNUMBER(G114)),NOT(ISNUMBER(H114)),NOT(ISNUMBER(I114)),NOT(ISNUMBER(J114)),NOT(ISNUMBER(K114)),NOT(ISNUMBER(M114)),NOT(ISNUMBER(N114)),NOT(ISNUMBER($B$6)),$B$6&lt;0),"Review",IF(F114&lt;=H114,"Urgent",IF(I114&lt;=VLOOKUP(A114,'Product Data'!$A$7:$H$206,6,FALSE)+$B$6,"Monitor","Healthy"))))</f>
        <v/>
      </c>
      <c r="Q114" s="6"/>
    </row>
    <row r="115" spans="1:17">
      <c r="A115" s="6"/>
      <c r="B115" t="str">
        <f>IF(A115="","",IF(COUNTIF('Product Data'!$A$7:$A$206,A115)&lt;&gt;1,"REVIEW SKU",VLOOKUP(A115,'Product Data'!$A$7:$H$206,2,FALSE)))</f>
        <v/>
      </c>
      <c r="C115" s="10"/>
      <c r="D115" s="10"/>
      <c r="E115" s="10"/>
      <c r="F115" s="3" t="str">
        <f t="shared" si="18"/>
        <v/>
      </c>
      <c r="G115" s="3" t="str">
        <f t="shared" si="19"/>
        <v/>
      </c>
      <c r="H115" s="3" t="str">
        <f>IF(A115="","",IF(OR(COUNTIF('Product Data'!$A$7:$A$206,A115)&lt;&gt;1,NOT(ISNUMBER(C115)),C115&lt;=0,NOT(ISNUMBER(IFERROR(VLOOKUP(A115,'Product Data'!$A$7:$H$206,6,FALSE),""))),IFERROR(VLOOKUP(A115,'Product Data'!$A$7:$H$206,6,FALSE),-1)&lt;0,NOT(ISNUMBER(IFERROR(VLOOKUP(A115,'Product Data'!$A$7:$H$206,7,FALSE),""))),IFERROR(VLOOKUP(A115,'Product Data'!$A$7:$H$206,7,FALSE),-1)&lt;0),"",C115*VLOOKUP(A115,'Product Data'!$A$7:$H$206,6,FALSE)+VLOOKUP(A115,'Product Data'!$A$7:$H$206,7,FALSE)))</f>
        <v/>
      </c>
      <c r="I115" s="3" t="str">
        <f t="shared" si="20"/>
        <v/>
      </c>
      <c r="J115" s="11" t="str">
        <f t="shared" si="21"/>
        <v/>
      </c>
      <c r="K115" s="3" t="str">
        <f>IF(A115="","",IF(OR(COUNTIF('Product Data'!$A$7:$A$206,A115)&lt;&gt;1,NOT(ISNUMBER(G115)),NOT(ISNUMBER(F115)),NOT(ISNUMBER(IFERROR(VLOOKUP(A115,'Product Data'!$A$7:$H$206,7,FALSE),""))),IFERROR(VLOOKUP(A115,'Product Data'!$A$7:$H$206,7,FALSE),-1)&lt;0),"",MAX(0,G115+VLOOKUP(A115,'Product Data'!$A$7:$H$206,7,FALSE)-F115)))</f>
        <v/>
      </c>
      <c r="L115" s="10"/>
      <c r="M115" s="2" t="str">
        <f>IF(A115="","",IF(COUNTIF('Product Data'!$A$7:$A$206,A115)&lt;&gt;1,"",IF(OR(NOT(ISNUMBER(IFERROR(VLOOKUP(A115,'Product Data'!$A$7:$H$206,5,FALSE),""))),IFERROR(VLOOKUP(A115,'Product Data'!$A$7:$H$206,5,FALSE),0)&lt;=0),"",VLOOKUP(A115,'Product Data'!$A$7:$H$206,5,FALSE))))</f>
        <v/>
      </c>
      <c r="N115" s="2" t="str">
        <f t="shared" si="22"/>
        <v/>
      </c>
      <c r="O115" s="2" t="str">
        <f t="shared" si="23"/>
        <v/>
      </c>
      <c r="P115" t="str">
        <f>IF(A115="",IF(COUNTA(C115:E115,L115,Q115)&gt;0,"Review",""),IF(OR(COUNTIF('Product Data'!$A$7:$A$206,A115)&lt;&gt;1,COUNTIF($A$8:$A$207,A115)&lt;&gt;1,B115="",NOT(ISNUMBER(F115)),NOT(ISNUMBER(G115)),NOT(ISNUMBER(H115)),NOT(ISNUMBER(I115)),NOT(ISNUMBER(J115)),NOT(ISNUMBER(K115)),NOT(ISNUMBER(M115)),NOT(ISNUMBER(N115)),NOT(ISNUMBER($B$6)),$B$6&lt;0),"Review",IF(F115&lt;=H115,"Urgent",IF(I115&lt;=VLOOKUP(A115,'Product Data'!$A$7:$H$206,6,FALSE)+$B$6,"Monitor","Healthy"))))</f>
        <v/>
      </c>
      <c r="Q115" s="6"/>
    </row>
    <row r="116" spans="1:17">
      <c r="A116" s="6"/>
      <c r="B116" t="str">
        <f>IF(A116="","",IF(COUNTIF('Product Data'!$A$7:$A$206,A116)&lt;&gt;1,"REVIEW SKU",VLOOKUP(A116,'Product Data'!$A$7:$H$206,2,FALSE)))</f>
        <v/>
      </c>
      <c r="C116" s="10"/>
      <c r="D116" s="10"/>
      <c r="E116" s="10"/>
      <c r="F116" s="3" t="str">
        <f t="shared" si="18"/>
        <v/>
      </c>
      <c r="G116" s="3" t="str">
        <f t="shared" si="19"/>
        <v/>
      </c>
      <c r="H116" s="3" t="str">
        <f>IF(A116="","",IF(OR(COUNTIF('Product Data'!$A$7:$A$206,A116)&lt;&gt;1,NOT(ISNUMBER(C116)),C116&lt;=0,NOT(ISNUMBER(IFERROR(VLOOKUP(A116,'Product Data'!$A$7:$H$206,6,FALSE),""))),IFERROR(VLOOKUP(A116,'Product Data'!$A$7:$H$206,6,FALSE),-1)&lt;0,NOT(ISNUMBER(IFERROR(VLOOKUP(A116,'Product Data'!$A$7:$H$206,7,FALSE),""))),IFERROR(VLOOKUP(A116,'Product Data'!$A$7:$H$206,7,FALSE),-1)&lt;0),"",C116*VLOOKUP(A116,'Product Data'!$A$7:$H$206,6,FALSE)+VLOOKUP(A116,'Product Data'!$A$7:$H$206,7,FALSE)))</f>
        <v/>
      </c>
      <c r="I116" s="3" t="str">
        <f t="shared" si="20"/>
        <v/>
      </c>
      <c r="J116" s="11" t="str">
        <f t="shared" si="21"/>
        <v/>
      </c>
      <c r="K116" s="3" t="str">
        <f>IF(A116="","",IF(OR(COUNTIF('Product Data'!$A$7:$A$206,A116)&lt;&gt;1,NOT(ISNUMBER(G116)),NOT(ISNUMBER(F116)),NOT(ISNUMBER(IFERROR(VLOOKUP(A116,'Product Data'!$A$7:$H$206,7,FALSE),""))),IFERROR(VLOOKUP(A116,'Product Data'!$A$7:$H$206,7,FALSE),-1)&lt;0),"",MAX(0,G116+VLOOKUP(A116,'Product Data'!$A$7:$H$206,7,FALSE)-F116)))</f>
        <v/>
      </c>
      <c r="L116" s="10"/>
      <c r="M116" s="2" t="str">
        <f>IF(A116="","",IF(COUNTIF('Product Data'!$A$7:$A$206,A116)&lt;&gt;1,"",IF(OR(NOT(ISNUMBER(IFERROR(VLOOKUP(A116,'Product Data'!$A$7:$H$206,5,FALSE),""))),IFERROR(VLOOKUP(A116,'Product Data'!$A$7:$H$206,5,FALSE),0)&lt;=0),"",VLOOKUP(A116,'Product Data'!$A$7:$H$206,5,FALSE))))</f>
        <v/>
      </c>
      <c r="N116" s="2" t="str">
        <f t="shared" si="22"/>
        <v/>
      </c>
      <c r="O116" s="2" t="str">
        <f t="shared" si="23"/>
        <v/>
      </c>
      <c r="P116" t="str">
        <f>IF(A116="",IF(COUNTA(C116:E116,L116,Q116)&gt;0,"Review",""),IF(OR(COUNTIF('Product Data'!$A$7:$A$206,A116)&lt;&gt;1,COUNTIF($A$8:$A$207,A116)&lt;&gt;1,B116="",NOT(ISNUMBER(F116)),NOT(ISNUMBER(G116)),NOT(ISNUMBER(H116)),NOT(ISNUMBER(I116)),NOT(ISNUMBER(J116)),NOT(ISNUMBER(K116)),NOT(ISNUMBER(M116)),NOT(ISNUMBER(N116)),NOT(ISNUMBER($B$6)),$B$6&lt;0),"Review",IF(F116&lt;=H116,"Urgent",IF(I116&lt;=VLOOKUP(A116,'Product Data'!$A$7:$H$206,6,FALSE)+$B$6,"Monitor","Healthy"))))</f>
        <v/>
      </c>
      <c r="Q116" s="6"/>
    </row>
    <row r="117" spans="1:17">
      <c r="A117" s="6"/>
      <c r="B117" t="str">
        <f>IF(A117="","",IF(COUNTIF('Product Data'!$A$7:$A$206,A117)&lt;&gt;1,"REVIEW SKU",VLOOKUP(A117,'Product Data'!$A$7:$H$206,2,FALSE)))</f>
        <v/>
      </c>
      <c r="C117" s="10"/>
      <c r="D117" s="10"/>
      <c r="E117" s="10"/>
      <c r="F117" s="3" t="str">
        <f t="shared" si="18"/>
        <v/>
      </c>
      <c r="G117" s="3" t="str">
        <f t="shared" si="19"/>
        <v/>
      </c>
      <c r="H117" s="3" t="str">
        <f>IF(A117="","",IF(OR(COUNTIF('Product Data'!$A$7:$A$206,A117)&lt;&gt;1,NOT(ISNUMBER(C117)),C117&lt;=0,NOT(ISNUMBER(IFERROR(VLOOKUP(A117,'Product Data'!$A$7:$H$206,6,FALSE),""))),IFERROR(VLOOKUP(A117,'Product Data'!$A$7:$H$206,6,FALSE),-1)&lt;0,NOT(ISNUMBER(IFERROR(VLOOKUP(A117,'Product Data'!$A$7:$H$206,7,FALSE),""))),IFERROR(VLOOKUP(A117,'Product Data'!$A$7:$H$206,7,FALSE),-1)&lt;0),"",C117*VLOOKUP(A117,'Product Data'!$A$7:$H$206,6,FALSE)+VLOOKUP(A117,'Product Data'!$A$7:$H$206,7,FALSE)))</f>
        <v/>
      </c>
      <c r="I117" s="3" t="str">
        <f t="shared" si="20"/>
        <v/>
      </c>
      <c r="J117" s="11" t="str">
        <f t="shared" si="21"/>
        <v/>
      </c>
      <c r="K117" s="3" t="str">
        <f>IF(A117="","",IF(OR(COUNTIF('Product Data'!$A$7:$A$206,A117)&lt;&gt;1,NOT(ISNUMBER(G117)),NOT(ISNUMBER(F117)),NOT(ISNUMBER(IFERROR(VLOOKUP(A117,'Product Data'!$A$7:$H$206,7,FALSE),""))),IFERROR(VLOOKUP(A117,'Product Data'!$A$7:$H$206,7,FALSE),-1)&lt;0),"",MAX(0,G117+VLOOKUP(A117,'Product Data'!$A$7:$H$206,7,FALSE)-F117)))</f>
        <v/>
      </c>
      <c r="L117" s="10"/>
      <c r="M117" s="2" t="str">
        <f>IF(A117="","",IF(COUNTIF('Product Data'!$A$7:$A$206,A117)&lt;&gt;1,"",IF(OR(NOT(ISNUMBER(IFERROR(VLOOKUP(A117,'Product Data'!$A$7:$H$206,5,FALSE),""))),IFERROR(VLOOKUP(A117,'Product Data'!$A$7:$H$206,5,FALSE),0)&lt;=0),"",VLOOKUP(A117,'Product Data'!$A$7:$H$206,5,FALSE))))</f>
        <v/>
      </c>
      <c r="N117" s="2" t="str">
        <f t="shared" si="22"/>
        <v/>
      </c>
      <c r="O117" s="2" t="str">
        <f t="shared" si="23"/>
        <v/>
      </c>
      <c r="P117" t="str">
        <f>IF(A117="",IF(COUNTA(C117:E117,L117,Q117)&gt;0,"Review",""),IF(OR(COUNTIF('Product Data'!$A$7:$A$206,A117)&lt;&gt;1,COUNTIF($A$8:$A$207,A117)&lt;&gt;1,B117="",NOT(ISNUMBER(F117)),NOT(ISNUMBER(G117)),NOT(ISNUMBER(H117)),NOT(ISNUMBER(I117)),NOT(ISNUMBER(J117)),NOT(ISNUMBER(K117)),NOT(ISNUMBER(M117)),NOT(ISNUMBER(N117)),NOT(ISNUMBER($B$6)),$B$6&lt;0),"Review",IF(F117&lt;=H117,"Urgent",IF(I117&lt;=VLOOKUP(A117,'Product Data'!$A$7:$H$206,6,FALSE)+$B$6,"Monitor","Healthy"))))</f>
        <v/>
      </c>
      <c r="Q117" s="6"/>
    </row>
    <row r="118" spans="1:17">
      <c r="A118" s="6"/>
      <c r="B118" t="str">
        <f>IF(A118="","",IF(COUNTIF('Product Data'!$A$7:$A$206,A118)&lt;&gt;1,"REVIEW SKU",VLOOKUP(A118,'Product Data'!$A$7:$H$206,2,FALSE)))</f>
        <v/>
      </c>
      <c r="C118" s="10"/>
      <c r="D118" s="10"/>
      <c r="E118" s="10"/>
      <c r="F118" s="3" t="str">
        <f t="shared" si="18"/>
        <v/>
      </c>
      <c r="G118" s="3" t="str">
        <f t="shared" si="19"/>
        <v/>
      </c>
      <c r="H118" s="3" t="str">
        <f>IF(A118="","",IF(OR(COUNTIF('Product Data'!$A$7:$A$206,A118)&lt;&gt;1,NOT(ISNUMBER(C118)),C118&lt;=0,NOT(ISNUMBER(IFERROR(VLOOKUP(A118,'Product Data'!$A$7:$H$206,6,FALSE),""))),IFERROR(VLOOKUP(A118,'Product Data'!$A$7:$H$206,6,FALSE),-1)&lt;0,NOT(ISNUMBER(IFERROR(VLOOKUP(A118,'Product Data'!$A$7:$H$206,7,FALSE),""))),IFERROR(VLOOKUP(A118,'Product Data'!$A$7:$H$206,7,FALSE),-1)&lt;0),"",C118*VLOOKUP(A118,'Product Data'!$A$7:$H$206,6,FALSE)+VLOOKUP(A118,'Product Data'!$A$7:$H$206,7,FALSE)))</f>
        <v/>
      </c>
      <c r="I118" s="3" t="str">
        <f t="shared" si="20"/>
        <v/>
      </c>
      <c r="J118" s="11" t="str">
        <f t="shared" si="21"/>
        <v/>
      </c>
      <c r="K118" s="3" t="str">
        <f>IF(A118="","",IF(OR(COUNTIF('Product Data'!$A$7:$A$206,A118)&lt;&gt;1,NOT(ISNUMBER(G118)),NOT(ISNUMBER(F118)),NOT(ISNUMBER(IFERROR(VLOOKUP(A118,'Product Data'!$A$7:$H$206,7,FALSE),""))),IFERROR(VLOOKUP(A118,'Product Data'!$A$7:$H$206,7,FALSE),-1)&lt;0),"",MAX(0,G118+VLOOKUP(A118,'Product Data'!$A$7:$H$206,7,FALSE)-F118)))</f>
        <v/>
      </c>
      <c r="L118" s="10"/>
      <c r="M118" s="2" t="str">
        <f>IF(A118="","",IF(COUNTIF('Product Data'!$A$7:$A$206,A118)&lt;&gt;1,"",IF(OR(NOT(ISNUMBER(IFERROR(VLOOKUP(A118,'Product Data'!$A$7:$H$206,5,FALSE),""))),IFERROR(VLOOKUP(A118,'Product Data'!$A$7:$H$206,5,FALSE),0)&lt;=0),"",VLOOKUP(A118,'Product Data'!$A$7:$H$206,5,FALSE))))</f>
        <v/>
      </c>
      <c r="N118" s="2" t="str">
        <f t="shared" si="22"/>
        <v/>
      </c>
      <c r="O118" s="2" t="str">
        <f t="shared" si="23"/>
        <v/>
      </c>
      <c r="P118" t="str">
        <f>IF(A118="",IF(COUNTA(C118:E118,L118,Q118)&gt;0,"Review",""),IF(OR(COUNTIF('Product Data'!$A$7:$A$206,A118)&lt;&gt;1,COUNTIF($A$8:$A$207,A118)&lt;&gt;1,B118="",NOT(ISNUMBER(F118)),NOT(ISNUMBER(G118)),NOT(ISNUMBER(H118)),NOT(ISNUMBER(I118)),NOT(ISNUMBER(J118)),NOT(ISNUMBER(K118)),NOT(ISNUMBER(M118)),NOT(ISNUMBER(N118)),NOT(ISNUMBER($B$6)),$B$6&lt;0),"Review",IF(F118&lt;=H118,"Urgent",IF(I118&lt;=VLOOKUP(A118,'Product Data'!$A$7:$H$206,6,FALSE)+$B$6,"Monitor","Healthy"))))</f>
        <v/>
      </c>
      <c r="Q118" s="6"/>
    </row>
    <row r="119" spans="1:17">
      <c r="A119" s="6"/>
      <c r="B119" t="str">
        <f>IF(A119="","",IF(COUNTIF('Product Data'!$A$7:$A$206,A119)&lt;&gt;1,"REVIEW SKU",VLOOKUP(A119,'Product Data'!$A$7:$H$206,2,FALSE)))</f>
        <v/>
      </c>
      <c r="C119" s="10"/>
      <c r="D119" s="10"/>
      <c r="E119" s="10"/>
      <c r="F119" s="3" t="str">
        <f t="shared" si="18"/>
        <v/>
      </c>
      <c r="G119" s="3" t="str">
        <f t="shared" si="19"/>
        <v/>
      </c>
      <c r="H119" s="3" t="str">
        <f>IF(A119="","",IF(OR(COUNTIF('Product Data'!$A$7:$A$206,A119)&lt;&gt;1,NOT(ISNUMBER(C119)),C119&lt;=0,NOT(ISNUMBER(IFERROR(VLOOKUP(A119,'Product Data'!$A$7:$H$206,6,FALSE),""))),IFERROR(VLOOKUP(A119,'Product Data'!$A$7:$H$206,6,FALSE),-1)&lt;0,NOT(ISNUMBER(IFERROR(VLOOKUP(A119,'Product Data'!$A$7:$H$206,7,FALSE),""))),IFERROR(VLOOKUP(A119,'Product Data'!$A$7:$H$206,7,FALSE),-1)&lt;0),"",C119*VLOOKUP(A119,'Product Data'!$A$7:$H$206,6,FALSE)+VLOOKUP(A119,'Product Data'!$A$7:$H$206,7,FALSE)))</f>
        <v/>
      </c>
      <c r="I119" s="3" t="str">
        <f t="shared" si="20"/>
        <v/>
      </c>
      <c r="J119" s="11" t="str">
        <f t="shared" si="21"/>
        <v/>
      </c>
      <c r="K119" s="3" t="str">
        <f>IF(A119="","",IF(OR(COUNTIF('Product Data'!$A$7:$A$206,A119)&lt;&gt;1,NOT(ISNUMBER(G119)),NOT(ISNUMBER(F119)),NOT(ISNUMBER(IFERROR(VLOOKUP(A119,'Product Data'!$A$7:$H$206,7,FALSE),""))),IFERROR(VLOOKUP(A119,'Product Data'!$A$7:$H$206,7,FALSE),-1)&lt;0),"",MAX(0,G119+VLOOKUP(A119,'Product Data'!$A$7:$H$206,7,FALSE)-F119)))</f>
        <v/>
      </c>
      <c r="L119" s="10"/>
      <c r="M119" s="2" t="str">
        <f>IF(A119="","",IF(COUNTIF('Product Data'!$A$7:$A$206,A119)&lt;&gt;1,"",IF(OR(NOT(ISNUMBER(IFERROR(VLOOKUP(A119,'Product Data'!$A$7:$H$206,5,FALSE),""))),IFERROR(VLOOKUP(A119,'Product Data'!$A$7:$H$206,5,FALSE),0)&lt;=0),"",VLOOKUP(A119,'Product Data'!$A$7:$H$206,5,FALSE))))</f>
        <v/>
      </c>
      <c r="N119" s="2" t="str">
        <f t="shared" si="22"/>
        <v/>
      </c>
      <c r="O119" s="2" t="str">
        <f t="shared" si="23"/>
        <v/>
      </c>
      <c r="P119" t="str">
        <f>IF(A119="",IF(COUNTA(C119:E119,L119,Q119)&gt;0,"Review",""),IF(OR(COUNTIF('Product Data'!$A$7:$A$206,A119)&lt;&gt;1,COUNTIF($A$8:$A$207,A119)&lt;&gt;1,B119="",NOT(ISNUMBER(F119)),NOT(ISNUMBER(G119)),NOT(ISNUMBER(H119)),NOT(ISNUMBER(I119)),NOT(ISNUMBER(J119)),NOT(ISNUMBER(K119)),NOT(ISNUMBER(M119)),NOT(ISNUMBER(N119)),NOT(ISNUMBER($B$6)),$B$6&lt;0),"Review",IF(F119&lt;=H119,"Urgent",IF(I119&lt;=VLOOKUP(A119,'Product Data'!$A$7:$H$206,6,FALSE)+$B$6,"Monitor","Healthy"))))</f>
        <v/>
      </c>
      <c r="Q119" s="6"/>
    </row>
    <row r="120" spans="1:17">
      <c r="A120" s="6"/>
      <c r="B120" t="str">
        <f>IF(A120="","",IF(COUNTIF('Product Data'!$A$7:$A$206,A120)&lt;&gt;1,"REVIEW SKU",VLOOKUP(A120,'Product Data'!$A$7:$H$206,2,FALSE)))</f>
        <v/>
      </c>
      <c r="C120" s="10"/>
      <c r="D120" s="10"/>
      <c r="E120" s="10"/>
      <c r="F120" s="3" t="str">
        <f t="shared" si="18"/>
        <v/>
      </c>
      <c r="G120" s="3" t="str">
        <f t="shared" si="19"/>
        <v/>
      </c>
      <c r="H120" s="3" t="str">
        <f>IF(A120="","",IF(OR(COUNTIF('Product Data'!$A$7:$A$206,A120)&lt;&gt;1,NOT(ISNUMBER(C120)),C120&lt;=0,NOT(ISNUMBER(IFERROR(VLOOKUP(A120,'Product Data'!$A$7:$H$206,6,FALSE),""))),IFERROR(VLOOKUP(A120,'Product Data'!$A$7:$H$206,6,FALSE),-1)&lt;0,NOT(ISNUMBER(IFERROR(VLOOKUP(A120,'Product Data'!$A$7:$H$206,7,FALSE),""))),IFERROR(VLOOKUP(A120,'Product Data'!$A$7:$H$206,7,FALSE),-1)&lt;0),"",C120*VLOOKUP(A120,'Product Data'!$A$7:$H$206,6,FALSE)+VLOOKUP(A120,'Product Data'!$A$7:$H$206,7,FALSE)))</f>
        <v/>
      </c>
      <c r="I120" s="3" t="str">
        <f t="shared" si="20"/>
        <v/>
      </c>
      <c r="J120" s="11" t="str">
        <f t="shared" si="21"/>
        <v/>
      </c>
      <c r="K120" s="3" t="str">
        <f>IF(A120="","",IF(OR(COUNTIF('Product Data'!$A$7:$A$206,A120)&lt;&gt;1,NOT(ISNUMBER(G120)),NOT(ISNUMBER(F120)),NOT(ISNUMBER(IFERROR(VLOOKUP(A120,'Product Data'!$A$7:$H$206,7,FALSE),""))),IFERROR(VLOOKUP(A120,'Product Data'!$A$7:$H$206,7,FALSE),-1)&lt;0),"",MAX(0,G120+VLOOKUP(A120,'Product Data'!$A$7:$H$206,7,FALSE)-F120)))</f>
        <v/>
      </c>
      <c r="L120" s="10"/>
      <c r="M120" s="2" t="str">
        <f>IF(A120="","",IF(COUNTIF('Product Data'!$A$7:$A$206,A120)&lt;&gt;1,"",IF(OR(NOT(ISNUMBER(IFERROR(VLOOKUP(A120,'Product Data'!$A$7:$H$206,5,FALSE),""))),IFERROR(VLOOKUP(A120,'Product Data'!$A$7:$H$206,5,FALSE),0)&lt;=0),"",VLOOKUP(A120,'Product Data'!$A$7:$H$206,5,FALSE))))</f>
        <v/>
      </c>
      <c r="N120" s="2" t="str">
        <f t="shared" si="22"/>
        <v/>
      </c>
      <c r="O120" s="2" t="str">
        <f t="shared" si="23"/>
        <v/>
      </c>
      <c r="P120" t="str">
        <f>IF(A120="",IF(COUNTA(C120:E120,L120,Q120)&gt;0,"Review",""),IF(OR(COUNTIF('Product Data'!$A$7:$A$206,A120)&lt;&gt;1,COUNTIF($A$8:$A$207,A120)&lt;&gt;1,B120="",NOT(ISNUMBER(F120)),NOT(ISNUMBER(G120)),NOT(ISNUMBER(H120)),NOT(ISNUMBER(I120)),NOT(ISNUMBER(J120)),NOT(ISNUMBER(K120)),NOT(ISNUMBER(M120)),NOT(ISNUMBER(N120)),NOT(ISNUMBER($B$6)),$B$6&lt;0),"Review",IF(F120&lt;=H120,"Urgent",IF(I120&lt;=VLOOKUP(A120,'Product Data'!$A$7:$H$206,6,FALSE)+$B$6,"Monitor","Healthy"))))</f>
        <v/>
      </c>
      <c r="Q120" s="6"/>
    </row>
    <row r="121" spans="1:17">
      <c r="A121" s="6"/>
      <c r="B121" t="str">
        <f>IF(A121="","",IF(COUNTIF('Product Data'!$A$7:$A$206,A121)&lt;&gt;1,"REVIEW SKU",VLOOKUP(A121,'Product Data'!$A$7:$H$206,2,FALSE)))</f>
        <v/>
      </c>
      <c r="C121" s="10"/>
      <c r="D121" s="10"/>
      <c r="E121" s="10"/>
      <c r="F121" s="3" t="str">
        <f t="shared" si="18"/>
        <v/>
      </c>
      <c r="G121" s="3" t="str">
        <f t="shared" si="19"/>
        <v/>
      </c>
      <c r="H121" s="3" t="str">
        <f>IF(A121="","",IF(OR(COUNTIF('Product Data'!$A$7:$A$206,A121)&lt;&gt;1,NOT(ISNUMBER(C121)),C121&lt;=0,NOT(ISNUMBER(IFERROR(VLOOKUP(A121,'Product Data'!$A$7:$H$206,6,FALSE),""))),IFERROR(VLOOKUP(A121,'Product Data'!$A$7:$H$206,6,FALSE),-1)&lt;0,NOT(ISNUMBER(IFERROR(VLOOKUP(A121,'Product Data'!$A$7:$H$206,7,FALSE),""))),IFERROR(VLOOKUP(A121,'Product Data'!$A$7:$H$206,7,FALSE),-1)&lt;0),"",C121*VLOOKUP(A121,'Product Data'!$A$7:$H$206,6,FALSE)+VLOOKUP(A121,'Product Data'!$A$7:$H$206,7,FALSE)))</f>
        <v/>
      </c>
      <c r="I121" s="3" t="str">
        <f t="shared" si="20"/>
        <v/>
      </c>
      <c r="J121" s="11" t="str">
        <f t="shared" si="21"/>
        <v/>
      </c>
      <c r="K121" s="3" t="str">
        <f>IF(A121="","",IF(OR(COUNTIF('Product Data'!$A$7:$A$206,A121)&lt;&gt;1,NOT(ISNUMBER(G121)),NOT(ISNUMBER(F121)),NOT(ISNUMBER(IFERROR(VLOOKUP(A121,'Product Data'!$A$7:$H$206,7,FALSE),""))),IFERROR(VLOOKUP(A121,'Product Data'!$A$7:$H$206,7,FALSE),-1)&lt;0),"",MAX(0,G121+VLOOKUP(A121,'Product Data'!$A$7:$H$206,7,FALSE)-F121)))</f>
        <v/>
      </c>
      <c r="L121" s="10"/>
      <c r="M121" s="2" t="str">
        <f>IF(A121="","",IF(COUNTIF('Product Data'!$A$7:$A$206,A121)&lt;&gt;1,"",IF(OR(NOT(ISNUMBER(IFERROR(VLOOKUP(A121,'Product Data'!$A$7:$H$206,5,FALSE),""))),IFERROR(VLOOKUP(A121,'Product Data'!$A$7:$H$206,5,FALSE),0)&lt;=0),"",VLOOKUP(A121,'Product Data'!$A$7:$H$206,5,FALSE))))</f>
        <v/>
      </c>
      <c r="N121" s="2" t="str">
        <f t="shared" si="22"/>
        <v/>
      </c>
      <c r="O121" s="2" t="str">
        <f t="shared" si="23"/>
        <v/>
      </c>
      <c r="P121" t="str">
        <f>IF(A121="",IF(COUNTA(C121:E121,L121,Q121)&gt;0,"Review",""),IF(OR(COUNTIF('Product Data'!$A$7:$A$206,A121)&lt;&gt;1,COUNTIF($A$8:$A$207,A121)&lt;&gt;1,B121="",NOT(ISNUMBER(F121)),NOT(ISNUMBER(G121)),NOT(ISNUMBER(H121)),NOT(ISNUMBER(I121)),NOT(ISNUMBER(J121)),NOT(ISNUMBER(K121)),NOT(ISNUMBER(M121)),NOT(ISNUMBER(N121)),NOT(ISNUMBER($B$6)),$B$6&lt;0),"Review",IF(F121&lt;=H121,"Urgent",IF(I121&lt;=VLOOKUP(A121,'Product Data'!$A$7:$H$206,6,FALSE)+$B$6,"Monitor","Healthy"))))</f>
        <v/>
      </c>
      <c r="Q121" s="6"/>
    </row>
    <row r="122" spans="1:17">
      <c r="A122" s="6"/>
      <c r="B122" t="str">
        <f>IF(A122="","",IF(COUNTIF('Product Data'!$A$7:$A$206,A122)&lt;&gt;1,"REVIEW SKU",VLOOKUP(A122,'Product Data'!$A$7:$H$206,2,FALSE)))</f>
        <v/>
      </c>
      <c r="C122" s="10"/>
      <c r="D122" s="10"/>
      <c r="E122" s="10"/>
      <c r="F122" s="3" t="str">
        <f t="shared" si="18"/>
        <v/>
      </c>
      <c r="G122" s="3" t="str">
        <f t="shared" si="19"/>
        <v/>
      </c>
      <c r="H122" s="3" t="str">
        <f>IF(A122="","",IF(OR(COUNTIF('Product Data'!$A$7:$A$206,A122)&lt;&gt;1,NOT(ISNUMBER(C122)),C122&lt;=0,NOT(ISNUMBER(IFERROR(VLOOKUP(A122,'Product Data'!$A$7:$H$206,6,FALSE),""))),IFERROR(VLOOKUP(A122,'Product Data'!$A$7:$H$206,6,FALSE),-1)&lt;0,NOT(ISNUMBER(IFERROR(VLOOKUP(A122,'Product Data'!$A$7:$H$206,7,FALSE),""))),IFERROR(VLOOKUP(A122,'Product Data'!$A$7:$H$206,7,FALSE),-1)&lt;0),"",C122*VLOOKUP(A122,'Product Data'!$A$7:$H$206,6,FALSE)+VLOOKUP(A122,'Product Data'!$A$7:$H$206,7,FALSE)))</f>
        <v/>
      </c>
      <c r="I122" s="3" t="str">
        <f t="shared" si="20"/>
        <v/>
      </c>
      <c r="J122" s="11" t="str">
        <f t="shared" si="21"/>
        <v/>
      </c>
      <c r="K122" s="3" t="str">
        <f>IF(A122="","",IF(OR(COUNTIF('Product Data'!$A$7:$A$206,A122)&lt;&gt;1,NOT(ISNUMBER(G122)),NOT(ISNUMBER(F122)),NOT(ISNUMBER(IFERROR(VLOOKUP(A122,'Product Data'!$A$7:$H$206,7,FALSE),""))),IFERROR(VLOOKUP(A122,'Product Data'!$A$7:$H$206,7,FALSE),-1)&lt;0),"",MAX(0,G122+VLOOKUP(A122,'Product Data'!$A$7:$H$206,7,FALSE)-F122)))</f>
        <v/>
      </c>
      <c r="L122" s="10"/>
      <c r="M122" s="2" t="str">
        <f>IF(A122="","",IF(COUNTIF('Product Data'!$A$7:$A$206,A122)&lt;&gt;1,"",IF(OR(NOT(ISNUMBER(IFERROR(VLOOKUP(A122,'Product Data'!$A$7:$H$206,5,FALSE),""))),IFERROR(VLOOKUP(A122,'Product Data'!$A$7:$H$206,5,FALSE),0)&lt;=0),"",VLOOKUP(A122,'Product Data'!$A$7:$H$206,5,FALSE))))</f>
        <v/>
      </c>
      <c r="N122" s="2" t="str">
        <f t="shared" si="22"/>
        <v/>
      </c>
      <c r="O122" s="2" t="str">
        <f t="shared" si="23"/>
        <v/>
      </c>
      <c r="P122" t="str">
        <f>IF(A122="",IF(COUNTA(C122:E122,L122,Q122)&gt;0,"Review",""),IF(OR(COUNTIF('Product Data'!$A$7:$A$206,A122)&lt;&gt;1,COUNTIF($A$8:$A$207,A122)&lt;&gt;1,B122="",NOT(ISNUMBER(F122)),NOT(ISNUMBER(G122)),NOT(ISNUMBER(H122)),NOT(ISNUMBER(I122)),NOT(ISNUMBER(J122)),NOT(ISNUMBER(K122)),NOT(ISNUMBER(M122)),NOT(ISNUMBER(N122)),NOT(ISNUMBER($B$6)),$B$6&lt;0),"Review",IF(F122&lt;=H122,"Urgent",IF(I122&lt;=VLOOKUP(A122,'Product Data'!$A$7:$H$206,6,FALSE)+$B$6,"Monitor","Healthy"))))</f>
        <v/>
      </c>
      <c r="Q122" s="6"/>
    </row>
    <row r="123" spans="1:17">
      <c r="A123" s="6"/>
      <c r="B123" t="str">
        <f>IF(A123="","",IF(COUNTIF('Product Data'!$A$7:$A$206,A123)&lt;&gt;1,"REVIEW SKU",VLOOKUP(A123,'Product Data'!$A$7:$H$206,2,FALSE)))</f>
        <v/>
      </c>
      <c r="C123" s="10"/>
      <c r="D123" s="10"/>
      <c r="E123" s="10"/>
      <c r="F123" s="3" t="str">
        <f t="shared" si="18"/>
        <v/>
      </c>
      <c r="G123" s="3" t="str">
        <f t="shared" si="19"/>
        <v/>
      </c>
      <c r="H123" s="3" t="str">
        <f>IF(A123="","",IF(OR(COUNTIF('Product Data'!$A$7:$A$206,A123)&lt;&gt;1,NOT(ISNUMBER(C123)),C123&lt;=0,NOT(ISNUMBER(IFERROR(VLOOKUP(A123,'Product Data'!$A$7:$H$206,6,FALSE),""))),IFERROR(VLOOKUP(A123,'Product Data'!$A$7:$H$206,6,FALSE),-1)&lt;0,NOT(ISNUMBER(IFERROR(VLOOKUP(A123,'Product Data'!$A$7:$H$206,7,FALSE),""))),IFERROR(VLOOKUP(A123,'Product Data'!$A$7:$H$206,7,FALSE),-1)&lt;0),"",C123*VLOOKUP(A123,'Product Data'!$A$7:$H$206,6,FALSE)+VLOOKUP(A123,'Product Data'!$A$7:$H$206,7,FALSE)))</f>
        <v/>
      </c>
      <c r="I123" s="3" t="str">
        <f t="shared" si="20"/>
        <v/>
      </c>
      <c r="J123" s="11" t="str">
        <f t="shared" si="21"/>
        <v/>
      </c>
      <c r="K123" s="3" t="str">
        <f>IF(A123="","",IF(OR(COUNTIF('Product Data'!$A$7:$A$206,A123)&lt;&gt;1,NOT(ISNUMBER(G123)),NOT(ISNUMBER(F123)),NOT(ISNUMBER(IFERROR(VLOOKUP(A123,'Product Data'!$A$7:$H$206,7,FALSE),""))),IFERROR(VLOOKUP(A123,'Product Data'!$A$7:$H$206,7,FALSE),-1)&lt;0),"",MAX(0,G123+VLOOKUP(A123,'Product Data'!$A$7:$H$206,7,FALSE)-F123)))</f>
        <v/>
      </c>
      <c r="L123" s="10"/>
      <c r="M123" s="2" t="str">
        <f>IF(A123="","",IF(COUNTIF('Product Data'!$A$7:$A$206,A123)&lt;&gt;1,"",IF(OR(NOT(ISNUMBER(IFERROR(VLOOKUP(A123,'Product Data'!$A$7:$H$206,5,FALSE),""))),IFERROR(VLOOKUP(A123,'Product Data'!$A$7:$H$206,5,FALSE),0)&lt;=0),"",VLOOKUP(A123,'Product Data'!$A$7:$H$206,5,FALSE))))</f>
        <v/>
      </c>
      <c r="N123" s="2" t="str">
        <f t="shared" si="22"/>
        <v/>
      </c>
      <c r="O123" s="2" t="str">
        <f t="shared" si="23"/>
        <v/>
      </c>
      <c r="P123" t="str">
        <f>IF(A123="",IF(COUNTA(C123:E123,L123,Q123)&gt;0,"Review",""),IF(OR(COUNTIF('Product Data'!$A$7:$A$206,A123)&lt;&gt;1,COUNTIF($A$8:$A$207,A123)&lt;&gt;1,B123="",NOT(ISNUMBER(F123)),NOT(ISNUMBER(G123)),NOT(ISNUMBER(H123)),NOT(ISNUMBER(I123)),NOT(ISNUMBER(J123)),NOT(ISNUMBER(K123)),NOT(ISNUMBER(M123)),NOT(ISNUMBER(N123)),NOT(ISNUMBER($B$6)),$B$6&lt;0),"Review",IF(F123&lt;=H123,"Urgent",IF(I123&lt;=VLOOKUP(A123,'Product Data'!$A$7:$H$206,6,FALSE)+$B$6,"Monitor","Healthy"))))</f>
        <v/>
      </c>
      <c r="Q123" s="6"/>
    </row>
    <row r="124" spans="1:17">
      <c r="A124" s="6"/>
      <c r="B124" t="str">
        <f>IF(A124="","",IF(COUNTIF('Product Data'!$A$7:$A$206,A124)&lt;&gt;1,"REVIEW SKU",VLOOKUP(A124,'Product Data'!$A$7:$H$206,2,FALSE)))</f>
        <v/>
      </c>
      <c r="C124" s="10"/>
      <c r="D124" s="10"/>
      <c r="E124" s="10"/>
      <c r="F124" s="3" t="str">
        <f t="shared" si="18"/>
        <v/>
      </c>
      <c r="G124" s="3" t="str">
        <f t="shared" si="19"/>
        <v/>
      </c>
      <c r="H124" s="3" t="str">
        <f>IF(A124="","",IF(OR(COUNTIF('Product Data'!$A$7:$A$206,A124)&lt;&gt;1,NOT(ISNUMBER(C124)),C124&lt;=0,NOT(ISNUMBER(IFERROR(VLOOKUP(A124,'Product Data'!$A$7:$H$206,6,FALSE),""))),IFERROR(VLOOKUP(A124,'Product Data'!$A$7:$H$206,6,FALSE),-1)&lt;0,NOT(ISNUMBER(IFERROR(VLOOKUP(A124,'Product Data'!$A$7:$H$206,7,FALSE),""))),IFERROR(VLOOKUP(A124,'Product Data'!$A$7:$H$206,7,FALSE),-1)&lt;0),"",C124*VLOOKUP(A124,'Product Data'!$A$7:$H$206,6,FALSE)+VLOOKUP(A124,'Product Data'!$A$7:$H$206,7,FALSE)))</f>
        <v/>
      </c>
      <c r="I124" s="3" t="str">
        <f t="shared" si="20"/>
        <v/>
      </c>
      <c r="J124" s="11" t="str">
        <f t="shared" si="21"/>
        <v/>
      </c>
      <c r="K124" s="3" t="str">
        <f>IF(A124="","",IF(OR(COUNTIF('Product Data'!$A$7:$A$206,A124)&lt;&gt;1,NOT(ISNUMBER(G124)),NOT(ISNUMBER(F124)),NOT(ISNUMBER(IFERROR(VLOOKUP(A124,'Product Data'!$A$7:$H$206,7,FALSE),""))),IFERROR(VLOOKUP(A124,'Product Data'!$A$7:$H$206,7,FALSE),-1)&lt;0),"",MAX(0,G124+VLOOKUP(A124,'Product Data'!$A$7:$H$206,7,FALSE)-F124)))</f>
        <v/>
      </c>
      <c r="L124" s="10"/>
      <c r="M124" s="2" t="str">
        <f>IF(A124="","",IF(COUNTIF('Product Data'!$A$7:$A$206,A124)&lt;&gt;1,"",IF(OR(NOT(ISNUMBER(IFERROR(VLOOKUP(A124,'Product Data'!$A$7:$H$206,5,FALSE),""))),IFERROR(VLOOKUP(A124,'Product Data'!$A$7:$H$206,5,FALSE),0)&lt;=0),"",VLOOKUP(A124,'Product Data'!$A$7:$H$206,5,FALSE))))</f>
        <v/>
      </c>
      <c r="N124" s="2" t="str">
        <f t="shared" si="22"/>
        <v/>
      </c>
      <c r="O124" s="2" t="str">
        <f t="shared" si="23"/>
        <v/>
      </c>
      <c r="P124" t="str">
        <f>IF(A124="",IF(COUNTA(C124:E124,L124,Q124)&gt;0,"Review",""),IF(OR(COUNTIF('Product Data'!$A$7:$A$206,A124)&lt;&gt;1,COUNTIF($A$8:$A$207,A124)&lt;&gt;1,B124="",NOT(ISNUMBER(F124)),NOT(ISNUMBER(G124)),NOT(ISNUMBER(H124)),NOT(ISNUMBER(I124)),NOT(ISNUMBER(J124)),NOT(ISNUMBER(K124)),NOT(ISNUMBER(M124)),NOT(ISNUMBER(N124)),NOT(ISNUMBER($B$6)),$B$6&lt;0),"Review",IF(F124&lt;=H124,"Urgent",IF(I124&lt;=VLOOKUP(A124,'Product Data'!$A$7:$H$206,6,FALSE)+$B$6,"Monitor","Healthy"))))</f>
        <v/>
      </c>
      <c r="Q124" s="6"/>
    </row>
    <row r="125" spans="1:17">
      <c r="A125" s="6"/>
      <c r="B125" t="str">
        <f>IF(A125="","",IF(COUNTIF('Product Data'!$A$7:$A$206,A125)&lt;&gt;1,"REVIEW SKU",VLOOKUP(A125,'Product Data'!$A$7:$H$206,2,FALSE)))</f>
        <v/>
      </c>
      <c r="C125" s="10"/>
      <c r="D125" s="10"/>
      <c r="E125" s="10"/>
      <c r="F125" s="3" t="str">
        <f t="shared" si="18"/>
        <v/>
      </c>
      <c r="G125" s="3" t="str">
        <f t="shared" si="19"/>
        <v/>
      </c>
      <c r="H125" s="3" t="str">
        <f>IF(A125="","",IF(OR(COUNTIF('Product Data'!$A$7:$A$206,A125)&lt;&gt;1,NOT(ISNUMBER(C125)),C125&lt;=0,NOT(ISNUMBER(IFERROR(VLOOKUP(A125,'Product Data'!$A$7:$H$206,6,FALSE),""))),IFERROR(VLOOKUP(A125,'Product Data'!$A$7:$H$206,6,FALSE),-1)&lt;0,NOT(ISNUMBER(IFERROR(VLOOKUP(A125,'Product Data'!$A$7:$H$206,7,FALSE),""))),IFERROR(VLOOKUP(A125,'Product Data'!$A$7:$H$206,7,FALSE),-1)&lt;0),"",C125*VLOOKUP(A125,'Product Data'!$A$7:$H$206,6,FALSE)+VLOOKUP(A125,'Product Data'!$A$7:$H$206,7,FALSE)))</f>
        <v/>
      </c>
      <c r="I125" s="3" t="str">
        <f t="shared" si="20"/>
        <v/>
      </c>
      <c r="J125" s="11" t="str">
        <f t="shared" si="21"/>
        <v/>
      </c>
      <c r="K125" s="3" t="str">
        <f>IF(A125="","",IF(OR(COUNTIF('Product Data'!$A$7:$A$206,A125)&lt;&gt;1,NOT(ISNUMBER(G125)),NOT(ISNUMBER(F125)),NOT(ISNUMBER(IFERROR(VLOOKUP(A125,'Product Data'!$A$7:$H$206,7,FALSE),""))),IFERROR(VLOOKUP(A125,'Product Data'!$A$7:$H$206,7,FALSE),-1)&lt;0),"",MAX(0,G125+VLOOKUP(A125,'Product Data'!$A$7:$H$206,7,FALSE)-F125)))</f>
        <v/>
      </c>
      <c r="L125" s="10"/>
      <c r="M125" s="2" t="str">
        <f>IF(A125="","",IF(COUNTIF('Product Data'!$A$7:$A$206,A125)&lt;&gt;1,"",IF(OR(NOT(ISNUMBER(IFERROR(VLOOKUP(A125,'Product Data'!$A$7:$H$206,5,FALSE),""))),IFERROR(VLOOKUP(A125,'Product Data'!$A$7:$H$206,5,FALSE),0)&lt;=0),"",VLOOKUP(A125,'Product Data'!$A$7:$H$206,5,FALSE))))</f>
        <v/>
      </c>
      <c r="N125" s="2" t="str">
        <f t="shared" si="22"/>
        <v/>
      </c>
      <c r="O125" s="2" t="str">
        <f t="shared" si="23"/>
        <v/>
      </c>
      <c r="P125" t="str">
        <f>IF(A125="",IF(COUNTA(C125:E125,L125,Q125)&gt;0,"Review",""),IF(OR(COUNTIF('Product Data'!$A$7:$A$206,A125)&lt;&gt;1,COUNTIF($A$8:$A$207,A125)&lt;&gt;1,B125="",NOT(ISNUMBER(F125)),NOT(ISNUMBER(G125)),NOT(ISNUMBER(H125)),NOT(ISNUMBER(I125)),NOT(ISNUMBER(J125)),NOT(ISNUMBER(K125)),NOT(ISNUMBER(M125)),NOT(ISNUMBER(N125)),NOT(ISNUMBER($B$6)),$B$6&lt;0),"Review",IF(F125&lt;=H125,"Urgent",IF(I125&lt;=VLOOKUP(A125,'Product Data'!$A$7:$H$206,6,FALSE)+$B$6,"Monitor","Healthy"))))</f>
        <v/>
      </c>
      <c r="Q125" s="6"/>
    </row>
    <row r="126" spans="1:17">
      <c r="A126" s="6"/>
      <c r="B126" t="str">
        <f>IF(A126="","",IF(COUNTIF('Product Data'!$A$7:$A$206,A126)&lt;&gt;1,"REVIEW SKU",VLOOKUP(A126,'Product Data'!$A$7:$H$206,2,FALSE)))</f>
        <v/>
      </c>
      <c r="C126" s="10"/>
      <c r="D126" s="10"/>
      <c r="E126" s="10"/>
      <c r="F126" s="3" t="str">
        <f t="shared" si="18"/>
        <v/>
      </c>
      <c r="G126" s="3" t="str">
        <f t="shared" si="19"/>
        <v/>
      </c>
      <c r="H126" s="3" t="str">
        <f>IF(A126="","",IF(OR(COUNTIF('Product Data'!$A$7:$A$206,A126)&lt;&gt;1,NOT(ISNUMBER(C126)),C126&lt;=0,NOT(ISNUMBER(IFERROR(VLOOKUP(A126,'Product Data'!$A$7:$H$206,6,FALSE),""))),IFERROR(VLOOKUP(A126,'Product Data'!$A$7:$H$206,6,FALSE),-1)&lt;0,NOT(ISNUMBER(IFERROR(VLOOKUP(A126,'Product Data'!$A$7:$H$206,7,FALSE),""))),IFERROR(VLOOKUP(A126,'Product Data'!$A$7:$H$206,7,FALSE),-1)&lt;0),"",C126*VLOOKUP(A126,'Product Data'!$A$7:$H$206,6,FALSE)+VLOOKUP(A126,'Product Data'!$A$7:$H$206,7,FALSE)))</f>
        <v/>
      </c>
      <c r="I126" s="3" t="str">
        <f t="shared" si="20"/>
        <v/>
      </c>
      <c r="J126" s="11" t="str">
        <f t="shared" si="21"/>
        <v/>
      </c>
      <c r="K126" s="3" t="str">
        <f>IF(A126="","",IF(OR(COUNTIF('Product Data'!$A$7:$A$206,A126)&lt;&gt;1,NOT(ISNUMBER(G126)),NOT(ISNUMBER(F126)),NOT(ISNUMBER(IFERROR(VLOOKUP(A126,'Product Data'!$A$7:$H$206,7,FALSE),""))),IFERROR(VLOOKUP(A126,'Product Data'!$A$7:$H$206,7,FALSE),-1)&lt;0),"",MAX(0,G126+VLOOKUP(A126,'Product Data'!$A$7:$H$206,7,FALSE)-F126)))</f>
        <v/>
      </c>
      <c r="L126" s="10"/>
      <c r="M126" s="2" t="str">
        <f>IF(A126="","",IF(COUNTIF('Product Data'!$A$7:$A$206,A126)&lt;&gt;1,"",IF(OR(NOT(ISNUMBER(IFERROR(VLOOKUP(A126,'Product Data'!$A$7:$H$206,5,FALSE),""))),IFERROR(VLOOKUP(A126,'Product Data'!$A$7:$H$206,5,FALSE),0)&lt;=0),"",VLOOKUP(A126,'Product Data'!$A$7:$H$206,5,FALSE))))</f>
        <v/>
      </c>
      <c r="N126" s="2" t="str">
        <f t="shared" si="22"/>
        <v/>
      </c>
      <c r="O126" s="2" t="str">
        <f t="shared" si="23"/>
        <v/>
      </c>
      <c r="P126" t="str">
        <f>IF(A126="",IF(COUNTA(C126:E126,L126,Q126)&gt;0,"Review",""),IF(OR(COUNTIF('Product Data'!$A$7:$A$206,A126)&lt;&gt;1,COUNTIF($A$8:$A$207,A126)&lt;&gt;1,B126="",NOT(ISNUMBER(F126)),NOT(ISNUMBER(G126)),NOT(ISNUMBER(H126)),NOT(ISNUMBER(I126)),NOT(ISNUMBER(J126)),NOT(ISNUMBER(K126)),NOT(ISNUMBER(M126)),NOT(ISNUMBER(N126)),NOT(ISNUMBER($B$6)),$B$6&lt;0),"Review",IF(F126&lt;=H126,"Urgent",IF(I126&lt;=VLOOKUP(A126,'Product Data'!$A$7:$H$206,6,FALSE)+$B$6,"Monitor","Healthy"))))</f>
        <v/>
      </c>
      <c r="Q126" s="6"/>
    </row>
    <row r="127" spans="1:17">
      <c r="A127" s="6"/>
      <c r="B127" t="str">
        <f>IF(A127="","",IF(COUNTIF('Product Data'!$A$7:$A$206,A127)&lt;&gt;1,"REVIEW SKU",VLOOKUP(A127,'Product Data'!$A$7:$H$206,2,FALSE)))</f>
        <v/>
      </c>
      <c r="C127" s="10"/>
      <c r="D127" s="10"/>
      <c r="E127" s="10"/>
      <c r="F127" s="3" t="str">
        <f t="shared" si="18"/>
        <v/>
      </c>
      <c r="G127" s="3" t="str">
        <f t="shared" si="19"/>
        <v/>
      </c>
      <c r="H127" s="3" t="str">
        <f>IF(A127="","",IF(OR(COUNTIF('Product Data'!$A$7:$A$206,A127)&lt;&gt;1,NOT(ISNUMBER(C127)),C127&lt;=0,NOT(ISNUMBER(IFERROR(VLOOKUP(A127,'Product Data'!$A$7:$H$206,6,FALSE),""))),IFERROR(VLOOKUP(A127,'Product Data'!$A$7:$H$206,6,FALSE),-1)&lt;0,NOT(ISNUMBER(IFERROR(VLOOKUP(A127,'Product Data'!$A$7:$H$206,7,FALSE),""))),IFERROR(VLOOKUP(A127,'Product Data'!$A$7:$H$206,7,FALSE),-1)&lt;0),"",C127*VLOOKUP(A127,'Product Data'!$A$7:$H$206,6,FALSE)+VLOOKUP(A127,'Product Data'!$A$7:$H$206,7,FALSE)))</f>
        <v/>
      </c>
      <c r="I127" s="3" t="str">
        <f t="shared" si="20"/>
        <v/>
      </c>
      <c r="J127" s="11" t="str">
        <f t="shared" si="21"/>
        <v/>
      </c>
      <c r="K127" s="3" t="str">
        <f>IF(A127="","",IF(OR(COUNTIF('Product Data'!$A$7:$A$206,A127)&lt;&gt;1,NOT(ISNUMBER(G127)),NOT(ISNUMBER(F127)),NOT(ISNUMBER(IFERROR(VLOOKUP(A127,'Product Data'!$A$7:$H$206,7,FALSE),""))),IFERROR(VLOOKUP(A127,'Product Data'!$A$7:$H$206,7,FALSE),-1)&lt;0),"",MAX(0,G127+VLOOKUP(A127,'Product Data'!$A$7:$H$206,7,FALSE)-F127)))</f>
        <v/>
      </c>
      <c r="L127" s="10"/>
      <c r="M127" s="2" t="str">
        <f>IF(A127="","",IF(COUNTIF('Product Data'!$A$7:$A$206,A127)&lt;&gt;1,"",IF(OR(NOT(ISNUMBER(IFERROR(VLOOKUP(A127,'Product Data'!$A$7:$H$206,5,FALSE),""))),IFERROR(VLOOKUP(A127,'Product Data'!$A$7:$H$206,5,FALSE),0)&lt;=0),"",VLOOKUP(A127,'Product Data'!$A$7:$H$206,5,FALSE))))</f>
        <v/>
      </c>
      <c r="N127" s="2" t="str">
        <f t="shared" si="22"/>
        <v/>
      </c>
      <c r="O127" s="2" t="str">
        <f t="shared" si="23"/>
        <v/>
      </c>
      <c r="P127" t="str">
        <f>IF(A127="",IF(COUNTA(C127:E127,L127,Q127)&gt;0,"Review",""),IF(OR(COUNTIF('Product Data'!$A$7:$A$206,A127)&lt;&gt;1,COUNTIF($A$8:$A$207,A127)&lt;&gt;1,B127="",NOT(ISNUMBER(F127)),NOT(ISNUMBER(G127)),NOT(ISNUMBER(H127)),NOT(ISNUMBER(I127)),NOT(ISNUMBER(J127)),NOT(ISNUMBER(K127)),NOT(ISNUMBER(M127)),NOT(ISNUMBER(N127)),NOT(ISNUMBER($B$6)),$B$6&lt;0),"Review",IF(F127&lt;=H127,"Urgent",IF(I127&lt;=VLOOKUP(A127,'Product Data'!$A$7:$H$206,6,FALSE)+$B$6,"Monitor","Healthy"))))</f>
        <v/>
      </c>
      <c r="Q127" s="6"/>
    </row>
    <row r="128" spans="1:17">
      <c r="A128" s="6"/>
      <c r="B128" t="str">
        <f>IF(A128="","",IF(COUNTIF('Product Data'!$A$7:$A$206,A128)&lt;&gt;1,"REVIEW SKU",VLOOKUP(A128,'Product Data'!$A$7:$H$206,2,FALSE)))</f>
        <v/>
      </c>
      <c r="C128" s="10"/>
      <c r="D128" s="10"/>
      <c r="E128" s="10"/>
      <c r="F128" s="3" t="str">
        <f t="shared" si="18"/>
        <v/>
      </c>
      <c r="G128" s="3" t="str">
        <f t="shared" si="19"/>
        <v/>
      </c>
      <c r="H128" s="3" t="str">
        <f>IF(A128="","",IF(OR(COUNTIF('Product Data'!$A$7:$A$206,A128)&lt;&gt;1,NOT(ISNUMBER(C128)),C128&lt;=0,NOT(ISNUMBER(IFERROR(VLOOKUP(A128,'Product Data'!$A$7:$H$206,6,FALSE),""))),IFERROR(VLOOKUP(A128,'Product Data'!$A$7:$H$206,6,FALSE),-1)&lt;0,NOT(ISNUMBER(IFERROR(VLOOKUP(A128,'Product Data'!$A$7:$H$206,7,FALSE),""))),IFERROR(VLOOKUP(A128,'Product Data'!$A$7:$H$206,7,FALSE),-1)&lt;0),"",C128*VLOOKUP(A128,'Product Data'!$A$7:$H$206,6,FALSE)+VLOOKUP(A128,'Product Data'!$A$7:$H$206,7,FALSE)))</f>
        <v/>
      </c>
      <c r="I128" s="3" t="str">
        <f t="shared" si="20"/>
        <v/>
      </c>
      <c r="J128" s="11" t="str">
        <f t="shared" si="21"/>
        <v/>
      </c>
      <c r="K128" s="3" t="str">
        <f>IF(A128="","",IF(OR(COUNTIF('Product Data'!$A$7:$A$206,A128)&lt;&gt;1,NOT(ISNUMBER(G128)),NOT(ISNUMBER(F128)),NOT(ISNUMBER(IFERROR(VLOOKUP(A128,'Product Data'!$A$7:$H$206,7,FALSE),""))),IFERROR(VLOOKUP(A128,'Product Data'!$A$7:$H$206,7,FALSE),-1)&lt;0),"",MAX(0,G128+VLOOKUP(A128,'Product Data'!$A$7:$H$206,7,FALSE)-F128)))</f>
        <v/>
      </c>
      <c r="L128" s="10"/>
      <c r="M128" s="2" t="str">
        <f>IF(A128="","",IF(COUNTIF('Product Data'!$A$7:$A$206,A128)&lt;&gt;1,"",IF(OR(NOT(ISNUMBER(IFERROR(VLOOKUP(A128,'Product Data'!$A$7:$H$206,5,FALSE),""))),IFERROR(VLOOKUP(A128,'Product Data'!$A$7:$H$206,5,FALSE),0)&lt;=0),"",VLOOKUP(A128,'Product Data'!$A$7:$H$206,5,FALSE))))</f>
        <v/>
      </c>
      <c r="N128" s="2" t="str">
        <f t="shared" si="22"/>
        <v/>
      </c>
      <c r="O128" s="2" t="str">
        <f t="shared" si="23"/>
        <v/>
      </c>
      <c r="P128" t="str">
        <f>IF(A128="",IF(COUNTA(C128:E128,L128,Q128)&gt;0,"Review",""),IF(OR(COUNTIF('Product Data'!$A$7:$A$206,A128)&lt;&gt;1,COUNTIF($A$8:$A$207,A128)&lt;&gt;1,B128="",NOT(ISNUMBER(F128)),NOT(ISNUMBER(G128)),NOT(ISNUMBER(H128)),NOT(ISNUMBER(I128)),NOT(ISNUMBER(J128)),NOT(ISNUMBER(K128)),NOT(ISNUMBER(M128)),NOT(ISNUMBER(N128)),NOT(ISNUMBER($B$6)),$B$6&lt;0),"Review",IF(F128&lt;=H128,"Urgent",IF(I128&lt;=VLOOKUP(A128,'Product Data'!$A$7:$H$206,6,FALSE)+$B$6,"Monitor","Healthy"))))</f>
        <v/>
      </c>
      <c r="Q128" s="6"/>
    </row>
    <row r="129" spans="1:17">
      <c r="A129" s="6"/>
      <c r="B129" t="str">
        <f>IF(A129="","",IF(COUNTIF('Product Data'!$A$7:$A$206,A129)&lt;&gt;1,"REVIEW SKU",VLOOKUP(A129,'Product Data'!$A$7:$H$206,2,FALSE)))</f>
        <v/>
      </c>
      <c r="C129" s="10"/>
      <c r="D129" s="10"/>
      <c r="E129" s="10"/>
      <c r="F129" s="3" t="str">
        <f t="shared" si="18"/>
        <v/>
      </c>
      <c r="G129" s="3" t="str">
        <f t="shared" si="19"/>
        <v/>
      </c>
      <c r="H129" s="3" t="str">
        <f>IF(A129="","",IF(OR(COUNTIF('Product Data'!$A$7:$A$206,A129)&lt;&gt;1,NOT(ISNUMBER(C129)),C129&lt;=0,NOT(ISNUMBER(IFERROR(VLOOKUP(A129,'Product Data'!$A$7:$H$206,6,FALSE),""))),IFERROR(VLOOKUP(A129,'Product Data'!$A$7:$H$206,6,FALSE),-1)&lt;0,NOT(ISNUMBER(IFERROR(VLOOKUP(A129,'Product Data'!$A$7:$H$206,7,FALSE),""))),IFERROR(VLOOKUP(A129,'Product Data'!$A$7:$H$206,7,FALSE),-1)&lt;0),"",C129*VLOOKUP(A129,'Product Data'!$A$7:$H$206,6,FALSE)+VLOOKUP(A129,'Product Data'!$A$7:$H$206,7,FALSE)))</f>
        <v/>
      </c>
      <c r="I129" s="3" t="str">
        <f t="shared" si="20"/>
        <v/>
      </c>
      <c r="J129" s="11" t="str">
        <f t="shared" si="21"/>
        <v/>
      </c>
      <c r="K129" s="3" t="str">
        <f>IF(A129="","",IF(OR(COUNTIF('Product Data'!$A$7:$A$206,A129)&lt;&gt;1,NOT(ISNUMBER(G129)),NOT(ISNUMBER(F129)),NOT(ISNUMBER(IFERROR(VLOOKUP(A129,'Product Data'!$A$7:$H$206,7,FALSE),""))),IFERROR(VLOOKUP(A129,'Product Data'!$A$7:$H$206,7,FALSE),-1)&lt;0),"",MAX(0,G129+VLOOKUP(A129,'Product Data'!$A$7:$H$206,7,FALSE)-F129)))</f>
        <v/>
      </c>
      <c r="L129" s="10"/>
      <c r="M129" s="2" t="str">
        <f>IF(A129="","",IF(COUNTIF('Product Data'!$A$7:$A$206,A129)&lt;&gt;1,"",IF(OR(NOT(ISNUMBER(IFERROR(VLOOKUP(A129,'Product Data'!$A$7:$H$206,5,FALSE),""))),IFERROR(VLOOKUP(A129,'Product Data'!$A$7:$H$206,5,FALSE),0)&lt;=0),"",VLOOKUP(A129,'Product Data'!$A$7:$H$206,5,FALSE))))</f>
        <v/>
      </c>
      <c r="N129" s="2" t="str">
        <f t="shared" si="22"/>
        <v/>
      </c>
      <c r="O129" s="2" t="str">
        <f t="shared" si="23"/>
        <v/>
      </c>
      <c r="P129" t="str">
        <f>IF(A129="",IF(COUNTA(C129:E129,L129,Q129)&gt;0,"Review",""),IF(OR(COUNTIF('Product Data'!$A$7:$A$206,A129)&lt;&gt;1,COUNTIF($A$8:$A$207,A129)&lt;&gt;1,B129="",NOT(ISNUMBER(F129)),NOT(ISNUMBER(G129)),NOT(ISNUMBER(H129)),NOT(ISNUMBER(I129)),NOT(ISNUMBER(J129)),NOT(ISNUMBER(K129)),NOT(ISNUMBER(M129)),NOT(ISNUMBER(N129)),NOT(ISNUMBER($B$6)),$B$6&lt;0),"Review",IF(F129&lt;=H129,"Urgent",IF(I129&lt;=VLOOKUP(A129,'Product Data'!$A$7:$H$206,6,FALSE)+$B$6,"Monitor","Healthy"))))</f>
        <v/>
      </c>
      <c r="Q129" s="6"/>
    </row>
    <row r="130" spans="1:17">
      <c r="A130" s="6"/>
      <c r="B130" t="str">
        <f>IF(A130="","",IF(COUNTIF('Product Data'!$A$7:$A$206,A130)&lt;&gt;1,"REVIEW SKU",VLOOKUP(A130,'Product Data'!$A$7:$H$206,2,FALSE)))</f>
        <v/>
      </c>
      <c r="C130" s="10"/>
      <c r="D130" s="10"/>
      <c r="E130" s="10"/>
      <c r="F130" s="3" t="str">
        <f t="shared" si="18"/>
        <v/>
      </c>
      <c r="G130" s="3" t="str">
        <f t="shared" si="19"/>
        <v/>
      </c>
      <c r="H130" s="3" t="str">
        <f>IF(A130="","",IF(OR(COUNTIF('Product Data'!$A$7:$A$206,A130)&lt;&gt;1,NOT(ISNUMBER(C130)),C130&lt;=0,NOT(ISNUMBER(IFERROR(VLOOKUP(A130,'Product Data'!$A$7:$H$206,6,FALSE),""))),IFERROR(VLOOKUP(A130,'Product Data'!$A$7:$H$206,6,FALSE),-1)&lt;0,NOT(ISNUMBER(IFERROR(VLOOKUP(A130,'Product Data'!$A$7:$H$206,7,FALSE),""))),IFERROR(VLOOKUP(A130,'Product Data'!$A$7:$H$206,7,FALSE),-1)&lt;0),"",C130*VLOOKUP(A130,'Product Data'!$A$7:$H$206,6,FALSE)+VLOOKUP(A130,'Product Data'!$A$7:$H$206,7,FALSE)))</f>
        <v/>
      </c>
      <c r="I130" s="3" t="str">
        <f t="shared" si="20"/>
        <v/>
      </c>
      <c r="J130" s="11" t="str">
        <f t="shared" si="21"/>
        <v/>
      </c>
      <c r="K130" s="3" t="str">
        <f>IF(A130="","",IF(OR(COUNTIF('Product Data'!$A$7:$A$206,A130)&lt;&gt;1,NOT(ISNUMBER(G130)),NOT(ISNUMBER(F130)),NOT(ISNUMBER(IFERROR(VLOOKUP(A130,'Product Data'!$A$7:$H$206,7,FALSE),""))),IFERROR(VLOOKUP(A130,'Product Data'!$A$7:$H$206,7,FALSE),-1)&lt;0),"",MAX(0,G130+VLOOKUP(A130,'Product Data'!$A$7:$H$206,7,FALSE)-F130)))</f>
        <v/>
      </c>
      <c r="L130" s="10"/>
      <c r="M130" s="2" t="str">
        <f>IF(A130="","",IF(COUNTIF('Product Data'!$A$7:$A$206,A130)&lt;&gt;1,"",IF(OR(NOT(ISNUMBER(IFERROR(VLOOKUP(A130,'Product Data'!$A$7:$H$206,5,FALSE),""))),IFERROR(VLOOKUP(A130,'Product Data'!$A$7:$H$206,5,FALSE),0)&lt;=0),"",VLOOKUP(A130,'Product Data'!$A$7:$H$206,5,FALSE))))</f>
        <v/>
      </c>
      <c r="N130" s="2" t="str">
        <f t="shared" si="22"/>
        <v/>
      </c>
      <c r="O130" s="2" t="str">
        <f t="shared" si="23"/>
        <v/>
      </c>
      <c r="P130" t="str">
        <f>IF(A130="",IF(COUNTA(C130:E130,L130,Q130)&gt;0,"Review",""),IF(OR(COUNTIF('Product Data'!$A$7:$A$206,A130)&lt;&gt;1,COUNTIF($A$8:$A$207,A130)&lt;&gt;1,B130="",NOT(ISNUMBER(F130)),NOT(ISNUMBER(G130)),NOT(ISNUMBER(H130)),NOT(ISNUMBER(I130)),NOT(ISNUMBER(J130)),NOT(ISNUMBER(K130)),NOT(ISNUMBER(M130)),NOT(ISNUMBER(N130)),NOT(ISNUMBER($B$6)),$B$6&lt;0),"Review",IF(F130&lt;=H130,"Urgent",IF(I130&lt;=VLOOKUP(A130,'Product Data'!$A$7:$H$206,6,FALSE)+$B$6,"Monitor","Healthy"))))</f>
        <v/>
      </c>
      <c r="Q130" s="6"/>
    </row>
    <row r="131" spans="1:17">
      <c r="A131" s="6"/>
      <c r="B131" t="str">
        <f>IF(A131="","",IF(COUNTIF('Product Data'!$A$7:$A$206,A131)&lt;&gt;1,"REVIEW SKU",VLOOKUP(A131,'Product Data'!$A$7:$H$206,2,FALSE)))</f>
        <v/>
      </c>
      <c r="C131" s="10"/>
      <c r="D131" s="10"/>
      <c r="E131" s="10"/>
      <c r="F131" s="3" t="str">
        <f t="shared" si="18"/>
        <v/>
      </c>
      <c r="G131" s="3" t="str">
        <f t="shared" si="19"/>
        <v/>
      </c>
      <c r="H131" s="3" t="str">
        <f>IF(A131="","",IF(OR(COUNTIF('Product Data'!$A$7:$A$206,A131)&lt;&gt;1,NOT(ISNUMBER(C131)),C131&lt;=0,NOT(ISNUMBER(IFERROR(VLOOKUP(A131,'Product Data'!$A$7:$H$206,6,FALSE),""))),IFERROR(VLOOKUP(A131,'Product Data'!$A$7:$H$206,6,FALSE),-1)&lt;0,NOT(ISNUMBER(IFERROR(VLOOKUP(A131,'Product Data'!$A$7:$H$206,7,FALSE),""))),IFERROR(VLOOKUP(A131,'Product Data'!$A$7:$H$206,7,FALSE),-1)&lt;0),"",C131*VLOOKUP(A131,'Product Data'!$A$7:$H$206,6,FALSE)+VLOOKUP(A131,'Product Data'!$A$7:$H$206,7,FALSE)))</f>
        <v/>
      </c>
      <c r="I131" s="3" t="str">
        <f t="shared" si="20"/>
        <v/>
      </c>
      <c r="J131" s="11" t="str">
        <f t="shared" si="21"/>
        <v/>
      </c>
      <c r="K131" s="3" t="str">
        <f>IF(A131="","",IF(OR(COUNTIF('Product Data'!$A$7:$A$206,A131)&lt;&gt;1,NOT(ISNUMBER(G131)),NOT(ISNUMBER(F131)),NOT(ISNUMBER(IFERROR(VLOOKUP(A131,'Product Data'!$A$7:$H$206,7,FALSE),""))),IFERROR(VLOOKUP(A131,'Product Data'!$A$7:$H$206,7,FALSE),-1)&lt;0),"",MAX(0,G131+VLOOKUP(A131,'Product Data'!$A$7:$H$206,7,FALSE)-F131)))</f>
        <v/>
      </c>
      <c r="L131" s="10"/>
      <c r="M131" s="2" t="str">
        <f>IF(A131="","",IF(COUNTIF('Product Data'!$A$7:$A$206,A131)&lt;&gt;1,"",IF(OR(NOT(ISNUMBER(IFERROR(VLOOKUP(A131,'Product Data'!$A$7:$H$206,5,FALSE),""))),IFERROR(VLOOKUP(A131,'Product Data'!$A$7:$H$206,5,FALSE),0)&lt;=0),"",VLOOKUP(A131,'Product Data'!$A$7:$H$206,5,FALSE))))</f>
        <v/>
      </c>
      <c r="N131" s="2" t="str">
        <f t="shared" si="22"/>
        <v/>
      </c>
      <c r="O131" s="2" t="str">
        <f t="shared" si="23"/>
        <v/>
      </c>
      <c r="P131" t="str">
        <f>IF(A131="",IF(COUNTA(C131:E131,L131,Q131)&gt;0,"Review",""),IF(OR(COUNTIF('Product Data'!$A$7:$A$206,A131)&lt;&gt;1,COUNTIF($A$8:$A$207,A131)&lt;&gt;1,B131="",NOT(ISNUMBER(F131)),NOT(ISNUMBER(G131)),NOT(ISNUMBER(H131)),NOT(ISNUMBER(I131)),NOT(ISNUMBER(J131)),NOT(ISNUMBER(K131)),NOT(ISNUMBER(M131)),NOT(ISNUMBER(N131)),NOT(ISNUMBER($B$6)),$B$6&lt;0),"Review",IF(F131&lt;=H131,"Urgent",IF(I131&lt;=VLOOKUP(A131,'Product Data'!$A$7:$H$206,6,FALSE)+$B$6,"Monitor","Healthy"))))</f>
        <v/>
      </c>
      <c r="Q131" s="6"/>
    </row>
    <row r="132" spans="1:17">
      <c r="A132" s="6"/>
      <c r="B132" t="str">
        <f>IF(A132="","",IF(COUNTIF('Product Data'!$A$7:$A$206,A132)&lt;&gt;1,"REVIEW SKU",VLOOKUP(A132,'Product Data'!$A$7:$H$206,2,FALSE)))</f>
        <v/>
      </c>
      <c r="C132" s="10"/>
      <c r="D132" s="10"/>
      <c r="E132" s="10"/>
      <c r="F132" s="3" t="str">
        <f t="shared" si="18"/>
        <v/>
      </c>
      <c r="G132" s="3" t="str">
        <f t="shared" si="19"/>
        <v/>
      </c>
      <c r="H132" s="3" t="str">
        <f>IF(A132="","",IF(OR(COUNTIF('Product Data'!$A$7:$A$206,A132)&lt;&gt;1,NOT(ISNUMBER(C132)),C132&lt;=0,NOT(ISNUMBER(IFERROR(VLOOKUP(A132,'Product Data'!$A$7:$H$206,6,FALSE),""))),IFERROR(VLOOKUP(A132,'Product Data'!$A$7:$H$206,6,FALSE),-1)&lt;0,NOT(ISNUMBER(IFERROR(VLOOKUP(A132,'Product Data'!$A$7:$H$206,7,FALSE),""))),IFERROR(VLOOKUP(A132,'Product Data'!$A$7:$H$206,7,FALSE),-1)&lt;0),"",C132*VLOOKUP(A132,'Product Data'!$A$7:$H$206,6,FALSE)+VLOOKUP(A132,'Product Data'!$A$7:$H$206,7,FALSE)))</f>
        <v/>
      </c>
      <c r="I132" s="3" t="str">
        <f t="shared" si="20"/>
        <v/>
      </c>
      <c r="J132" s="11" t="str">
        <f t="shared" si="21"/>
        <v/>
      </c>
      <c r="K132" s="3" t="str">
        <f>IF(A132="","",IF(OR(COUNTIF('Product Data'!$A$7:$A$206,A132)&lt;&gt;1,NOT(ISNUMBER(G132)),NOT(ISNUMBER(F132)),NOT(ISNUMBER(IFERROR(VLOOKUP(A132,'Product Data'!$A$7:$H$206,7,FALSE),""))),IFERROR(VLOOKUP(A132,'Product Data'!$A$7:$H$206,7,FALSE),-1)&lt;0),"",MAX(0,G132+VLOOKUP(A132,'Product Data'!$A$7:$H$206,7,FALSE)-F132)))</f>
        <v/>
      </c>
      <c r="L132" s="10"/>
      <c r="M132" s="2" t="str">
        <f>IF(A132="","",IF(COUNTIF('Product Data'!$A$7:$A$206,A132)&lt;&gt;1,"",IF(OR(NOT(ISNUMBER(IFERROR(VLOOKUP(A132,'Product Data'!$A$7:$H$206,5,FALSE),""))),IFERROR(VLOOKUP(A132,'Product Data'!$A$7:$H$206,5,FALSE),0)&lt;=0),"",VLOOKUP(A132,'Product Data'!$A$7:$H$206,5,FALSE))))</f>
        <v/>
      </c>
      <c r="N132" s="2" t="str">
        <f t="shared" si="22"/>
        <v/>
      </c>
      <c r="O132" s="2" t="str">
        <f t="shared" si="23"/>
        <v/>
      </c>
      <c r="P132" t="str">
        <f>IF(A132="",IF(COUNTA(C132:E132,L132,Q132)&gt;0,"Review",""),IF(OR(COUNTIF('Product Data'!$A$7:$A$206,A132)&lt;&gt;1,COUNTIF($A$8:$A$207,A132)&lt;&gt;1,B132="",NOT(ISNUMBER(F132)),NOT(ISNUMBER(G132)),NOT(ISNUMBER(H132)),NOT(ISNUMBER(I132)),NOT(ISNUMBER(J132)),NOT(ISNUMBER(K132)),NOT(ISNUMBER(M132)),NOT(ISNUMBER(N132)),NOT(ISNUMBER($B$6)),$B$6&lt;0),"Review",IF(F132&lt;=H132,"Urgent",IF(I132&lt;=VLOOKUP(A132,'Product Data'!$A$7:$H$206,6,FALSE)+$B$6,"Monitor","Healthy"))))</f>
        <v/>
      </c>
      <c r="Q132" s="6"/>
    </row>
    <row r="133" spans="1:17">
      <c r="A133" s="6"/>
      <c r="B133" t="str">
        <f>IF(A133="","",IF(COUNTIF('Product Data'!$A$7:$A$206,A133)&lt;&gt;1,"REVIEW SKU",VLOOKUP(A133,'Product Data'!$A$7:$H$206,2,FALSE)))</f>
        <v/>
      </c>
      <c r="C133" s="10"/>
      <c r="D133" s="10"/>
      <c r="E133" s="10"/>
      <c r="F133" s="3" t="str">
        <f t="shared" si="18"/>
        <v/>
      </c>
      <c r="G133" s="3" t="str">
        <f t="shared" si="19"/>
        <v/>
      </c>
      <c r="H133" s="3" t="str">
        <f>IF(A133="","",IF(OR(COUNTIF('Product Data'!$A$7:$A$206,A133)&lt;&gt;1,NOT(ISNUMBER(C133)),C133&lt;=0,NOT(ISNUMBER(IFERROR(VLOOKUP(A133,'Product Data'!$A$7:$H$206,6,FALSE),""))),IFERROR(VLOOKUP(A133,'Product Data'!$A$7:$H$206,6,FALSE),-1)&lt;0,NOT(ISNUMBER(IFERROR(VLOOKUP(A133,'Product Data'!$A$7:$H$206,7,FALSE),""))),IFERROR(VLOOKUP(A133,'Product Data'!$A$7:$H$206,7,FALSE),-1)&lt;0),"",C133*VLOOKUP(A133,'Product Data'!$A$7:$H$206,6,FALSE)+VLOOKUP(A133,'Product Data'!$A$7:$H$206,7,FALSE)))</f>
        <v/>
      </c>
      <c r="I133" s="3" t="str">
        <f t="shared" si="20"/>
        <v/>
      </c>
      <c r="J133" s="11" t="str">
        <f t="shared" si="21"/>
        <v/>
      </c>
      <c r="K133" s="3" t="str">
        <f>IF(A133="","",IF(OR(COUNTIF('Product Data'!$A$7:$A$206,A133)&lt;&gt;1,NOT(ISNUMBER(G133)),NOT(ISNUMBER(F133)),NOT(ISNUMBER(IFERROR(VLOOKUP(A133,'Product Data'!$A$7:$H$206,7,FALSE),""))),IFERROR(VLOOKUP(A133,'Product Data'!$A$7:$H$206,7,FALSE),-1)&lt;0),"",MAX(0,G133+VLOOKUP(A133,'Product Data'!$A$7:$H$206,7,FALSE)-F133)))</f>
        <v/>
      </c>
      <c r="L133" s="10"/>
      <c r="M133" s="2" t="str">
        <f>IF(A133="","",IF(COUNTIF('Product Data'!$A$7:$A$206,A133)&lt;&gt;1,"",IF(OR(NOT(ISNUMBER(IFERROR(VLOOKUP(A133,'Product Data'!$A$7:$H$206,5,FALSE),""))),IFERROR(VLOOKUP(A133,'Product Data'!$A$7:$H$206,5,FALSE),0)&lt;=0),"",VLOOKUP(A133,'Product Data'!$A$7:$H$206,5,FALSE))))</f>
        <v/>
      </c>
      <c r="N133" s="2" t="str">
        <f t="shared" si="22"/>
        <v/>
      </c>
      <c r="O133" s="2" t="str">
        <f t="shared" si="23"/>
        <v/>
      </c>
      <c r="P133" t="str">
        <f>IF(A133="",IF(COUNTA(C133:E133,L133,Q133)&gt;0,"Review",""),IF(OR(COUNTIF('Product Data'!$A$7:$A$206,A133)&lt;&gt;1,COUNTIF($A$8:$A$207,A133)&lt;&gt;1,B133="",NOT(ISNUMBER(F133)),NOT(ISNUMBER(G133)),NOT(ISNUMBER(H133)),NOT(ISNUMBER(I133)),NOT(ISNUMBER(J133)),NOT(ISNUMBER(K133)),NOT(ISNUMBER(M133)),NOT(ISNUMBER(N133)),NOT(ISNUMBER($B$6)),$B$6&lt;0),"Review",IF(F133&lt;=H133,"Urgent",IF(I133&lt;=VLOOKUP(A133,'Product Data'!$A$7:$H$206,6,FALSE)+$B$6,"Monitor","Healthy"))))</f>
        <v/>
      </c>
      <c r="Q133" s="6"/>
    </row>
    <row r="134" spans="1:17">
      <c r="A134" s="6"/>
      <c r="B134" t="str">
        <f>IF(A134="","",IF(COUNTIF('Product Data'!$A$7:$A$206,A134)&lt;&gt;1,"REVIEW SKU",VLOOKUP(A134,'Product Data'!$A$7:$H$206,2,FALSE)))</f>
        <v/>
      </c>
      <c r="C134" s="10"/>
      <c r="D134" s="10"/>
      <c r="E134" s="10"/>
      <c r="F134" s="3" t="str">
        <f t="shared" si="18"/>
        <v/>
      </c>
      <c r="G134" s="3" t="str">
        <f t="shared" si="19"/>
        <v/>
      </c>
      <c r="H134" s="3" t="str">
        <f>IF(A134="","",IF(OR(COUNTIF('Product Data'!$A$7:$A$206,A134)&lt;&gt;1,NOT(ISNUMBER(C134)),C134&lt;=0,NOT(ISNUMBER(IFERROR(VLOOKUP(A134,'Product Data'!$A$7:$H$206,6,FALSE),""))),IFERROR(VLOOKUP(A134,'Product Data'!$A$7:$H$206,6,FALSE),-1)&lt;0,NOT(ISNUMBER(IFERROR(VLOOKUP(A134,'Product Data'!$A$7:$H$206,7,FALSE),""))),IFERROR(VLOOKUP(A134,'Product Data'!$A$7:$H$206,7,FALSE),-1)&lt;0),"",C134*VLOOKUP(A134,'Product Data'!$A$7:$H$206,6,FALSE)+VLOOKUP(A134,'Product Data'!$A$7:$H$206,7,FALSE)))</f>
        <v/>
      </c>
      <c r="I134" s="3" t="str">
        <f t="shared" si="20"/>
        <v/>
      </c>
      <c r="J134" s="11" t="str">
        <f t="shared" si="21"/>
        <v/>
      </c>
      <c r="K134" s="3" t="str">
        <f>IF(A134="","",IF(OR(COUNTIF('Product Data'!$A$7:$A$206,A134)&lt;&gt;1,NOT(ISNUMBER(G134)),NOT(ISNUMBER(F134)),NOT(ISNUMBER(IFERROR(VLOOKUP(A134,'Product Data'!$A$7:$H$206,7,FALSE),""))),IFERROR(VLOOKUP(A134,'Product Data'!$A$7:$H$206,7,FALSE),-1)&lt;0),"",MAX(0,G134+VLOOKUP(A134,'Product Data'!$A$7:$H$206,7,FALSE)-F134)))</f>
        <v/>
      </c>
      <c r="L134" s="10"/>
      <c r="M134" s="2" t="str">
        <f>IF(A134="","",IF(COUNTIF('Product Data'!$A$7:$A$206,A134)&lt;&gt;1,"",IF(OR(NOT(ISNUMBER(IFERROR(VLOOKUP(A134,'Product Data'!$A$7:$H$206,5,FALSE),""))),IFERROR(VLOOKUP(A134,'Product Data'!$A$7:$H$206,5,FALSE),0)&lt;=0),"",VLOOKUP(A134,'Product Data'!$A$7:$H$206,5,FALSE))))</f>
        <v/>
      </c>
      <c r="N134" s="2" t="str">
        <f t="shared" si="22"/>
        <v/>
      </c>
      <c r="O134" s="2" t="str">
        <f t="shared" si="23"/>
        <v/>
      </c>
      <c r="P134" t="str">
        <f>IF(A134="",IF(COUNTA(C134:E134,L134,Q134)&gt;0,"Review",""),IF(OR(COUNTIF('Product Data'!$A$7:$A$206,A134)&lt;&gt;1,COUNTIF($A$8:$A$207,A134)&lt;&gt;1,B134="",NOT(ISNUMBER(F134)),NOT(ISNUMBER(G134)),NOT(ISNUMBER(H134)),NOT(ISNUMBER(I134)),NOT(ISNUMBER(J134)),NOT(ISNUMBER(K134)),NOT(ISNUMBER(M134)),NOT(ISNUMBER(N134)),NOT(ISNUMBER($B$6)),$B$6&lt;0),"Review",IF(F134&lt;=H134,"Urgent",IF(I134&lt;=VLOOKUP(A134,'Product Data'!$A$7:$H$206,6,FALSE)+$B$6,"Monitor","Healthy"))))</f>
        <v/>
      </c>
      <c r="Q134" s="6"/>
    </row>
    <row r="135" spans="1:17">
      <c r="A135" s="6"/>
      <c r="B135" t="str">
        <f>IF(A135="","",IF(COUNTIF('Product Data'!$A$7:$A$206,A135)&lt;&gt;1,"REVIEW SKU",VLOOKUP(A135,'Product Data'!$A$7:$H$206,2,FALSE)))</f>
        <v/>
      </c>
      <c r="C135" s="10"/>
      <c r="D135" s="10"/>
      <c r="E135" s="10"/>
      <c r="F135" s="3" t="str">
        <f t="shared" si="18"/>
        <v/>
      </c>
      <c r="G135" s="3" t="str">
        <f t="shared" si="19"/>
        <v/>
      </c>
      <c r="H135" s="3" t="str">
        <f>IF(A135="","",IF(OR(COUNTIF('Product Data'!$A$7:$A$206,A135)&lt;&gt;1,NOT(ISNUMBER(C135)),C135&lt;=0,NOT(ISNUMBER(IFERROR(VLOOKUP(A135,'Product Data'!$A$7:$H$206,6,FALSE),""))),IFERROR(VLOOKUP(A135,'Product Data'!$A$7:$H$206,6,FALSE),-1)&lt;0,NOT(ISNUMBER(IFERROR(VLOOKUP(A135,'Product Data'!$A$7:$H$206,7,FALSE),""))),IFERROR(VLOOKUP(A135,'Product Data'!$A$7:$H$206,7,FALSE),-1)&lt;0),"",C135*VLOOKUP(A135,'Product Data'!$A$7:$H$206,6,FALSE)+VLOOKUP(A135,'Product Data'!$A$7:$H$206,7,FALSE)))</f>
        <v/>
      </c>
      <c r="I135" s="3" t="str">
        <f t="shared" si="20"/>
        <v/>
      </c>
      <c r="J135" s="11" t="str">
        <f t="shared" si="21"/>
        <v/>
      </c>
      <c r="K135" s="3" t="str">
        <f>IF(A135="","",IF(OR(COUNTIF('Product Data'!$A$7:$A$206,A135)&lt;&gt;1,NOT(ISNUMBER(G135)),NOT(ISNUMBER(F135)),NOT(ISNUMBER(IFERROR(VLOOKUP(A135,'Product Data'!$A$7:$H$206,7,FALSE),""))),IFERROR(VLOOKUP(A135,'Product Data'!$A$7:$H$206,7,FALSE),-1)&lt;0),"",MAX(0,G135+VLOOKUP(A135,'Product Data'!$A$7:$H$206,7,FALSE)-F135)))</f>
        <v/>
      </c>
      <c r="L135" s="10"/>
      <c r="M135" s="2" t="str">
        <f>IF(A135="","",IF(COUNTIF('Product Data'!$A$7:$A$206,A135)&lt;&gt;1,"",IF(OR(NOT(ISNUMBER(IFERROR(VLOOKUP(A135,'Product Data'!$A$7:$H$206,5,FALSE),""))),IFERROR(VLOOKUP(A135,'Product Data'!$A$7:$H$206,5,FALSE),0)&lt;=0),"",VLOOKUP(A135,'Product Data'!$A$7:$H$206,5,FALSE))))</f>
        <v/>
      </c>
      <c r="N135" s="2" t="str">
        <f t="shared" si="22"/>
        <v/>
      </c>
      <c r="O135" s="2" t="str">
        <f t="shared" si="23"/>
        <v/>
      </c>
      <c r="P135" t="str">
        <f>IF(A135="",IF(COUNTA(C135:E135,L135,Q135)&gt;0,"Review",""),IF(OR(COUNTIF('Product Data'!$A$7:$A$206,A135)&lt;&gt;1,COUNTIF($A$8:$A$207,A135)&lt;&gt;1,B135="",NOT(ISNUMBER(F135)),NOT(ISNUMBER(G135)),NOT(ISNUMBER(H135)),NOT(ISNUMBER(I135)),NOT(ISNUMBER(J135)),NOT(ISNUMBER(K135)),NOT(ISNUMBER(M135)),NOT(ISNUMBER(N135)),NOT(ISNUMBER($B$6)),$B$6&lt;0),"Review",IF(F135&lt;=H135,"Urgent",IF(I135&lt;=VLOOKUP(A135,'Product Data'!$A$7:$H$206,6,FALSE)+$B$6,"Monitor","Healthy"))))</f>
        <v/>
      </c>
      <c r="Q135" s="6"/>
    </row>
    <row r="136" spans="1:17">
      <c r="A136" s="6"/>
      <c r="B136" t="str">
        <f>IF(A136="","",IF(COUNTIF('Product Data'!$A$7:$A$206,A136)&lt;&gt;1,"REVIEW SKU",VLOOKUP(A136,'Product Data'!$A$7:$H$206,2,FALSE)))</f>
        <v/>
      </c>
      <c r="C136" s="10"/>
      <c r="D136" s="10"/>
      <c r="E136" s="10"/>
      <c r="F136" s="3" t="str">
        <f t="shared" ref="F136:F167" si="24">IF(A136="","",IF(OR(NOT(ISNUMBER(D136)),D136&lt;0,NOT(ISNUMBER(E136)),E136&lt;0),"",MAX(0,D136-E136)))</f>
        <v/>
      </c>
      <c r="G136" s="3" t="str">
        <f t="shared" ref="G136:G167" si="25">IF(A136="","",IF(OR(NOT(ISNUMBER(C136)),C136&lt;=0,NOT(ISNUMBER($B$4)),$B$4&lt;=0),"",C136*$B$4))</f>
        <v/>
      </c>
      <c r="H136" s="3" t="str">
        <f>IF(A136="","",IF(OR(COUNTIF('Product Data'!$A$7:$A$206,A136)&lt;&gt;1,NOT(ISNUMBER(C136)),C136&lt;=0,NOT(ISNUMBER(IFERROR(VLOOKUP(A136,'Product Data'!$A$7:$H$206,6,FALSE),""))),IFERROR(VLOOKUP(A136,'Product Data'!$A$7:$H$206,6,FALSE),-1)&lt;0,NOT(ISNUMBER(IFERROR(VLOOKUP(A136,'Product Data'!$A$7:$H$206,7,FALSE),""))),IFERROR(VLOOKUP(A136,'Product Data'!$A$7:$H$206,7,FALSE),-1)&lt;0),"",C136*VLOOKUP(A136,'Product Data'!$A$7:$H$206,6,FALSE)+VLOOKUP(A136,'Product Data'!$A$7:$H$206,7,FALSE)))</f>
        <v/>
      </c>
      <c r="I136" s="3" t="str">
        <f t="shared" ref="I136:I167" si="26">IF(A136="","",IF(OR(NOT(ISNUMBER(C136)),C136&lt;=0,NOT(ISNUMBER(F136))),"",F136/C136))</f>
        <v/>
      </c>
      <c r="J136" s="11" t="str">
        <f t="shared" ref="J136:J167" si="27">IF(A136="","",IF(OR(NOT(ISNUMBER($B$3)),$B$3&lt;=0,NOT(ISNUMBER(C136)),C136&lt;=0,NOT(ISNUMBER(F136)),NOT(ISNUMBER(H136))),"",IF(F136&lt;=H136,$B$3,$B$3+ROUNDUP((F136-H136)/C136,0))))</f>
        <v/>
      </c>
      <c r="K136" s="3" t="str">
        <f>IF(A136="","",IF(OR(COUNTIF('Product Data'!$A$7:$A$206,A136)&lt;&gt;1,NOT(ISNUMBER(G136)),NOT(ISNUMBER(F136)),NOT(ISNUMBER(IFERROR(VLOOKUP(A136,'Product Data'!$A$7:$H$206,7,FALSE),""))),IFERROR(VLOOKUP(A136,'Product Data'!$A$7:$H$206,7,FALSE),-1)&lt;0),"",MAX(0,G136+VLOOKUP(A136,'Product Data'!$A$7:$H$206,7,FALSE)-F136)))</f>
        <v/>
      </c>
      <c r="L136" s="10"/>
      <c r="M136" s="2" t="str">
        <f>IF(A136="","",IF(COUNTIF('Product Data'!$A$7:$A$206,A136)&lt;&gt;1,"",IF(OR(NOT(ISNUMBER(IFERROR(VLOOKUP(A136,'Product Data'!$A$7:$H$206,5,FALSE),""))),IFERROR(VLOOKUP(A136,'Product Data'!$A$7:$H$206,5,FALSE),0)&lt;=0),"",VLOOKUP(A136,'Product Data'!$A$7:$H$206,5,FALSE))))</f>
        <v/>
      </c>
      <c r="N136" s="2" t="str">
        <f t="shared" ref="N136:N167" si="28">IF(A136="","",IF(OR(NOT(ISNUMBER(K136)),NOT(ISNUMBER(M136))),"",K136*M136))</f>
        <v/>
      </c>
      <c r="O136" s="2" t="str">
        <f t="shared" ref="O136:O167" si="29">IF(A136="","",IF(COUNTA(L136)=0,"",IF(OR(NOT(ISNUMBER(L136)),L136&lt;0,NOT(ISNUMBER(M136))),"",L136*M136)))</f>
        <v/>
      </c>
      <c r="P136" t="str">
        <f>IF(A136="",IF(COUNTA(C136:E136,L136,Q136)&gt;0,"Review",""),IF(OR(COUNTIF('Product Data'!$A$7:$A$206,A136)&lt;&gt;1,COUNTIF($A$8:$A$207,A136)&lt;&gt;1,B136="",NOT(ISNUMBER(F136)),NOT(ISNUMBER(G136)),NOT(ISNUMBER(H136)),NOT(ISNUMBER(I136)),NOT(ISNUMBER(J136)),NOT(ISNUMBER(K136)),NOT(ISNUMBER(M136)),NOT(ISNUMBER(N136)),NOT(ISNUMBER($B$6)),$B$6&lt;0),"Review",IF(F136&lt;=H136,"Urgent",IF(I136&lt;=VLOOKUP(A136,'Product Data'!$A$7:$H$206,6,FALSE)+$B$6,"Monitor","Healthy"))))</f>
        <v/>
      </c>
      <c r="Q136" s="6"/>
    </row>
    <row r="137" spans="1:17">
      <c r="A137" s="6"/>
      <c r="B137" t="str">
        <f>IF(A137="","",IF(COUNTIF('Product Data'!$A$7:$A$206,A137)&lt;&gt;1,"REVIEW SKU",VLOOKUP(A137,'Product Data'!$A$7:$H$206,2,FALSE)))</f>
        <v/>
      </c>
      <c r="C137" s="10"/>
      <c r="D137" s="10"/>
      <c r="E137" s="10"/>
      <c r="F137" s="3" t="str">
        <f t="shared" si="24"/>
        <v/>
      </c>
      <c r="G137" s="3" t="str">
        <f t="shared" si="25"/>
        <v/>
      </c>
      <c r="H137" s="3" t="str">
        <f>IF(A137="","",IF(OR(COUNTIF('Product Data'!$A$7:$A$206,A137)&lt;&gt;1,NOT(ISNUMBER(C137)),C137&lt;=0,NOT(ISNUMBER(IFERROR(VLOOKUP(A137,'Product Data'!$A$7:$H$206,6,FALSE),""))),IFERROR(VLOOKUP(A137,'Product Data'!$A$7:$H$206,6,FALSE),-1)&lt;0,NOT(ISNUMBER(IFERROR(VLOOKUP(A137,'Product Data'!$A$7:$H$206,7,FALSE),""))),IFERROR(VLOOKUP(A137,'Product Data'!$A$7:$H$206,7,FALSE),-1)&lt;0),"",C137*VLOOKUP(A137,'Product Data'!$A$7:$H$206,6,FALSE)+VLOOKUP(A137,'Product Data'!$A$7:$H$206,7,FALSE)))</f>
        <v/>
      </c>
      <c r="I137" s="3" t="str">
        <f t="shared" si="26"/>
        <v/>
      </c>
      <c r="J137" s="11" t="str">
        <f t="shared" si="27"/>
        <v/>
      </c>
      <c r="K137" s="3" t="str">
        <f>IF(A137="","",IF(OR(COUNTIF('Product Data'!$A$7:$A$206,A137)&lt;&gt;1,NOT(ISNUMBER(G137)),NOT(ISNUMBER(F137)),NOT(ISNUMBER(IFERROR(VLOOKUP(A137,'Product Data'!$A$7:$H$206,7,FALSE),""))),IFERROR(VLOOKUP(A137,'Product Data'!$A$7:$H$206,7,FALSE),-1)&lt;0),"",MAX(0,G137+VLOOKUP(A137,'Product Data'!$A$7:$H$206,7,FALSE)-F137)))</f>
        <v/>
      </c>
      <c r="L137" s="10"/>
      <c r="M137" s="2" t="str">
        <f>IF(A137="","",IF(COUNTIF('Product Data'!$A$7:$A$206,A137)&lt;&gt;1,"",IF(OR(NOT(ISNUMBER(IFERROR(VLOOKUP(A137,'Product Data'!$A$7:$H$206,5,FALSE),""))),IFERROR(VLOOKUP(A137,'Product Data'!$A$7:$H$206,5,FALSE),0)&lt;=0),"",VLOOKUP(A137,'Product Data'!$A$7:$H$206,5,FALSE))))</f>
        <v/>
      </c>
      <c r="N137" s="2" t="str">
        <f t="shared" si="28"/>
        <v/>
      </c>
      <c r="O137" s="2" t="str">
        <f t="shared" si="29"/>
        <v/>
      </c>
      <c r="P137" t="str">
        <f>IF(A137="",IF(COUNTA(C137:E137,L137,Q137)&gt;0,"Review",""),IF(OR(COUNTIF('Product Data'!$A$7:$A$206,A137)&lt;&gt;1,COUNTIF($A$8:$A$207,A137)&lt;&gt;1,B137="",NOT(ISNUMBER(F137)),NOT(ISNUMBER(G137)),NOT(ISNUMBER(H137)),NOT(ISNUMBER(I137)),NOT(ISNUMBER(J137)),NOT(ISNUMBER(K137)),NOT(ISNUMBER(M137)),NOT(ISNUMBER(N137)),NOT(ISNUMBER($B$6)),$B$6&lt;0),"Review",IF(F137&lt;=H137,"Urgent",IF(I137&lt;=VLOOKUP(A137,'Product Data'!$A$7:$H$206,6,FALSE)+$B$6,"Monitor","Healthy"))))</f>
        <v/>
      </c>
      <c r="Q137" s="6"/>
    </row>
    <row r="138" spans="1:17">
      <c r="A138" s="6"/>
      <c r="B138" t="str">
        <f>IF(A138="","",IF(COUNTIF('Product Data'!$A$7:$A$206,A138)&lt;&gt;1,"REVIEW SKU",VLOOKUP(A138,'Product Data'!$A$7:$H$206,2,FALSE)))</f>
        <v/>
      </c>
      <c r="C138" s="10"/>
      <c r="D138" s="10"/>
      <c r="E138" s="10"/>
      <c r="F138" s="3" t="str">
        <f t="shared" si="24"/>
        <v/>
      </c>
      <c r="G138" s="3" t="str">
        <f t="shared" si="25"/>
        <v/>
      </c>
      <c r="H138" s="3" t="str">
        <f>IF(A138="","",IF(OR(COUNTIF('Product Data'!$A$7:$A$206,A138)&lt;&gt;1,NOT(ISNUMBER(C138)),C138&lt;=0,NOT(ISNUMBER(IFERROR(VLOOKUP(A138,'Product Data'!$A$7:$H$206,6,FALSE),""))),IFERROR(VLOOKUP(A138,'Product Data'!$A$7:$H$206,6,FALSE),-1)&lt;0,NOT(ISNUMBER(IFERROR(VLOOKUP(A138,'Product Data'!$A$7:$H$206,7,FALSE),""))),IFERROR(VLOOKUP(A138,'Product Data'!$A$7:$H$206,7,FALSE),-1)&lt;0),"",C138*VLOOKUP(A138,'Product Data'!$A$7:$H$206,6,FALSE)+VLOOKUP(A138,'Product Data'!$A$7:$H$206,7,FALSE)))</f>
        <v/>
      </c>
      <c r="I138" s="3" t="str">
        <f t="shared" si="26"/>
        <v/>
      </c>
      <c r="J138" s="11" t="str">
        <f t="shared" si="27"/>
        <v/>
      </c>
      <c r="K138" s="3" t="str">
        <f>IF(A138="","",IF(OR(COUNTIF('Product Data'!$A$7:$A$206,A138)&lt;&gt;1,NOT(ISNUMBER(G138)),NOT(ISNUMBER(F138)),NOT(ISNUMBER(IFERROR(VLOOKUP(A138,'Product Data'!$A$7:$H$206,7,FALSE),""))),IFERROR(VLOOKUP(A138,'Product Data'!$A$7:$H$206,7,FALSE),-1)&lt;0),"",MAX(0,G138+VLOOKUP(A138,'Product Data'!$A$7:$H$206,7,FALSE)-F138)))</f>
        <v/>
      </c>
      <c r="L138" s="10"/>
      <c r="M138" s="2" t="str">
        <f>IF(A138="","",IF(COUNTIF('Product Data'!$A$7:$A$206,A138)&lt;&gt;1,"",IF(OR(NOT(ISNUMBER(IFERROR(VLOOKUP(A138,'Product Data'!$A$7:$H$206,5,FALSE),""))),IFERROR(VLOOKUP(A138,'Product Data'!$A$7:$H$206,5,FALSE),0)&lt;=0),"",VLOOKUP(A138,'Product Data'!$A$7:$H$206,5,FALSE))))</f>
        <v/>
      </c>
      <c r="N138" s="2" t="str">
        <f t="shared" si="28"/>
        <v/>
      </c>
      <c r="O138" s="2" t="str">
        <f t="shared" si="29"/>
        <v/>
      </c>
      <c r="P138" t="str">
        <f>IF(A138="",IF(COUNTA(C138:E138,L138,Q138)&gt;0,"Review",""),IF(OR(COUNTIF('Product Data'!$A$7:$A$206,A138)&lt;&gt;1,COUNTIF($A$8:$A$207,A138)&lt;&gt;1,B138="",NOT(ISNUMBER(F138)),NOT(ISNUMBER(G138)),NOT(ISNUMBER(H138)),NOT(ISNUMBER(I138)),NOT(ISNUMBER(J138)),NOT(ISNUMBER(K138)),NOT(ISNUMBER(M138)),NOT(ISNUMBER(N138)),NOT(ISNUMBER($B$6)),$B$6&lt;0),"Review",IF(F138&lt;=H138,"Urgent",IF(I138&lt;=VLOOKUP(A138,'Product Data'!$A$7:$H$206,6,FALSE)+$B$6,"Monitor","Healthy"))))</f>
        <v/>
      </c>
      <c r="Q138" s="6"/>
    </row>
    <row r="139" spans="1:17">
      <c r="A139" s="6"/>
      <c r="B139" t="str">
        <f>IF(A139="","",IF(COUNTIF('Product Data'!$A$7:$A$206,A139)&lt;&gt;1,"REVIEW SKU",VLOOKUP(A139,'Product Data'!$A$7:$H$206,2,FALSE)))</f>
        <v/>
      </c>
      <c r="C139" s="10"/>
      <c r="D139" s="10"/>
      <c r="E139" s="10"/>
      <c r="F139" s="3" t="str">
        <f t="shared" si="24"/>
        <v/>
      </c>
      <c r="G139" s="3" t="str">
        <f t="shared" si="25"/>
        <v/>
      </c>
      <c r="H139" s="3" t="str">
        <f>IF(A139="","",IF(OR(COUNTIF('Product Data'!$A$7:$A$206,A139)&lt;&gt;1,NOT(ISNUMBER(C139)),C139&lt;=0,NOT(ISNUMBER(IFERROR(VLOOKUP(A139,'Product Data'!$A$7:$H$206,6,FALSE),""))),IFERROR(VLOOKUP(A139,'Product Data'!$A$7:$H$206,6,FALSE),-1)&lt;0,NOT(ISNUMBER(IFERROR(VLOOKUP(A139,'Product Data'!$A$7:$H$206,7,FALSE),""))),IFERROR(VLOOKUP(A139,'Product Data'!$A$7:$H$206,7,FALSE),-1)&lt;0),"",C139*VLOOKUP(A139,'Product Data'!$A$7:$H$206,6,FALSE)+VLOOKUP(A139,'Product Data'!$A$7:$H$206,7,FALSE)))</f>
        <v/>
      </c>
      <c r="I139" s="3" t="str">
        <f t="shared" si="26"/>
        <v/>
      </c>
      <c r="J139" s="11" t="str">
        <f t="shared" si="27"/>
        <v/>
      </c>
      <c r="K139" s="3" t="str">
        <f>IF(A139="","",IF(OR(COUNTIF('Product Data'!$A$7:$A$206,A139)&lt;&gt;1,NOT(ISNUMBER(G139)),NOT(ISNUMBER(F139)),NOT(ISNUMBER(IFERROR(VLOOKUP(A139,'Product Data'!$A$7:$H$206,7,FALSE),""))),IFERROR(VLOOKUP(A139,'Product Data'!$A$7:$H$206,7,FALSE),-1)&lt;0),"",MAX(0,G139+VLOOKUP(A139,'Product Data'!$A$7:$H$206,7,FALSE)-F139)))</f>
        <v/>
      </c>
      <c r="L139" s="10"/>
      <c r="M139" s="2" t="str">
        <f>IF(A139="","",IF(COUNTIF('Product Data'!$A$7:$A$206,A139)&lt;&gt;1,"",IF(OR(NOT(ISNUMBER(IFERROR(VLOOKUP(A139,'Product Data'!$A$7:$H$206,5,FALSE),""))),IFERROR(VLOOKUP(A139,'Product Data'!$A$7:$H$206,5,FALSE),0)&lt;=0),"",VLOOKUP(A139,'Product Data'!$A$7:$H$206,5,FALSE))))</f>
        <v/>
      </c>
      <c r="N139" s="2" t="str">
        <f t="shared" si="28"/>
        <v/>
      </c>
      <c r="O139" s="2" t="str">
        <f t="shared" si="29"/>
        <v/>
      </c>
      <c r="P139" t="str">
        <f>IF(A139="",IF(COUNTA(C139:E139,L139,Q139)&gt;0,"Review",""),IF(OR(COUNTIF('Product Data'!$A$7:$A$206,A139)&lt;&gt;1,COUNTIF($A$8:$A$207,A139)&lt;&gt;1,B139="",NOT(ISNUMBER(F139)),NOT(ISNUMBER(G139)),NOT(ISNUMBER(H139)),NOT(ISNUMBER(I139)),NOT(ISNUMBER(J139)),NOT(ISNUMBER(K139)),NOT(ISNUMBER(M139)),NOT(ISNUMBER(N139)),NOT(ISNUMBER($B$6)),$B$6&lt;0),"Review",IF(F139&lt;=H139,"Urgent",IF(I139&lt;=VLOOKUP(A139,'Product Data'!$A$7:$H$206,6,FALSE)+$B$6,"Monitor","Healthy"))))</f>
        <v/>
      </c>
      <c r="Q139" s="6"/>
    </row>
    <row r="140" spans="1:17">
      <c r="A140" s="6"/>
      <c r="B140" t="str">
        <f>IF(A140="","",IF(COUNTIF('Product Data'!$A$7:$A$206,A140)&lt;&gt;1,"REVIEW SKU",VLOOKUP(A140,'Product Data'!$A$7:$H$206,2,FALSE)))</f>
        <v/>
      </c>
      <c r="C140" s="10"/>
      <c r="D140" s="10"/>
      <c r="E140" s="10"/>
      <c r="F140" s="3" t="str">
        <f t="shared" si="24"/>
        <v/>
      </c>
      <c r="G140" s="3" t="str">
        <f t="shared" si="25"/>
        <v/>
      </c>
      <c r="H140" s="3" t="str">
        <f>IF(A140="","",IF(OR(COUNTIF('Product Data'!$A$7:$A$206,A140)&lt;&gt;1,NOT(ISNUMBER(C140)),C140&lt;=0,NOT(ISNUMBER(IFERROR(VLOOKUP(A140,'Product Data'!$A$7:$H$206,6,FALSE),""))),IFERROR(VLOOKUP(A140,'Product Data'!$A$7:$H$206,6,FALSE),-1)&lt;0,NOT(ISNUMBER(IFERROR(VLOOKUP(A140,'Product Data'!$A$7:$H$206,7,FALSE),""))),IFERROR(VLOOKUP(A140,'Product Data'!$A$7:$H$206,7,FALSE),-1)&lt;0),"",C140*VLOOKUP(A140,'Product Data'!$A$7:$H$206,6,FALSE)+VLOOKUP(A140,'Product Data'!$A$7:$H$206,7,FALSE)))</f>
        <v/>
      </c>
      <c r="I140" s="3" t="str">
        <f t="shared" si="26"/>
        <v/>
      </c>
      <c r="J140" s="11" t="str">
        <f t="shared" si="27"/>
        <v/>
      </c>
      <c r="K140" s="3" t="str">
        <f>IF(A140="","",IF(OR(COUNTIF('Product Data'!$A$7:$A$206,A140)&lt;&gt;1,NOT(ISNUMBER(G140)),NOT(ISNUMBER(F140)),NOT(ISNUMBER(IFERROR(VLOOKUP(A140,'Product Data'!$A$7:$H$206,7,FALSE),""))),IFERROR(VLOOKUP(A140,'Product Data'!$A$7:$H$206,7,FALSE),-1)&lt;0),"",MAX(0,G140+VLOOKUP(A140,'Product Data'!$A$7:$H$206,7,FALSE)-F140)))</f>
        <v/>
      </c>
      <c r="L140" s="10"/>
      <c r="M140" s="2" t="str">
        <f>IF(A140="","",IF(COUNTIF('Product Data'!$A$7:$A$206,A140)&lt;&gt;1,"",IF(OR(NOT(ISNUMBER(IFERROR(VLOOKUP(A140,'Product Data'!$A$7:$H$206,5,FALSE),""))),IFERROR(VLOOKUP(A140,'Product Data'!$A$7:$H$206,5,FALSE),0)&lt;=0),"",VLOOKUP(A140,'Product Data'!$A$7:$H$206,5,FALSE))))</f>
        <v/>
      </c>
      <c r="N140" s="2" t="str">
        <f t="shared" si="28"/>
        <v/>
      </c>
      <c r="O140" s="2" t="str">
        <f t="shared" si="29"/>
        <v/>
      </c>
      <c r="P140" t="str">
        <f>IF(A140="",IF(COUNTA(C140:E140,L140,Q140)&gt;0,"Review",""),IF(OR(COUNTIF('Product Data'!$A$7:$A$206,A140)&lt;&gt;1,COUNTIF($A$8:$A$207,A140)&lt;&gt;1,B140="",NOT(ISNUMBER(F140)),NOT(ISNUMBER(G140)),NOT(ISNUMBER(H140)),NOT(ISNUMBER(I140)),NOT(ISNUMBER(J140)),NOT(ISNUMBER(K140)),NOT(ISNUMBER(M140)),NOT(ISNUMBER(N140)),NOT(ISNUMBER($B$6)),$B$6&lt;0),"Review",IF(F140&lt;=H140,"Urgent",IF(I140&lt;=VLOOKUP(A140,'Product Data'!$A$7:$H$206,6,FALSE)+$B$6,"Monitor","Healthy"))))</f>
        <v/>
      </c>
      <c r="Q140" s="6"/>
    </row>
    <row r="141" spans="1:17">
      <c r="A141" s="6"/>
      <c r="B141" t="str">
        <f>IF(A141="","",IF(COUNTIF('Product Data'!$A$7:$A$206,A141)&lt;&gt;1,"REVIEW SKU",VLOOKUP(A141,'Product Data'!$A$7:$H$206,2,FALSE)))</f>
        <v/>
      </c>
      <c r="C141" s="10"/>
      <c r="D141" s="10"/>
      <c r="E141" s="10"/>
      <c r="F141" s="3" t="str">
        <f t="shared" si="24"/>
        <v/>
      </c>
      <c r="G141" s="3" t="str">
        <f t="shared" si="25"/>
        <v/>
      </c>
      <c r="H141" s="3" t="str">
        <f>IF(A141="","",IF(OR(COUNTIF('Product Data'!$A$7:$A$206,A141)&lt;&gt;1,NOT(ISNUMBER(C141)),C141&lt;=0,NOT(ISNUMBER(IFERROR(VLOOKUP(A141,'Product Data'!$A$7:$H$206,6,FALSE),""))),IFERROR(VLOOKUP(A141,'Product Data'!$A$7:$H$206,6,FALSE),-1)&lt;0,NOT(ISNUMBER(IFERROR(VLOOKUP(A141,'Product Data'!$A$7:$H$206,7,FALSE),""))),IFERROR(VLOOKUP(A141,'Product Data'!$A$7:$H$206,7,FALSE),-1)&lt;0),"",C141*VLOOKUP(A141,'Product Data'!$A$7:$H$206,6,FALSE)+VLOOKUP(A141,'Product Data'!$A$7:$H$206,7,FALSE)))</f>
        <v/>
      </c>
      <c r="I141" s="3" t="str">
        <f t="shared" si="26"/>
        <v/>
      </c>
      <c r="J141" s="11" t="str">
        <f t="shared" si="27"/>
        <v/>
      </c>
      <c r="K141" s="3" t="str">
        <f>IF(A141="","",IF(OR(COUNTIF('Product Data'!$A$7:$A$206,A141)&lt;&gt;1,NOT(ISNUMBER(G141)),NOT(ISNUMBER(F141)),NOT(ISNUMBER(IFERROR(VLOOKUP(A141,'Product Data'!$A$7:$H$206,7,FALSE),""))),IFERROR(VLOOKUP(A141,'Product Data'!$A$7:$H$206,7,FALSE),-1)&lt;0),"",MAX(0,G141+VLOOKUP(A141,'Product Data'!$A$7:$H$206,7,FALSE)-F141)))</f>
        <v/>
      </c>
      <c r="L141" s="10"/>
      <c r="M141" s="2" t="str">
        <f>IF(A141="","",IF(COUNTIF('Product Data'!$A$7:$A$206,A141)&lt;&gt;1,"",IF(OR(NOT(ISNUMBER(IFERROR(VLOOKUP(A141,'Product Data'!$A$7:$H$206,5,FALSE),""))),IFERROR(VLOOKUP(A141,'Product Data'!$A$7:$H$206,5,FALSE),0)&lt;=0),"",VLOOKUP(A141,'Product Data'!$A$7:$H$206,5,FALSE))))</f>
        <v/>
      </c>
      <c r="N141" s="2" t="str">
        <f t="shared" si="28"/>
        <v/>
      </c>
      <c r="O141" s="2" t="str">
        <f t="shared" si="29"/>
        <v/>
      </c>
      <c r="P141" t="str">
        <f>IF(A141="",IF(COUNTA(C141:E141,L141,Q141)&gt;0,"Review",""),IF(OR(COUNTIF('Product Data'!$A$7:$A$206,A141)&lt;&gt;1,COUNTIF($A$8:$A$207,A141)&lt;&gt;1,B141="",NOT(ISNUMBER(F141)),NOT(ISNUMBER(G141)),NOT(ISNUMBER(H141)),NOT(ISNUMBER(I141)),NOT(ISNUMBER(J141)),NOT(ISNUMBER(K141)),NOT(ISNUMBER(M141)),NOT(ISNUMBER(N141)),NOT(ISNUMBER($B$6)),$B$6&lt;0),"Review",IF(F141&lt;=H141,"Urgent",IF(I141&lt;=VLOOKUP(A141,'Product Data'!$A$7:$H$206,6,FALSE)+$B$6,"Monitor","Healthy"))))</f>
        <v/>
      </c>
      <c r="Q141" s="6"/>
    </row>
    <row r="142" spans="1:17">
      <c r="A142" s="6"/>
      <c r="B142" t="str">
        <f>IF(A142="","",IF(COUNTIF('Product Data'!$A$7:$A$206,A142)&lt;&gt;1,"REVIEW SKU",VLOOKUP(A142,'Product Data'!$A$7:$H$206,2,FALSE)))</f>
        <v/>
      </c>
      <c r="C142" s="10"/>
      <c r="D142" s="10"/>
      <c r="E142" s="10"/>
      <c r="F142" s="3" t="str">
        <f t="shared" si="24"/>
        <v/>
      </c>
      <c r="G142" s="3" t="str">
        <f t="shared" si="25"/>
        <v/>
      </c>
      <c r="H142" s="3" t="str">
        <f>IF(A142="","",IF(OR(COUNTIF('Product Data'!$A$7:$A$206,A142)&lt;&gt;1,NOT(ISNUMBER(C142)),C142&lt;=0,NOT(ISNUMBER(IFERROR(VLOOKUP(A142,'Product Data'!$A$7:$H$206,6,FALSE),""))),IFERROR(VLOOKUP(A142,'Product Data'!$A$7:$H$206,6,FALSE),-1)&lt;0,NOT(ISNUMBER(IFERROR(VLOOKUP(A142,'Product Data'!$A$7:$H$206,7,FALSE),""))),IFERROR(VLOOKUP(A142,'Product Data'!$A$7:$H$206,7,FALSE),-1)&lt;0),"",C142*VLOOKUP(A142,'Product Data'!$A$7:$H$206,6,FALSE)+VLOOKUP(A142,'Product Data'!$A$7:$H$206,7,FALSE)))</f>
        <v/>
      </c>
      <c r="I142" s="3" t="str">
        <f t="shared" si="26"/>
        <v/>
      </c>
      <c r="J142" s="11" t="str">
        <f t="shared" si="27"/>
        <v/>
      </c>
      <c r="K142" s="3" t="str">
        <f>IF(A142="","",IF(OR(COUNTIF('Product Data'!$A$7:$A$206,A142)&lt;&gt;1,NOT(ISNUMBER(G142)),NOT(ISNUMBER(F142)),NOT(ISNUMBER(IFERROR(VLOOKUP(A142,'Product Data'!$A$7:$H$206,7,FALSE),""))),IFERROR(VLOOKUP(A142,'Product Data'!$A$7:$H$206,7,FALSE),-1)&lt;0),"",MAX(0,G142+VLOOKUP(A142,'Product Data'!$A$7:$H$206,7,FALSE)-F142)))</f>
        <v/>
      </c>
      <c r="L142" s="10"/>
      <c r="M142" s="2" t="str">
        <f>IF(A142="","",IF(COUNTIF('Product Data'!$A$7:$A$206,A142)&lt;&gt;1,"",IF(OR(NOT(ISNUMBER(IFERROR(VLOOKUP(A142,'Product Data'!$A$7:$H$206,5,FALSE),""))),IFERROR(VLOOKUP(A142,'Product Data'!$A$7:$H$206,5,FALSE),0)&lt;=0),"",VLOOKUP(A142,'Product Data'!$A$7:$H$206,5,FALSE))))</f>
        <v/>
      </c>
      <c r="N142" s="2" t="str">
        <f t="shared" si="28"/>
        <v/>
      </c>
      <c r="O142" s="2" t="str">
        <f t="shared" si="29"/>
        <v/>
      </c>
      <c r="P142" t="str">
        <f>IF(A142="",IF(COUNTA(C142:E142,L142,Q142)&gt;0,"Review",""),IF(OR(COUNTIF('Product Data'!$A$7:$A$206,A142)&lt;&gt;1,COUNTIF($A$8:$A$207,A142)&lt;&gt;1,B142="",NOT(ISNUMBER(F142)),NOT(ISNUMBER(G142)),NOT(ISNUMBER(H142)),NOT(ISNUMBER(I142)),NOT(ISNUMBER(J142)),NOT(ISNUMBER(K142)),NOT(ISNUMBER(M142)),NOT(ISNUMBER(N142)),NOT(ISNUMBER($B$6)),$B$6&lt;0),"Review",IF(F142&lt;=H142,"Urgent",IF(I142&lt;=VLOOKUP(A142,'Product Data'!$A$7:$H$206,6,FALSE)+$B$6,"Monitor","Healthy"))))</f>
        <v/>
      </c>
      <c r="Q142" s="6"/>
    </row>
    <row r="143" spans="1:17">
      <c r="A143" s="6"/>
      <c r="B143" t="str">
        <f>IF(A143="","",IF(COUNTIF('Product Data'!$A$7:$A$206,A143)&lt;&gt;1,"REVIEW SKU",VLOOKUP(A143,'Product Data'!$A$7:$H$206,2,FALSE)))</f>
        <v/>
      </c>
      <c r="C143" s="10"/>
      <c r="D143" s="10"/>
      <c r="E143" s="10"/>
      <c r="F143" s="3" t="str">
        <f t="shared" si="24"/>
        <v/>
      </c>
      <c r="G143" s="3" t="str">
        <f t="shared" si="25"/>
        <v/>
      </c>
      <c r="H143" s="3" t="str">
        <f>IF(A143="","",IF(OR(COUNTIF('Product Data'!$A$7:$A$206,A143)&lt;&gt;1,NOT(ISNUMBER(C143)),C143&lt;=0,NOT(ISNUMBER(IFERROR(VLOOKUP(A143,'Product Data'!$A$7:$H$206,6,FALSE),""))),IFERROR(VLOOKUP(A143,'Product Data'!$A$7:$H$206,6,FALSE),-1)&lt;0,NOT(ISNUMBER(IFERROR(VLOOKUP(A143,'Product Data'!$A$7:$H$206,7,FALSE),""))),IFERROR(VLOOKUP(A143,'Product Data'!$A$7:$H$206,7,FALSE),-1)&lt;0),"",C143*VLOOKUP(A143,'Product Data'!$A$7:$H$206,6,FALSE)+VLOOKUP(A143,'Product Data'!$A$7:$H$206,7,FALSE)))</f>
        <v/>
      </c>
      <c r="I143" s="3" t="str">
        <f t="shared" si="26"/>
        <v/>
      </c>
      <c r="J143" s="11" t="str">
        <f t="shared" si="27"/>
        <v/>
      </c>
      <c r="K143" s="3" t="str">
        <f>IF(A143="","",IF(OR(COUNTIF('Product Data'!$A$7:$A$206,A143)&lt;&gt;1,NOT(ISNUMBER(G143)),NOT(ISNUMBER(F143)),NOT(ISNUMBER(IFERROR(VLOOKUP(A143,'Product Data'!$A$7:$H$206,7,FALSE),""))),IFERROR(VLOOKUP(A143,'Product Data'!$A$7:$H$206,7,FALSE),-1)&lt;0),"",MAX(0,G143+VLOOKUP(A143,'Product Data'!$A$7:$H$206,7,FALSE)-F143)))</f>
        <v/>
      </c>
      <c r="L143" s="10"/>
      <c r="M143" s="2" t="str">
        <f>IF(A143="","",IF(COUNTIF('Product Data'!$A$7:$A$206,A143)&lt;&gt;1,"",IF(OR(NOT(ISNUMBER(IFERROR(VLOOKUP(A143,'Product Data'!$A$7:$H$206,5,FALSE),""))),IFERROR(VLOOKUP(A143,'Product Data'!$A$7:$H$206,5,FALSE),0)&lt;=0),"",VLOOKUP(A143,'Product Data'!$A$7:$H$206,5,FALSE))))</f>
        <v/>
      </c>
      <c r="N143" s="2" t="str">
        <f t="shared" si="28"/>
        <v/>
      </c>
      <c r="O143" s="2" t="str">
        <f t="shared" si="29"/>
        <v/>
      </c>
      <c r="P143" t="str">
        <f>IF(A143="",IF(COUNTA(C143:E143,L143,Q143)&gt;0,"Review",""),IF(OR(COUNTIF('Product Data'!$A$7:$A$206,A143)&lt;&gt;1,COUNTIF($A$8:$A$207,A143)&lt;&gt;1,B143="",NOT(ISNUMBER(F143)),NOT(ISNUMBER(G143)),NOT(ISNUMBER(H143)),NOT(ISNUMBER(I143)),NOT(ISNUMBER(J143)),NOT(ISNUMBER(K143)),NOT(ISNUMBER(M143)),NOT(ISNUMBER(N143)),NOT(ISNUMBER($B$6)),$B$6&lt;0),"Review",IF(F143&lt;=H143,"Urgent",IF(I143&lt;=VLOOKUP(A143,'Product Data'!$A$7:$H$206,6,FALSE)+$B$6,"Monitor","Healthy"))))</f>
        <v/>
      </c>
      <c r="Q143" s="6"/>
    </row>
    <row r="144" spans="1:17">
      <c r="A144" s="6"/>
      <c r="B144" t="str">
        <f>IF(A144="","",IF(COUNTIF('Product Data'!$A$7:$A$206,A144)&lt;&gt;1,"REVIEW SKU",VLOOKUP(A144,'Product Data'!$A$7:$H$206,2,FALSE)))</f>
        <v/>
      </c>
      <c r="C144" s="10"/>
      <c r="D144" s="10"/>
      <c r="E144" s="10"/>
      <c r="F144" s="3" t="str">
        <f t="shared" si="24"/>
        <v/>
      </c>
      <c r="G144" s="3" t="str">
        <f t="shared" si="25"/>
        <v/>
      </c>
      <c r="H144" s="3" t="str">
        <f>IF(A144="","",IF(OR(COUNTIF('Product Data'!$A$7:$A$206,A144)&lt;&gt;1,NOT(ISNUMBER(C144)),C144&lt;=0,NOT(ISNUMBER(IFERROR(VLOOKUP(A144,'Product Data'!$A$7:$H$206,6,FALSE),""))),IFERROR(VLOOKUP(A144,'Product Data'!$A$7:$H$206,6,FALSE),-1)&lt;0,NOT(ISNUMBER(IFERROR(VLOOKUP(A144,'Product Data'!$A$7:$H$206,7,FALSE),""))),IFERROR(VLOOKUP(A144,'Product Data'!$A$7:$H$206,7,FALSE),-1)&lt;0),"",C144*VLOOKUP(A144,'Product Data'!$A$7:$H$206,6,FALSE)+VLOOKUP(A144,'Product Data'!$A$7:$H$206,7,FALSE)))</f>
        <v/>
      </c>
      <c r="I144" s="3" t="str">
        <f t="shared" si="26"/>
        <v/>
      </c>
      <c r="J144" s="11" t="str">
        <f t="shared" si="27"/>
        <v/>
      </c>
      <c r="K144" s="3" t="str">
        <f>IF(A144="","",IF(OR(COUNTIF('Product Data'!$A$7:$A$206,A144)&lt;&gt;1,NOT(ISNUMBER(G144)),NOT(ISNUMBER(F144)),NOT(ISNUMBER(IFERROR(VLOOKUP(A144,'Product Data'!$A$7:$H$206,7,FALSE),""))),IFERROR(VLOOKUP(A144,'Product Data'!$A$7:$H$206,7,FALSE),-1)&lt;0),"",MAX(0,G144+VLOOKUP(A144,'Product Data'!$A$7:$H$206,7,FALSE)-F144)))</f>
        <v/>
      </c>
      <c r="L144" s="10"/>
      <c r="M144" s="2" t="str">
        <f>IF(A144="","",IF(COUNTIF('Product Data'!$A$7:$A$206,A144)&lt;&gt;1,"",IF(OR(NOT(ISNUMBER(IFERROR(VLOOKUP(A144,'Product Data'!$A$7:$H$206,5,FALSE),""))),IFERROR(VLOOKUP(A144,'Product Data'!$A$7:$H$206,5,FALSE),0)&lt;=0),"",VLOOKUP(A144,'Product Data'!$A$7:$H$206,5,FALSE))))</f>
        <v/>
      </c>
      <c r="N144" s="2" t="str">
        <f t="shared" si="28"/>
        <v/>
      </c>
      <c r="O144" s="2" t="str">
        <f t="shared" si="29"/>
        <v/>
      </c>
      <c r="P144" t="str">
        <f>IF(A144="",IF(COUNTA(C144:E144,L144,Q144)&gt;0,"Review",""),IF(OR(COUNTIF('Product Data'!$A$7:$A$206,A144)&lt;&gt;1,COUNTIF($A$8:$A$207,A144)&lt;&gt;1,B144="",NOT(ISNUMBER(F144)),NOT(ISNUMBER(G144)),NOT(ISNUMBER(H144)),NOT(ISNUMBER(I144)),NOT(ISNUMBER(J144)),NOT(ISNUMBER(K144)),NOT(ISNUMBER(M144)),NOT(ISNUMBER(N144)),NOT(ISNUMBER($B$6)),$B$6&lt;0),"Review",IF(F144&lt;=H144,"Urgent",IF(I144&lt;=VLOOKUP(A144,'Product Data'!$A$7:$H$206,6,FALSE)+$B$6,"Monitor","Healthy"))))</f>
        <v/>
      </c>
      <c r="Q144" s="6"/>
    </row>
    <row r="145" spans="1:17">
      <c r="A145" s="6"/>
      <c r="B145" t="str">
        <f>IF(A145="","",IF(COUNTIF('Product Data'!$A$7:$A$206,A145)&lt;&gt;1,"REVIEW SKU",VLOOKUP(A145,'Product Data'!$A$7:$H$206,2,FALSE)))</f>
        <v/>
      </c>
      <c r="C145" s="10"/>
      <c r="D145" s="10"/>
      <c r="E145" s="10"/>
      <c r="F145" s="3" t="str">
        <f t="shared" si="24"/>
        <v/>
      </c>
      <c r="G145" s="3" t="str">
        <f t="shared" si="25"/>
        <v/>
      </c>
      <c r="H145" s="3" t="str">
        <f>IF(A145="","",IF(OR(COUNTIF('Product Data'!$A$7:$A$206,A145)&lt;&gt;1,NOT(ISNUMBER(C145)),C145&lt;=0,NOT(ISNUMBER(IFERROR(VLOOKUP(A145,'Product Data'!$A$7:$H$206,6,FALSE),""))),IFERROR(VLOOKUP(A145,'Product Data'!$A$7:$H$206,6,FALSE),-1)&lt;0,NOT(ISNUMBER(IFERROR(VLOOKUP(A145,'Product Data'!$A$7:$H$206,7,FALSE),""))),IFERROR(VLOOKUP(A145,'Product Data'!$A$7:$H$206,7,FALSE),-1)&lt;0),"",C145*VLOOKUP(A145,'Product Data'!$A$7:$H$206,6,FALSE)+VLOOKUP(A145,'Product Data'!$A$7:$H$206,7,FALSE)))</f>
        <v/>
      </c>
      <c r="I145" s="3" t="str">
        <f t="shared" si="26"/>
        <v/>
      </c>
      <c r="J145" s="11" t="str">
        <f t="shared" si="27"/>
        <v/>
      </c>
      <c r="K145" s="3" t="str">
        <f>IF(A145="","",IF(OR(COUNTIF('Product Data'!$A$7:$A$206,A145)&lt;&gt;1,NOT(ISNUMBER(G145)),NOT(ISNUMBER(F145)),NOT(ISNUMBER(IFERROR(VLOOKUP(A145,'Product Data'!$A$7:$H$206,7,FALSE),""))),IFERROR(VLOOKUP(A145,'Product Data'!$A$7:$H$206,7,FALSE),-1)&lt;0),"",MAX(0,G145+VLOOKUP(A145,'Product Data'!$A$7:$H$206,7,FALSE)-F145)))</f>
        <v/>
      </c>
      <c r="L145" s="10"/>
      <c r="M145" s="2" t="str">
        <f>IF(A145="","",IF(COUNTIF('Product Data'!$A$7:$A$206,A145)&lt;&gt;1,"",IF(OR(NOT(ISNUMBER(IFERROR(VLOOKUP(A145,'Product Data'!$A$7:$H$206,5,FALSE),""))),IFERROR(VLOOKUP(A145,'Product Data'!$A$7:$H$206,5,FALSE),0)&lt;=0),"",VLOOKUP(A145,'Product Data'!$A$7:$H$206,5,FALSE))))</f>
        <v/>
      </c>
      <c r="N145" s="2" t="str">
        <f t="shared" si="28"/>
        <v/>
      </c>
      <c r="O145" s="2" t="str">
        <f t="shared" si="29"/>
        <v/>
      </c>
      <c r="P145" t="str">
        <f>IF(A145="",IF(COUNTA(C145:E145,L145,Q145)&gt;0,"Review",""),IF(OR(COUNTIF('Product Data'!$A$7:$A$206,A145)&lt;&gt;1,COUNTIF($A$8:$A$207,A145)&lt;&gt;1,B145="",NOT(ISNUMBER(F145)),NOT(ISNUMBER(G145)),NOT(ISNUMBER(H145)),NOT(ISNUMBER(I145)),NOT(ISNUMBER(J145)),NOT(ISNUMBER(K145)),NOT(ISNUMBER(M145)),NOT(ISNUMBER(N145)),NOT(ISNUMBER($B$6)),$B$6&lt;0),"Review",IF(F145&lt;=H145,"Urgent",IF(I145&lt;=VLOOKUP(A145,'Product Data'!$A$7:$H$206,6,FALSE)+$B$6,"Monitor","Healthy"))))</f>
        <v/>
      </c>
      <c r="Q145" s="6"/>
    </row>
    <row r="146" spans="1:17">
      <c r="A146" s="6"/>
      <c r="B146" t="str">
        <f>IF(A146="","",IF(COUNTIF('Product Data'!$A$7:$A$206,A146)&lt;&gt;1,"REVIEW SKU",VLOOKUP(A146,'Product Data'!$A$7:$H$206,2,FALSE)))</f>
        <v/>
      </c>
      <c r="C146" s="10"/>
      <c r="D146" s="10"/>
      <c r="E146" s="10"/>
      <c r="F146" s="3" t="str">
        <f t="shared" si="24"/>
        <v/>
      </c>
      <c r="G146" s="3" t="str">
        <f t="shared" si="25"/>
        <v/>
      </c>
      <c r="H146" s="3" t="str">
        <f>IF(A146="","",IF(OR(COUNTIF('Product Data'!$A$7:$A$206,A146)&lt;&gt;1,NOT(ISNUMBER(C146)),C146&lt;=0,NOT(ISNUMBER(IFERROR(VLOOKUP(A146,'Product Data'!$A$7:$H$206,6,FALSE),""))),IFERROR(VLOOKUP(A146,'Product Data'!$A$7:$H$206,6,FALSE),-1)&lt;0,NOT(ISNUMBER(IFERROR(VLOOKUP(A146,'Product Data'!$A$7:$H$206,7,FALSE),""))),IFERROR(VLOOKUP(A146,'Product Data'!$A$7:$H$206,7,FALSE),-1)&lt;0),"",C146*VLOOKUP(A146,'Product Data'!$A$7:$H$206,6,FALSE)+VLOOKUP(A146,'Product Data'!$A$7:$H$206,7,FALSE)))</f>
        <v/>
      </c>
      <c r="I146" s="3" t="str">
        <f t="shared" si="26"/>
        <v/>
      </c>
      <c r="J146" s="11" t="str">
        <f t="shared" si="27"/>
        <v/>
      </c>
      <c r="K146" s="3" t="str">
        <f>IF(A146="","",IF(OR(COUNTIF('Product Data'!$A$7:$A$206,A146)&lt;&gt;1,NOT(ISNUMBER(G146)),NOT(ISNUMBER(F146)),NOT(ISNUMBER(IFERROR(VLOOKUP(A146,'Product Data'!$A$7:$H$206,7,FALSE),""))),IFERROR(VLOOKUP(A146,'Product Data'!$A$7:$H$206,7,FALSE),-1)&lt;0),"",MAX(0,G146+VLOOKUP(A146,'Product Data'!$A$7:$H$206,7,FALSE)-F146)))</f>
        <v/>
      </c>
      <c r="L146" s="10"/>
      <c r="M146" s="2" t="str">
        <f>IF(A146="","",IF(COUNTIF('Product Data'!$A$7:$A$206,A146)&lt;&gt;1,"",IF(OR(NOT(ISNUMBER(IFERROR(VLOOKUP(A146,'Product Data'!$A$7:$H$206,5,FALSE),""))),IFERROR(VLOOKUP(A146,'Product Data'!$A$7:$H$206,5,FALSE),0)&lt;=0),"",VLOOKUP(A146,'Product Data'!$A$7:$H$206,5,FALSE))))</f>
        <v/>
      </c>
      <c r="N146" s="2" t="str">
        <f t="shared" si="28"/>
        <v/>
      </c>
      <c r="O146" s="2" t="str">
        <f t="shared" si="29"/>
        <v/>
      </c>
      <c r="P146" t="str">
        <f>IF(A146="",IF(COUNTA(C146:E146,L146,Q146)&gt;0,"Review",""),IF(OR(COUNTIF('Product Data'!$A$7:$A$206,A146)&lt;&gt;1,COUNTIF($A$8:$A$207,A146)&lt;&gt;1,B146="",NOT(ISNUMBER(F146)),NOT(ISNUMBER(G146)),NOT(ISNUMBER(H146)),NOT(ISNUMBER(I146)),NOT(ISNUMBER(J146)),NOT(ISNUMBER(K146)),NOT(ISNUMBER(M146)),NOT(ISNUMBER(N146)),NOT(ISNUMBER($B$6)),$B$6&lt;0),"Review",IF(F146&lt;=H146,"Urgent",IF(I146&lt;=VLOOKUP(A146,'Product Data'!$A$7:$H$206,6,FALSE)+$B$6,"Monitor","Healthy"))))</f>
        <v/>
      </c>
      <c r="Q146" s="6"/>
    </row>
    <row r="147" spans="1:17">
      <c r="A147" s="6"/>
      <c r="B147" t="str">
        <f>IF(A147="","",IF(COUNTIF('Product Data'!$A$7:$A$206,A147)&lt;&gt;1,"REVIEW SKU",VLOOKUP(A147,'Product Data'!$A$7:$H$206,2,FALSE)))</f>
        <v/>
      </c>
      <c r="C147" s="10"/>
      <c r="D147" s="10"/>
      <c r="E147" s="10"/>
      <c r="F147" s="3" t="str">
        <f t="shared" si="24"/>
        <v/>
      </c>
      <c r="G147" s="3" t="str">
        <f t="shared" si="25"/>
        <v/>
      </c>
      <c r="H147" s="3" t="str">
        <f>IF(A147="","",IF(OR(COUNTIF('Product Data'!$A$7:$A$206,A147)&lt;&gt;1,NOT(ISNUMBER(C147)),C147&lt;=0,NOT(ISNUMBER(IFERROR(VLOOKUP(A147,'Product Data'!$A$7:$H$206,6,FALSE),""))),IFERROR(VLOOKUP(A147,'Product Data'!$A$7:$H$206,6,FALSE),-1)&lt;0,NOT(ISNUMBER(IFERROR(VLOOKUP(A147,'Product Data'!$A$7:$H$206,7,FALSE),""))),IFERROR(VLOOKUP(A147,'Product Data'!$A$7:$H$206,7,FALSE),-1)&lt;0),"",C147*VLOOKUP(A147,'Product Data'!$A$7:$H$206,6,FALSE)+VLOOKUP(A147,'Product Data'!$A$7:$H$206,7,FALSE)))</f>
        <v/>
      </c>
      <c r="I147" s="3" t="str">
        <f t="shared" si="26"/>
        <v/>
      </c>
      <c r="J147" s="11" t="str">
        <f t="shared" si="27"/>
        <v/>
      </c>
      <c r="K147" s="3" t="str">
        <f>IF(A147="","",IF(OR(COUNTIF('Product Data'!$A$7:$A$206,A147)&lt;&gt;1,NOT(ISNUMBER(G147)),NOT(ISNUMBER(F147)),NOT(ISNUMBER(IFERROR(VLOOKUP(A147,'Product Data'!$A$7:$H$206,7,FALSE),""))),IFERROR(VLOOKUP(A147,'Product Data'!$A$7:$H$206,7,FALSE),-1)&lt;0),"",MAX(0,G147+VLOOKUP(A147,'Product Data'!$A$7:$H$206,7,FALSE)-F147)))</f>
        <v/>
      </c>
      <c r="L147" s="10"/>
      <c r="M147" s="2" t="str">
        <f>IF(A147="","",IF(COUNTIF('Product Data'!$A$7:$A$206,A147)&lt;&gt;1,"",IF(OR(NOT(ISNUMBER(IFERROR(VLOOKUP(A147,'Product Data'!$A$7:$H$206,5,FALSE),""))),IFERROR(VLOOKUP(A147,'Product Data'!$A$7:$H$206,5,FALSE),0)&lt;=0),"",VLOOKUP(A147,'Product Data'!$A$7:$H$206,5,FALSE))))</f>
        <v/>
      </c>
      <c r="N147" s="2" t="str">
        <f t="shared" si="28"/>
        <v/>
      </c>
      <c r="O147" s="2" t="str">
        <f t="shared" si="29"/>
        <v/>
      </c>
      <c r="P147" t="str">
        <f>IF(A147="",IF(COUNTA(C147:E147,L147,Q147)&gt;0,"Review",""),IF(OR(COUNTIF('Product Data'!$A$7:$A$206,A147)&lt;&gt;1,COUNTIF($A$8:$A$207,A147)&lt;&gt;1,B147="",NOT(ISNUMBER(F147)),NOT(ISNUMBER(G147)),NOT(ISNUMBER(H147)),NOT(ISNUMBER(I147)),NOT(ISNUMBER(J147)),NOT(ISNUMBER(K147)),NOT(ISNUMBER(M147)),NOT(ISNUMBER(N147)),NOT(ISNUMBER($B$6)),$B$6&lt;0),"Review",IF(F147&lt;=H147,"Urgent",IF(I147&lt;=VLOOKUP(A147,'Product Data'!$A$7:$H$206,6,FALSE)+$B$6,"Monitor","Healthy"))))</f>
        <v/>
      </c>
      <c r="Q147" s="6"/>
    </row>
    <row r="148" spans="1:17">
      <c r="A148" s="6"/>
      <c r="B148" t="str">
        <f>IF(A148="","",IF(COUNTIF('Product Data'!$A$7:$A$206,A148)&lt;&gt;1,"REVIEW SKU",VLOOKUP(A148,'Product Data'!$A$7:$H$206,2,FALSE)))</f>
        <v/>
      </c>
      <c r="C148" s="10"/>
      <c r="D148" s="10"/>
      <c r="E148" s="10"/>
      <c r="F148" s="3" t="str">
        <f t="shared" si="24"/>
        <v/>
      </c>
      <c r="G148" s="3" t="str">
        <f t="shared" si="25"/>
        <v/>
      </c>
      <c r="H148" s="3" t="str">
        <f>IF(A148="","",IF(OR(COUNTIF('Product Data'!$A$7:$A$206,A148)&lt;&gt;1,NOT(ISNUMBER(C148)),C148&lt;=0,NOT(ISNUMBER(IFERROR(VLOOKUP(A148,'Product Data'!$A$7:$H$206,6,FALSE),""))),IFERROR(VLOOKUP(A148,'Product Data'!$A$7:$H$206,6,FALSE),-1)&lt;0,NOT(ISNUMBER(IFERROR(VLOOKUP(A148,'Product Data'!$A$7:$H$206,7,FALSE),""))),IFERROR(VLOOKUP(A148,'Product Data'!$A$7:$H$206,7,FALSE),-1)&lt;0),"",C148*VLOOKUP(A148,'Product Data'!$A$7:$H$206,6,FALSE)+VLOOKUP(A148,'Product Data'!$A$7:$H$206,7,FALSE)))</f>
        <v/>
      </c>
      <c r="I148" s="3" t="str">
        <f t="shared" si="26"/>
        <v/>
      </c>
      <c r="J148" s="11" t="str">
        <f t="shared" si="27"/>
        <v/>
      </c>
      <c r="K148" s="3" t="str">
        <f>IF(A148="","",IF(OR(COUNTIF('Product Data'!$A$7:$A$206,A148)&lt;&gt;1,NOT(ISNUMBER(G148)),NOT(ISNUMBER(F148)),NOT(ISNUMBER(IFERROR(VLOOKUP(A148,'Product Data'!$A$7:$H$206,7,FALSE),""))),IFERROR(VLOOKUP(A148,'Product Data'!$A$7:$H$206,7,FALSE),-1)&lt;0),"",MAX(0,G148+VLOOKUP(A148,'Product Data'!$A$7:$H$206,7,FALSE)-F148)))</f>
        <v/>
      </c>
      <c r="L148" s="10"/>
      <c r="M148" s="2" t="str">
        <f>IF(A148="","",IF(COUNTIF('Product Data'!$A$7:$A$206,A148)&lt;&gt;1,"",IF(OR(NOT(ISNUMBER(IFERROR(VLOOKUP(A148,'Product Data'!$A$7:$H$206,5,FALSE),""))),IFERROR(VLOOKUP(A148,'Product Data'!$A$7:$H$206,5,FALSE),0)&lt;=0),"",VLOOKUP(A148,'Product Data'!$A$7:$H$206,5,FALSE))))</f>
        <v/>
      </c>
      <c r="N148" s="2" t="str">
        <f t="shared" si="28"/>
        <v/>
      </c>
      <c r="O148" s="2" t="str">
        <f t="shared" si="29"/>
        <v/>
      </c>
      <c r="P148" t="str">
        <f>IF(A148="",IF(COUNTA(C148:E148,L148,Q148)&gt;0,"Review",""),IF(OR(COUNTIF('Product Data'!$A$7:$A$206,A148)&lt;&gt;1,COUNTIF($A$8:$A$207,A148)&lt;&gt;1,B148="",NOT(ISNUMBER(F148)),NOT(ISNUMBER(G148)),NOT(ISNUMBER(H148)),NOT(ISNUMBER(I148)),NOT(ISNUMBER(J148)),NOT(ISNUMBER(K148)),NOT(ISNUMBER(M148)),NOT(ISNUMBER(N148)),NOT(ISNUMBER($B$6)),$B$6&lt;0),"Review",IF(F148&lt;=H148,"Urgent",IF(I148&lt;=VLOOKUP(A148,'Product Data'!$A$7:$H$206,6,FALSE)+$B$6,"Monitor","Healthy"))))</f>
        <v/>
      </c>
      <c r="Q148" s="6"/>
    </row>
    <row r="149" spans="1:17">
      <c r="A149" s="6"/>
      <c r="B149" t="str">
        <f>IF(A149="","",IF(COUNTIF('Product Data'!$A$7:$A$206,A149)&lt;&gt;1,"REVIEW SKU",VLOOKUP(A149,'Product Data'!$A$7:$H$206,2,FALSE)))</f>
        <v/>
      </c>
      <c r="C149" s="10"/>
      <c r="D149" s="10"/>
      <c r="E149" s="10"/>
      <c r="F149" s="3" t="str">
        <f t="shared" si="24"/>
        <v/>
      </c>
      <c r="G149" s="3" t="str">
        <f t="shared" si="25"/>
        <v/>
      </c>
      <c r="H149" s="3" t="str">
        <f>IF(A149="","",IF(OR(COUNTIF('Product Data'!$A$7:$A$206,A149)&lt;&gt;1,NOT(ISNUMBER(C149)),C149&lt;=0,NOT(ISNUMBER(IFERROR(VLOOKUP(A149,'Product Data'!$A$7:$H$206,6,FALSE),""))),IFERROR(VLOOKUP(A149,'Product Data'!$A$7:$H$206,6,FALSE),-1)&lt;0,NOT(ISNUMBER(IFERROR(VLOOKUP(A149,'Product Data'!$A$7:$H$206,7,FALSE),""))),IFERROR(VLOOKUP(A149,'Product Data'!$A$7:$H$206,7,FALSE),-1)&lt;0),"",C149*VLOOKUP(A149,'Product Data'!$A$7:$H$206,6,FALSE)+VLOOKUP(A149,'Product Data'!$A$7:$H$206,7,FALSE)))</f>
        <v/>
      </c>
      <c r="I149" s="3" t="str">
        <f t="shared" si="26"/>
        <v/>
      </c>
      <c r="J149" s="11" t="str">
        <f t="shared" si="27"/>
        <v/>
      </c>
      <c r="K149" s="3" t="str">
        <f>IF(A149="","",IF(OR(COUNTIF('Product Data'!$A$7:$A$206,A149)&lt;&gt;1,NOT(ISNUMBER(G149)),NOT(ISNUMBER(F149)),NOT(ISNUMBER(IFERROR(VLOOKUP(A149,'Product Data'!$A$7:$H$206,7,FALSE),""))),IFERROR(VLOOKUP(A149,'Product Data'!$A$7:$H$206,7,FALSE),-1)&lt;0),"",MAX(0,G149+VLOOKUP(A149,'Product Data'!$A$7:$H$206,7,FALSE)-F149)))</f>
        <v/>
      </c>
      <c r="L149" s="10"/>
      <c r="M149" s="2" t="str">
        <f>IF(A149="","",IF(COUNTIF('Product Data'!$A$7:$A$206,A149)&lt;&gt;1,"",IF(OR(NOT(ISNUMBER(IFERROR(VLOOKUP(A149,'Product Data'!$A$7:$H$206,5,FALSE),""))),IFERROR(VLOOKUP(A149,'Product Data'!$A$7:$H$206,5,FALSE),0)&lt;=0),"",VLOOKUP(A149,'Product Data'!$A$7:$H$206,5,FALSE))))</f>
        <v/>
      </c>
      <c r="N149" s="2" t="str">
        <f t="shared" si="28"/>
        <v/>
      </c>
      <c r="O149" s="2" t="str">
        <f t="shared" si="29"/>
        <v/>
      </c>
      <c r="P149" t="str">
        <f>IF(A149="",IF(COUNTA(C149:E149,L149,Q149)&gt;0,"Review",""),IF(OR(COUNTIF('Product Data'!$A$7:$A$206,A149)&lt;&gt;1,COUNTIF($A$8:$A$207,A149)&lt;&gt;1,B149="",NOT(ISNUMBER(F149)),NOT(ISNUMBER(G149)),NOT(ISNUMBER(H149)),NOT(ISNUMBER(I149)),NOT(ISNUMBER(J149)),NOT(ISNUMBER(K149)),NOT(ISNUMBER(M149)),NOT(ISNUMBER(N149)),NOT(ISNUMBER($B$6)),$B$6&lt;0),"Review",IF(F149&lt;=H149,"Urgent",IF(I149&lt;=VLOOKUP(A149,'Product Data'!$A$7:$H$206,6,FALSE)+$B$6,"Monitor","Healthy"))))</f>
        <v/>
      </c>
      <c r="Q149" s="6"/>
    </row>
    <row r="150" spans="1:17">
      <c r="A150" s="6"/>
      <c r="B150" t="str">
        <f>IF(A150="","",IF(COUNTIF('Product Data'!$A$7:$A$206,A150)&lt;&gt;1,"REVIEW SKU",VLOOKUP(A150,'Product Data'!$A$7:$H$206,2,FALSE)))</f>
        <v/>
      </c>
      <c r="C150" s="10"/>
      <c r="D150" s="10"/>
      <c r="E150" s="10"/>
      <c r="F150" s="3" t="str">
        <f t="shared" si="24"/>
        <v/>
      </c>
      <c r="G150" s="3" t="str">
        <f t="shared" si="25"/>
        <v/>
      </c>
      <c r="H150" s="3" t="str">
        <f>IF(A150="","",IF(OR(COUNTIF('Product Data'!$A$7:$A$206,A150)&lt;&gt;1,NOT(ISNUMBER(C150)),C150&lt;=0,NOT(ISNUMBER(IFERROR(VLOOKUP(A150,'Product Data'!$A$7:$H$206,6,FALSE),""))),IFERROR(VLOOKUP(A150,'Product Data'!$A$7:$H$206,6,FALSE),-1)&lt;0,NOT(ISNUMBER(IFERROR(VLOOKUP(A150,'Product Data'!$A$7:$H$206,7,FALSE),""))),IFERROR(VLOOKUP(A150,'Product Data'!$A$7:$H$206,7,FALSE),-1)&lt;0),"",C150*VLOOKUP(A150,'Product Data'!$A$7:$H$206,6,FALSE)+VLOOKUP(A150,'Product Data'!$A$7:$H$206,7,FALSE)))</f>
        <v/>
      </c>
      <c r="I150" s="3" t="str">
        <f t="shared" si="26"/>
        <v/>
      </c>
      <c r="J150" s="11" t="str">
        <f t="shared" si="27"/>
        <v/>
      </c>
      <c r="K150" s="3" t="str">
        <f>IF(A150="","",IF(OR(COUNTIF('Product Data'!$A$7:$A$206,A150)&lt;&gt;1,NOT(ISNUMBER(G150)),NOT(ISNUMBER(F150)),NOT(ISNUMBER(IFERROR(VLOOKUP(A150,'Product Data'!$A$7:$H$206,7,FALSE),""))),IFERROR(VLOOKUP(A150,'Product Data'!$A$7:$H$206,7,FALSE),-1)&lt;0),"",MAX(0,G150+VLOOKUP(A150,'Product Data'!$A$7:$H$206,7,FALSE)-F150)))</f>
        <v/>
      </c>
      <c r="L150" s="10"/>
      <c r="M150" s="2" t="str">
        <f>IF(A150="","",IF(COUNTIF('Product Data'!$A$7:$A$206,A150)&lt;&gt;1,"",IF(OR(NOT(ISNUMBER(IFERROR(VLOOKUP(A150,'Product Data'!$A$7:$H$206,5,FALSE),""))),IFERROR(VLOOKUP(A150,'Product Data'!$A$7:$H$206,5,FALSE),0)&lt;=0),"",VLOOKUP(A150,'Product Data'!$A$7:$H$206,5,FALSE))))</f>
        <v/>
      </c>
      <c r="N150" s="2" t="str">
        <f t="shared" si="28"/>
        <v/>
      </c>
      <c r="O150" s="2" t="str">
        <f t="shared" si="29"/>
        <v/>
      </c>
      <c r="P150" t="str">
        <f>IF(A150="",IF(COUNTA(C150:E150,L150,Q150)&gt;0,"Review",""),IF(OR(COUNTIF('Product Data'!$A$7:$A$206,A150)&lt;&gt;1,COUNTIF($A$8:$A$207,A150)&lt;&gt;1,B150="",NOT(ISNUMBER(F150)),NOT(ISNUMBER(G150)),NOT(ISNUMBER(H150)),NOT(ISNUMBER(I150)),NOT(ISNUMBER(J150)),NOT(ISNUMBER(K150)),NOT(ISNUMBER(M150)),NOT(ISNUMBER(N150)),NOT(ISNUMBER($B$6)),$B$6&lt;0),"Review",IF(F150&lt;=H150,"Urgent",IF(I150&lt;=VLOOKUP(A150,'Product Data'!$A$7:$H$206,6,FALSE)+$B$6,"Monitor","Healthy"))))</f>
        <v/>
      </c>
      <c r="Q150" s="6"/>
    </row>
    <row r="151" spans="1:17">
      <c r="A151" s="6"/>
      <c r="B151" t="str">
        <f>IF(A151="","",IF(COUNTIF('Product Data'!$A$7:$A$206,A151)&lt;&gt;1,"REVIEW SKU",VLOOKUP(A151,'Product Data'!$A$7:$H$206,2,FALSE)))</f>
        <v/>
      </c>
      <c r="C151" s="10"/>
      <c r="D151" s="10"/>
      <c r="E151" s="10"/>
      <c r="F151" s="3" t="str">
        <f t="shared" si="24"/>
        <v/>
      </c>
      <c r="G151" s="3" t="str">
        <f t="shared" si="25"/>
        <v/>
      </c>
      <c r="H151" s="3" t="str">
        <f>IF(A151="","",IF(OR(COUNTIF('Product Data'!$A$7:$A$206,A151)&lt;&gt;1,NOT(ISNUMBER(C151)),C151&lt;=0,NOT(ISNUMBER(IFERROR(VLOOKUP(A151,'Product Data'!$A$7:$H$206,6,FALSE),""))),IFERROR(VLOOKUP(A151,'Product Data'!$A$7:$H$206,6,FALSE),-1)&lt;0,NOT(ISNUMBER(IFERROR(VLOOKUP(A151,'Product Data'!$A$7:$H$206,7,FALSE),""))),IFERROR(VLOOKUP(A151,'Product Data'!$A$7:$H$206,7,FALSE),-1)&lt;0),"",C151*VLOOKUP(A151,'Product Data'!$A$7:$H$206,6,FALSE)+VLOOKUP(A151,'Product Data'!$A$7:$H$206,7,FALSE)))</f>
        <v/>
      </c>
      <c r="I151" s="3" t="str">
        <f t="shared" si="26"/>
        <v/>
      </c>
      <c r="J151" s="11" t="str">
        <f t="shared" si="27"/>
        <v/>
      </c>
      <c r="K151" s="3" t="str">
        <f>IF(A151="","",IF(OR(COUNTIF('Product Data'!$A$7:$A$206,A151)&lt;&gt;1,NOT(ISNUMBER(G151)),NOT(ISNUMBER(F151)),NOT(ISNUMBER(IFERROR(VLOOKUP(A151,'Product Data'!$A$7:$H$206,7,FALSE),""))),IFERROR(VLOOKUP(A151,'Product Data'!$A$7:$H$206,7,FALSE),-1)&lt;0),"",MAX(0,G151+VLOOKUP(A151,'Product Data'!$A$7:$H$206,7,FALSE)-F151)))</f>
        <v/>
      </c>
      <c r="L151" s="10"/>
      <c r="M151" s="2" t="str">
        <f>IF(A151="","",IF(COUNTIF('Product Data'!$A$7:$A$206,A151)&lt;&gt;1,"",IF(OR(NOT(ISNUMBER(IFERROR(VLOOKUP(A151,'Product Data'!$A$7:$H$206,5,FALSE),""))),IFERROR(VLOOKUP(A151,'Product Data'!$A$7:$H$206,5,FALSE),0)&lt;=0),"",VLOOKUP(A151,'Product Data'!$A$7:$H$206,5,FALSE))))</f>
        <v/>
      </c>
      <c r="N151" s="2" t="str">
        <f t="shared" si="28"/>
        <v/>
      </c>
      <c r="O151" s="2" t="str">
        <f t="shared" si="29"/>
        <v/>
      </c>
      <c r="P151" t="str">
        <f>IF(A151="",IF(COUNTA(C151:E151,L151,Q151)&gt;0,"Review",""),IF(OR(COUNTIF('Product Data'!$A$7:$A$206,A151)&lt;&gt;1,COUNTIF($A$8:$A$207,A151)&lt;&gt;1,B151="",NOT(ISNUMBER(F151)),NOT(ISNUMBER(G151)),NOT(ISNUMBER(H151)),NOT(ISNUMBER(I151)),NOT(ISNUMBER(J151)),NOT(ISNUMBER(K151)),NOT(ISNUMBER(M151)),NOT(ISNUMBER(N151)),NOT(ISNUMBER($B$6)),$B$6&lt;0),"Review",IF(F151&lt;=H151,"Urgent",IF(I151&lt;=VLOOKUP(A151,'Product Data'!$A$7:$H$206,6,FALSE)+$B$6,"Monitor","Healthy"))))</f>
        <v/>
      </c>
      <c r="Q151" s="6"/>
    </row>
    <row r="152" spans="1:17">
      <c r="A152" s="6"/>
      <c r="B152" t="str">
        <f>IF(A152="","",IF(COUNTIF('Product Data'!$A$7:$A$206,A152)&lt;&gt;1,"REVIEW SKU",VLOOKUP(A152,'Product Data'!$A$7:$H$206,2,FALSE)))</f>
        <v/>
      </c>
      <c r="C152" s="10"/>
      <c r="D152" s="10"/>
      <c r="E152" s="10"/>
      <c r="F152" s="3" t="str">
        <f t="shared" si="24"/>
        <v/>
      </c>
      <c r="G152" s="3" t="str">
        <f t="shared" si="25"/>
        <v/>
      </c>
      <c r="H152" s="3" t="str">
        <f>IF(A152="","",IF(OR(COUNTIF('Product Data'!$A$7:$A$206,A152)&lt;&gt;1,NOT(ISNUMBER(C152)),C152&lt;=0,NOT(ISNUMBER(IFERROR(VLOOKUP(A152,'Product Data'!$A$7:$H$206,6,FALSE),""))),IFERROR(VLOOKUP(A152,'Product Data'!$A$7:$H$206,6,FALSE),-1)&lt;0,NOT(ISNUMBER(IFERROR(VLOOKUP(A152,'Product Data'!$A$7:$H$206,7,FALSE),""))),IFERROR(VLOOKUP(A152,'Product Data'!$A$7:$H$206,7,FALSE),-1)&lt;0),"",C152*VLOOKUP(A152,'Product Data'!$A$7:$H$206,6,FALSE)+VLOOKUP(A152,'Product Data'!$A$7:$H$206,7,FALSE)))</f>
        <v/>
      </c>
      <c r="I152" s="3" t="str">
        <f t="shared" si="26"/>
        <v/>
      </c>
      <c r="J152" s="11" t="str">
        <f t="shared" si="27"/>
        <v/>
      </c>
      <c r="K152" s="3" t="str">
        <f>IF(A152="","",IF(OR(COUNTIF('Product Data'!$A$7:$A$206,A152)&lt;&gt;1,NOT(ISNUMBER(G152)),NOT(ISNUMBER(F152)),NOT(ISNUMBER(IFERROR(VLOOKUP(A152,'Product Data'!$A$7:$H$206,7,FALSE),""))),IFERROR(VLOOKUP(A152,'Product Data'!$A$7:$H$206,7,FALSE),-1)&lt;0),"",MAX(0,G152+VLOOKUP(A152,'Product Data'!$A$7:$H$206,7,FALSE)-F152)))</f>
        <v/>
      </c>
      <c r="L152" s="10"/>
      <c r="M152" s="2" t="str">
        <f>IF(A152="","",IF(COUNTIF('Product Data'!$A$7:$A$206,A152)&lt;&gt;1,"",IF(OR(NOT(ISNUMBER(IFERROR(VLOOKUP(A152,'Product Data'!$A$7:$H$206,5,FALSE),""))),IFERROR(VLOOKUP(A152,'Product Data'!$A$7:$H$206,5,FALSE),0)&lt;=0),"",VLOOKUP(A152,'Product Data'!$A$7:$H$206,5,FALSE))))</f>
        <v/>
      </c>
      <c r="N152" s="2" t="str">
        <f t="shared" si="28"/>
        <v/>
      </c>
      <c r="O152" s="2" t="str">
        <f t="shared" si="29"/>
        <v/>
      </c>
      <c r="P152" t="str">
        <f>IF(A152="",IF(COUNTA(C152:E152,L152,Q152)&gt;0,"Review",""),IF(OR(COUNTIF('Product Data'!$A$7:$A$206,A152)&lt;&gt;1,COUNTIF($A$8:$A$207,A152)&lt;&gt;1,B152="",NOT(ISNUMBER(F152)),NOT(ISNUMBER(G152)),NOT(ISNUMBER(H152)),NOT(ISNUMBER(I152)),NOT(ISNUMBER(J152)),NOT(ISNUMBER(K152)),NOT(ISNUMBER(M152)),NOT(ISNUMBER(N152)),NOT(ISNUMBER($B$6)),$B$6&lt;0),"Review",IF(F152&lt;=H152,"Urgent",IF(I152&lt;=VLOOKUP(A152,'Product Data'!$A$7:$H$206,6,FALSE)+$B$6,"Monitor","Healthy"))))</f>
        <v/>
      </c>
      <c r="Q152" s="6"/>
    </row>
    <row r="153" spans="1:17">
      <c r="A153" s="6"/>
      <c r="B153" t="str">
        <f>IF(A153="","",IF(COUNTIF('Product Data'!$A$7:$A$206,A153)&lt;&gt;1,"REVIEW SKU",VLOOKUP(A153,'Product Data'!$A$7:$H$206,2,FALSE)))</f>
        <v/>
      </c>
      <c r="C153" s="10"/>
      <c r="D153" s="10"/>
      <c r="E153" s="10"/>
      <c r="F153" s="3" t="str">
        <f t="shared" si="24"/>
        <v/>
      </c>
      <c r="G153" s="3" t="str">
        <f t="shared" si="25"/>
        <v/>
      </c>
      <c r="H153" s="3" t="str">
        <f>IF(A153="","",IF(OR(COUNTIF('Product Data'!$A$7:$A$206,A153)&lt;&gt;1,NOT(ISNUMBER(C153)),C153&lt;=0,NOT(ISNUMBER(IFERROR(VLOOKUP(A153,'Product Data'!$A$7:$H$206,6,FALSE),""))),IFERROR(VLOOKUP(A153,'Product Data'!$A$7:$H$206,6,FALSE),-1)&lt;0,NOT(ISNUMBER(IFERROR(VLOOKUP(A153,'Product Data'!$A$7:$H$206,7,FALSE),""))),IFERROR(VLOOKUP(A153,'Product Data'!$A$7:$H$206,7,FALSE),-1)&lt;0),"",C153*VLOOKUP(A153,'Product Data'!$A$7:$H$206,6,FALSE)+VLOOKUP(A153,'Product Data'!$A$7:$H$206,7,FALSE)))</f>
        <v/>
      </c>
      <c r="I153" s="3" t="str">
        <f t="shared" si="26"/>
        <v/>
      </c>
      <c r="J153" s="11" t="str">
        <f t="shared" si="27"/>
        <v/>
      </c>
      <c r="K153" s="3" t="str">
        <f>IF(A153="","",IF(OR(COUNTIF('Product Data'!$A$7:$A$206,A153)&lt;&gt;1,NOT(ISNUMBER(G153)),NOT(ISNUMBER(F153)),NOT(ISNUMBER(IFERROR(VLOOKUP(A153,'Product Data'!$A$7:$H$206,7,FALSE),""))),IFERROR(VLOOKUP(A153,'Product Data'!$A$7:$H$206,7,FALSE),-1)&lt;0),"",MAX(0,G153+VLOOKUP(A153,'Product Data'!$A$7:$H$206,7,FALSE)-F153)))</f>
        <v/>
      </c>
      <c r="L153" s="10"/>
      <c r="M153" s="2" t="str">
        <f>IF(A153="","",IF(COUNTIF('Product Data'!$A$7:$A$206,A153)&lt;&gt;1,"",IF(OR(NOT(ISNUMBER(IFERROR(VLOOKUP(A153,'Product Data'!$A$7:$H$206,5,FALSE),""))),IFERROR(VLOOKUP(A153,'Product Data'!$A$7:$H$206,5,FALSE),0)&lt;=0),"",VLOOKUP(A153,'Product Data'!$A$7:$H$206,5,FALSE))))</f>
        <v/>
      </c>
      <c r="N153" s="2" t="str">
        <f t="shared" si="28"/>
        <v/>
      </c>
      <c r="O153" s="2" t="str">
        <f t="shared" si="29"/>
        <v/>
      </c>
      <c r="P153" t="str">
        <f>IF(A153="",IF(COUNTA(C153:E153,L153,Q153)&gt;0,"Review",""),IF(OR(COUNTIF('Product Data'!$A$7:$A$206,A153)&lt;&gt;1,COUNTIF($A$8:$A$207,A153)&lt;&gt;1,B153="",NOT(ISNUMBER(F153)),NOT(ISNUMBER(G153)),NOT(ISNUMBER(H153)),NOT(ISNUMBER(I153)),NOT(ISNUMBER(J153)),NOT(ISNUMBER(K153)),NOT(ISNUMBER(M153)),NOT(ISNUMBER(N153)),NOT(ISNUMBER($B$6)),$B$6&lt;0),"Review",IF(F153&lt;=H153,"Urgent",IF(I153&lt;=VLOOKUP(A153,'Product Data'!$A$7:$H$206,6,FALSE)+$B$6,"Monitor","Healthy"))))</f>
        <v/>
      </c>
      <c r="Q153" s="6"/>
    </row>
    <row r="154" spans="1:17">
      <c r="A154" s="6"/>
      <c r="B154" t="str">
        <f>IF(A154="","",IF(COUNTIF('Product Data'!$A$7:$A$206,A154)&lt;&gt;1,"REVIEW SKU",VLOOKUP(A154,'Product Data'!$A$7:$H$206,2,FALSE)))</f>
        <v/>
      </c>
      <c r="C154" s="10"/>
      <c r="D154" s="10"/>
      <c r="E154" s="10"/>
      <c r="F154" s="3" t="str">
        <f t="shared" si="24"/>
        <v/>
      </c>
      <c r="G154" s="3" t="str">
        <f t="shared" si="25"/>
        <v/>
      </c>
      <c r="H154" s="3" t="str">
        <f>IF(A154="","",IF(OR(COUNTIF('Product Data'!$A$7:$A$206,A154)&lt;&gt;1,NOT(ISNUMBER(C154)),C154&lt;=0,NOT(ISNUMBER(IFERROR(VLOOKUP(A154,'Product Data'!$A$7:$H$206,6,FALSE),""))),IFERROR(VLOOKUP(A154,'Product Data'!$A$7:$H$206,6,FALSE),-1)&lt;0,NOT(ISNUMBER(IFERROR(VLOOKUP(A154,'Product Data'!$A$7:$H$206,7,FALSE),""))),IFERROR(VLOOKUP(A154,'Product Data'!$A$7:$H$206,7,FALSE),-1)&lt;0),"",C154*VLOOKUP(A154,'Product Data'!$A$7:$H$206,6,FALSE)+VLOOKUP(A154,'Product Data'!$A$7:$H$206,7,FALSE)))</f>
        <v/>
      </c>
      <c r="I154" s="3" t="str">
        <f t="shared" si="26"/>
        <v/>
      </c>
      <c r="J154" s="11" t="str">
        <f t="shared" si="27"/>
        <v/>
      </c>
      <c r="K154" s="3" t="str">
        <f>IF(A154="","",IF(OR(COUNTIF('Product Data'!$A$7:$A$206,A154)&lt;&gt;1,NOT(ISNUMBER(G154)),NOT(ISNUMBER(F154)),NOT(ISNUMBER(IFERROR(VLOOKUP(A154,'Product Data'!$A$7:$H$206,7,FALSE),""))),IFERROR(VLOOKUP(A154,'Product Data'!$A$7:$H$206,7,FALSE),-1)&lt;0),"",MAX(0,G154+VLOOKUP(A154,'Product Data'!$A$7:$H$206,7,FALSE)-F154)))</f>
        <v/>
      </c>
      <c r="L154" s="10"/>
      <c r="M154" s="2" t="str">
        <f>IF(A154="","",IF(COUNTIF('Product Data'!$A$7:$A$206,A154)&lt;&gt;1,"",IF(OR(NOT(ISNUMBER(IFERROR(VLOOKUP(A154,'Product Data'!$A$7:$H$206,5,FALSE),""))),IFERROR(VLOOKUP(A154,'Product Data'!$A$7:$H$206,5,FALSE),0)&lt;=0),"",VLOOKUP(A154,'Product Data'!$A$7:$H$206,5,FALSE))))</f>
        <v/>
      </c>
      <c r="N154" s="2" t="str">
        <f t="shared" si="28"/>
        <v/>
      </c>
      <c r="O154" s="2" t="str">
        <f t="shared" si="29"/>
        <v/>
      </c>
      <c r="P154" t="str">
        <f>IF(A154="",IF(COUNTA(C154:E154,L154,Q154)&gt;0,"Review",""),IF(OR(COUNTIF('Product Data'!$A$7:$A$206,A154)&lt;&gt;1,COUNTIF($A$8:$A$207,A154)&lt;&gt;1,B154="",NOT(ISNUMBER(F154)),NOT(ISNUMBER(G154)),NOT(ISNUMBER(H154)),NOT(ISNUMBER(I154)),NOT(ISNUMBER(J154)),NOT(ISNUMBER(K154)),NOT(ISNUMBER(M154)),NOT(ISNUMBER(N154)),NOT(ISNUMBER($B$6)),$B$6&lt;0),"Review",IF(F154&lt;=H154,"Urgent",IF(I154&lt;=VLOOKUP(A154,'Product Data'!$A$7:$H$206,6,FALSE)+$B$6,"Monitor","Healthy"))))</f>
        <v/>
      </c>
      <c r="Q154" s="6"/>
    </row>
    <row r="155" spans="1:17">
      <c r="A155" s="6"/>
      <c r="B155" t="str">
        <f>IF(A155="","",IF(COUNTIF('Product Data'!$A$7:$A$206,A155)&lt;&gt;1,"REVIEW SKU",VLOOKUP(A155,'Product Data'!$A$7:$H$206,2,FALSE)))</f>
        <v/>
      </c>
      <c r="C155" s="10"/>
      <c r="D155" s="10"/>
      <c r="E155" s="10"/>
      <c r="F155" s="3" t="str">
        <f t="shared" si="24"/>
        <v/>
      </c>
      <c r="G155" s="3" t="str">
        <f t="shared" si="25"/>
        <v/>
      </c>
      <c r="H155" s="3" t="str">
        <f>IF(A155="","",IF(OR(COUNTIF('Product Data'!$A$7:$A$206,A155)&lt;&gt;1,NOT(ISNUMBER(C155)),C155&lt;=0,NOT(ISNUMBER(IFERROR(VLOOKUP(A155,'Product Data'!$A$7:$H$206,6,FALSE),""))),IFERROR(VLOOKUP(A155,'Product Data'!$A$7:$H$206,6,FALSE),-1)&lt;0,NOT(ISNUMBER(IFERROR(VLOOKUP(A155,'Product Data'!$A$7:$H$206,7,FALSE),""))),IFERROR(VLOOKUP(A155,'Product Data'!$A$7:$H$206,7,FALSE),-1)&lt;0),"",C155*VLOOKUP(A155,'Product Data'!$A$7:$H$206,6,FALSE)+VLOOKUP(A155,'Product Data'!$A$7:$H$206,7,FALSE)))</f>
        <v/>
      </c>
      <c r="I155" s="3" t="str">
        <f t="shared" si="26"/>
        <v/>
      </c>
      <c r="J155" s="11" t="str">
        <f t="shared" si="27"/>
        <v/>
      </c>
      <c r="K155" s="3" t="str">
        <f>IF(A155="","",IF(OR(COUNTIF('Product Data'!$A$7:$A$206,A155)&lt;&gt;1,NOT(ISNUMBER(G155)),NOT(ISNUMBER(F155)),NOT(ISNUMBER(IFERROR(VLOOKUP(A155,'Product Data'!$A$7:$H$206,7,FALSE),""))),IFERROR(VLOOKUP(A155,'Product Data'!$A$7:$H$206,7,FALSE),-1)&lt;0),"",MAX(0,G155+VLOOKUP(A155,'Product Data'!$A$7:$H$206,7,FALSE)-F155)))</f>
        <v/>
      </c>
      <c r="L155" s="10"/>
      <c r="M155" s="2" t="str">
        <f>IF(A155="","",IF(COUNTIF('Product Data'!$A$7:$A$206,A155)&lt;&gt;1,"",IF(OR(NOT(ISNUMBER(IFERROR(VLOOKUP(A155,'Product Data'!$A$7:$H$206,5,FALSE),""))),IFERROR(VLOOKUP(A155,'Product Data'!$A$7:$H$206,5,FALSE),0)&lt;=0),"",VLOOKUP(A155,'Product Data'!$A$7:$H$206,5,FALSE))))</f>
        <v/>
      </c>
      <c r="N155" s="2" t="str">
        <f t="shared" si="28"/>
        <v/>
      </c>
      <c r="O155" s="2" t="str">
        <f t="shared" si="29"/>
        <v/>
      </c>
      <c r="P155" t="str">
        <f>IF(A155="",IF(COUNTA(C155:E155,L155,Q155)&gt;0,"Review",""),IF(OR(COUNTIF('Product Data'!$A$7:$A$206,A155)&lt;&gt;1,COUNTIF($A$8:$A$207,A155)&lt;&gt;1,B155="",NOT(ISNUMBER(F155)),NOT(ISNUMBER(G155)),NOT(ISNUMBER(H155)),NOT(ISNUMBER(I155)),NOT(ISNUMBER(J155)),NOT(ISNUMBER(K155)),NOT(ISNUMBER(M155)),NOT(ISNUMBER(N155)),NOT(ISNUMBER($B$6)),$B$6&lt;0),"Review",IF(F155&lt;=H155,"Urgent",IF(I155&lt;=VLOOKUP(A155,'Product Data'!$A$7:$H$206,6,FALSE)+$B$6,"Monitor","Healthy"))))</f>
        <v/>
      </c>
      <c r="Q155" s="6"/>
    </row>
    <row r="156" spans="1:17">
      <c r="A156" s="6"/>
      <c r="B156" t="str">
        <f>IF(A156="","",IF(COUNTIF('Product Data'!$A$7:$A$206,A156)&lt;&gt;1,"REVIEW SKU",VLOOKUP(A156,'Product Data'!$A$7:$H$206,2,FALSE)))</f>
        <v/>
      </c>
      <c r="C156" s="10"/>
      <c r="D156" s="10"/>
      <c r="E156" s="10"/>
      <c r="F156" s="3" t="str">
        <f t="shared" si="24"/>
        <v/>
      </c>
      <c r="G156" s="3" t="str">
        <f t="shared" si="25"/>
        <v/>
      </c>
      <c r="H156" s="3" t="str">
        <f>IF(A156="","",IF(OR(COUNTIF('Product Data'!$A$7:$A$206,A156)&lt;&gt;1,NOT(ISNUMBER(C156)),C156&lt;=0,NOT(ISNUMBER(IFERROR(VLOOKUP(A156,'Product Data'!$A$7:$H$206,6,FALSE),""))),IFERROR(VLOOKUP(A156,'Product Data'!$A$7:$H$206,6,FALSE),-1)&lt;0,NOT(ISNUMBER(IFERROR(VLOOKUP(A156,'Product Data'!$A$7:$H$206,7,FALSE),""))),IFERROR(VLOOKUP(A156,'Product Data'!$A$7:$H$206,7,FALSE),-1)&lt;0),"",C156*VLOOKUP(A156,'Product Data'!$A$7:$H$206,6,FALSE)+VLOOKUP(A156,'Product Data'!$A$7:$H$206,7,FALSE)))</f>
        <v/>
      </c>
      <c r="I156" s="3" t="str">
        <f t="shared" si="26"/>
        <v/>
      </c>
      <c r="J156" s="11" t="str">
        <f t="shared" si="27"/>
        <v/>
      </c>
      <c r="K156" s="3" t="str">
        <f>IF(A156="","",IF(OR(COUNTIF('Product Data'!$A$7:$A$206,A156)&lt;&gt;1,NOT(ISNUMBER(G156)),NOT(ISNUMBER(F156)),NOT(ISNUMBER(IFERROR(VLOOKUP(A156,'Product Data'!$A$7:$H$206,7,FALSE),""))),IFERROR(VLOOKUP(A156,'Product Data'!$A$7:$H$206,7,FALSE),-1)&lt;0),"",MAX(0,G156+VLOOKUP(A156,'Product Data'!$A$7:$H$206,7,FALSE)-F156)))</f>
        <v/>
      </c>
      <c r="L156" s="10"/>
      <c r="M156" s="2" t="str">
        <f>IF(A156="","",IF(COUNTIF('Product Data'!$A$7:$A$206,A156)&lt;&gt;1,"",IF(OR(NOT(ISNUMBER(IFERROR(VLOOKUP(A156,'Product Data'!$A$7:$H$206,5,FALSE),""))),IFERROR(VLOOKUP(A156,'Product Data'!$A$7:$H$206,5,FALSE),0)&lt;=0),"",VLOOKUP(A156,'Product Data'!$A$7:$H$206,5,FALSE))))</f>
        <v/>
      </c>
      <c r="N156" s="2" t="str">
        <f t="shared" si="28"/>
        <v/>
      </c>
      <c r="O156" s="2" t="str">
        <f t="shared" si="29"/>
        <v/>
      </c>
      <c r="P156" t="str">
        <f>IF(A156="",IF(COUNTA(C156:E156,L156,Q156)&gt;0,"Review",""),IF(OR(COUNTIF('Product Data'!$A$7:$A$206,A156)&lt;&gt;1,COUNTIF($A$8:$A$207,A156)&lt;&gt;1,B156="",NOT(ISNUMBER(F156)),NOT(ISNUMBER(G156)),NOT(ISNUMBER(H156)),NOT(ISNUMBER(I156)),NOT(ISNUMBER(J156)),NOT(ISNUMBER(K156)),NOT(ISNUMBER(M156)),NOT(ISNUMBER(N156)),NOT(ISNUMBER($B$6)),$B$6&lt;0),"Review",IF(F156&lt;=H156,"Urgent",IF(I156&lt;=VLOOKUP(A156,'Product Data'!$A$7:$H$206,6,FALSE)+$B$6,"Monitor","Healthy"))))</f>
        <v/>
      </c>
      <c r="Q156" s="6"/>
    </row>
    <row r="157" spans="1:17">
      <c r="A157" s="6"/>
      <c r="B157" t="str">
        <f>IF(A157="","",IF(COUNTIF('Product Data'!$A$7:$A$206,A157)&lt;&gt;1,"REVIEW SKU",VLOOKUP(A157,'Product Data'!$A$7:$H$206,2,FALSE)))</f>
        <v/>
      </c>
      <c r="C157" s="10"/>
      <c r="D157" s="10"/>
      <c r="E157" s="10"/>
      <c r="F157" s="3" t="str">
        <f t="shared" si="24"/>
        <v/>
      </c>
      <c r="G157" s="3" t="str">
        <f t="shared" si="25"/>
        <v/>
      </c>
      <c r="H157" s="3" t="str">
        <f>IF(A157="","",IF(OR(COUNTIF('Product Data'!$A$7:$A$206,A157)&lt;&gt;1,NOT(ISNUMBER(C157)),C157&lt;=0,NOT(ISNUMBER(IFERROR(VLOOKUP(A157,'Product Data'!$A$7:$H$206,6,FALSE),""))),IFERROR(VLOOKUP(A157,'Product Data'!$A$7:$H$206,6,FALSE),-1)&lt;0,NOT(ISNUMBER(IFERROR(VLOOKUP(A157,'Product Data'!$A$7:$H$206,7,FALSE),""))),IFERROR(VLOOKUP(A157,'Product Data'!$A$7:$H$206,7,FALSE),-1)&lt;0),"",C157*VLOOKUP(A157,'Product Data'!$A$7:$H$206,6,FALSE)+VLOOKUP(A157,'Product Data'!$A$7:$H$206,7,FALSE)))</f>
        <v/>
      </c>
      <c r="I157" s="3" t="str">
        <f t="shared" si="26"/>
        <v/>
      </c>
      <c r="J157" s="11" t="str">
        <f t="shared" si="27"/>
        <v/>
      </c>
      <c r="K157" s="3" t="str">
        <f>IF(A157="","",IF(OR(COUNTIF('Product Data'!$A$7:$A$206,A157)&lt;&gt;1,NOT(ISNUMBER(G157)),NOT(ISNUMBER(F157)),NOT(ISNUMBER(IFERROR(VLOOKUP(A157,'Product Data'!$A$7:$H$206,7,FALSE),""))),IFERROR(VLOOKUP(A157,'Product Data'!$A$7:$H$206,7,FALSE),-1)&lt;0),"",MAX(0,G157+VLOOKUP(A157,'Product Data'!$A$7:$H$206,7,FALSE)-F157)))</f>
        <v/>
      </c>
      <c r="L157" s="10"/>
      <c r="M157" s="2" t="str">
        <f>IF(A157="","",IF(COUNTIF('Product Data'!$A$7:$A$206,A157)&lt;&gt;1,"",IF(OR(NOT(ISNUMBER(IFERROR(VLOOKUP(A157,'Product Data'!$A$7:$H$206,5,FALSE),""))),IFERROR(VLOOKUP(A157,'Product Data'!$A$7:$H$206,5,FALSE),0)&lt;=0),"",VLOOKUP(A157,'Product Data'!$A$7:$H$206,5,FALSE))))</f>
        <v/>
      </c>
      <c r="N157" s="2" t="str">
        <f t="shared" si="28"/>
        <v/>
      </c>
      <c r="O157" s="2" t="str">
        <f t="shared" si="29"/>
        <v/>
      </c>
      <c r="P157" t="str">
        <f>IF(A157="",IF(COUNTA(C157:E157,L157,Q157)&gt;0,"Review",""),IF(OR(COUNTIF('Product Data'!$A$7:$A$206,A157)&lt;&gt;1,COUNTIF($A$8:$A$207,A157)&lt;&gt;1,B157="",NOT(ISNUMBER(F157)),NOT(ISNUMBER(G157)),NOT(ISNUMBER(H157)),NOT(ISNUMBER(I157)),NOT(ISNUMBER(J157)),NOT(ISNUMBER(K157)),NOT(ISNUMBER(M157)),NOT(ISNUMBER(N157)),NOT(ISNUMBER($B$6)),$B$6&lt;0),"Review",IF(F157&lt;=H157,"Urgent",IF(I157&lt;=VLOOKUP(A157,'Product Data'!$A$7:$H$206,6,FALSE)+$B$6,"Monitor","Healthy"))))</f>
        <v/>
      </c>
      <c r="Q157" s="6"/>
    </row>
    <row r="158" spans="1:17">
      <c r="A158" s="6"/>
      <c r="B158" t="str">
        <f>IF(A158="","",IF(COUNTIF('Product Data'!$A$7:$A$206,A158)&lt;&gt;1,"REVIEW SKU",VLOOKUP(A158,'Product Data'!$A$7:$H$206,2,FALSE)))</f>
        <v/>
      </c>
      <c r="C158" s="10"/>
      <c r="D158" s="10"/>
      <c r="E158" s="10"/>
      <c r="F158" s="3" t="str">
        <f t="shared" si="24"/>
        <v/>
      </c>
      <c r="G158" s="3" t="str">
        <f t="shared" si="25"/>
        <v/>
      </c>
      <c r="H158" s="3" t="str">
        <f>IF(A158="","",IF(OR(COUNTIF('Product Data'!$A$7:$A$206,A158)&lt;&gt;1,NOT(ISNUMBER(C158)),C158&lt;=0,NOT(ISNUMBER(IFERROR(VLOOKUP(A158,'Product Data'!$A$7:$H$206,6,FALSE),""))),IFERROR(VLOOKUP(A158,'Product Data'!$A$7:$H$206,6,FALSE),-1)&lt;0,NOT(ISNUMBER(IFERROR(VLOOKUP(A158,'Product Data'!$A$7:$H$206,7,FALSE),""))),IFERROR(VLOOKUP(A158,'Product Data'!$A$7:$H$206,7,FALSE),-1)&lt;0),"",C158*VLOOKUP(A158,'Product Data'!$A$7:$H$206,6,FALSE)+VLOOKUP(A158,'Product Data'!$A$7:$H$206,7,FALSE)))</f>
        <v/>
      </c>
      <c r="I158" s="3" t="str">
        <f t="shared" si="26"/>
        <v/>
      </c>
      <c r="J158" s="11" t="str">
        <f t="shared" si="27"/>
        <v/>
      </c>
      <c r="K158" s="3" t="str">
        <f>IF(A158="","",IF(OR(COUNTIF('Product Data'!$A$7:$A$206,A158)&lt;&gt;1,NOT(ISNUMBER(G158)),NOT(ISNUMBER(F158)),NOT(ISNUMBER(IFERROR(VLOOKUP(A158,'Product Data'!$A$7:$H$206,7,FALSE),""))),IFERROR(VLOOKUP(A158,'Product Data'!$A$7:$H$206,7,FALSE),-1)&lt;0),"",MAX(0,G158+VLOOKUP(A158,'Product Data'!$A$7:$H$206,7,FALSE)-F158)))</f>
        <v/>
      </c>
      <c r="L158" s="10"/>
      <c r="M158" s="2" t="str">
        <f>IF(A158="","",IF(COUNTIF('Product Data'!$A$7:$A$206,A158)&lt;&gt;1,"",IF(OR(NOT(ISNUMBER(IFERROR(VLOOKUP(A158,'Product Data'!$A$7:$H$206,5,FALSE),""))),IFERROR(VLOOKUP(A158,'Product Data'!$A$7:$H$206,5,FALSE),0)&lt;=0),"",VLOOKUP(A158,'Product Data'!$A$7:$H$206,5,FALSE))))</f>
        <v/>
      </c>
      <c r="N158" s="2" t="str">
        <f t="shared" si="28"/>
        <v/>
      </c>
      <c r="O158" s="2" t="str">
        <f t="shared" si="29"/>
        <v/>
      </c>
      <c r="P158" t="str">
        <f>IF(A158="",IF(COUNTA(C158:E158,L158,Q158)&gt;0,"Review",""),IF(OR(COUNTIF('Product Data'!$A$7:$A$206,A158)&lt;&gt;1,COUNTIF($A$8:$A$207,A158)&lt;&gt;1,B158="",NOT(ISNUMBER(F158)),NOT(ISNUMBER(G158)),NOT(ISNUMBER(H158)),NOT(ISNUMBER(I158)),NOT(ISNUMBER(J158)),NOT(ISNUMBER(K158)),NOT(ISNUMBER(M158)),NOT(ISNUMBER(N158)),NOT(ISNUMBER($B$6)),$B$6&lt;0),"Review",IF(F158&lt;=H158,"Urgent",IF(I158&lt;=VLOOKUP(A158,'Product Data'!$A$7:$H$206,6,FALSE)+$B$6,"Monitor","Healthy"))))</f>
        <v/>
      </c>
      <c r="Q158" s="6"/>
    </row>
    <row r="159" spans="1:17">
      <c r="A159" s="6"/>
      <c r="B159" t="str">
        <f>IF(A159="","",IF(COUNTIF('Product Data'!$A$7:$A$206,A159)&lt;&gt;1,"REVIEW SKU",VLOOKUP(A159,'Product Data'!$A$7:$H$206,2,FALSE)))</f>
        <v/>
      </c>
      <c r="C159" s="10"/>
      <c r="D159" s="10"/>
      <c r="E159" s="10"/>
      <c r="F159" s="3" t="str">
        <f t="shared" si="24"/>
        <v/>
      </c>
      <c r="G159" s="3" t="str">
        <f t="shared" si="25"/>
        <v/>
      </c>
      <c r="H159" s="3" t="str">
        <f>IF(A159="","",IF(OR(COUNTIF('Product Data'!$A$7:$A$206,A159)&lt;&gt;1,NOT(ISNUMBER(C159)),C159&lt;=0,NOT(ISNUMBER(IFERROR(VLOOKUP(A159,'Product Data'!$A$7:$H$206,6,FALSE),""))),IFERROR(VLOOKUP(A159,'Product Data'!$A$7:$H$206,6,FALSE),-1)&lt;0,NOT(ISNUMBER(IFERROR(VLOOKUP(A159,'Product Data'!$A$7:$H$206,7,FALSE),""))),IFERROR(VLOOKUP(A159,'Product Data'!$A$7:$H$206,7,FALSE),-1)&lt;0),"",C159*VLOOKUP(A159,'Product Data'!$A$7:$H$206,6,FALSE)+VLOOKUP(A159,'Product Data'!$A$7:$H$206,7,FALSE)))</f>
        <v/>
      </c>
      <c r="I159" s="3" t="str">
        <f t="shared" si="26"/>
        <v/>
      </c>
      <c r="J159" s="11" t="str">
        <f t="shared" si="27"/>
        <v/>
      </c>
      <c r="K159" s="3" t="str">
        <f>IF(A159="","",IF(OR(COUNTIF('Product Data'!$A$7:$A$206,A159)&lt;&gt;1,NOT(ISNUMBER(G159)),NOT(ISNUMBER(F159)),NOT(ISNUMBER(IFERROR(VLOOKUP(A159,'Product Data'!$A$7:$H$206,7,FALSE),""))),IFERROR(VLOOKUP(A159,'Product Data'!$A$7:$H$206,7,FALSE),-1)&lt;0),"",MAX(0,G159+VLOOKUP(A159,'Product Data'!$A$7:$H$206,7,FALSE)-F159)))</f>
        <v/>
      </c>
      <c r="L159" s="10"/>
      <c r="M159" s="2" t="str">
        <f>IF(A159="","",IF(COUNTIF('Product Data'!$A$7:$A$206,A159)&lt;&gt;1,"",IF(OR(NOT(ISNUMBER(IFERROR(VLOOKUP(A159,'Product Data'!$A$7:$H$206,5,FALSE),""))),IFERROR(VLOOKUP(A159,'Product Data'!$A$7:$H$206,5,FALSE),0)&lt;=0),"",VLOOKUP(A159,'Product Data'!$A$7:$H$206,5,FALSE))))</f>
        <v/>
      </c>
      <c r="N159" s="2" t="str">
        <f t="shared" si="28"/>
        <v/>
      </c>
      <c r="O159" s="2" t="str">
        <f t="shared" si="29"/>
        <v/>
      </c>
      <c r="P159" t="str">
        <f>IF(A159="",IF(COUNTA(C159:E159,L159,Q159)&gt;0,"Review",""),IF(OR(COUNTIF('Product Data'!$A$7:$A$206,A159)&lt;&gt;1,COUNTIF($A$8:$A$207,A159)&lt;&gt;1,B159="",NOT(ISNUMBER(F159)),NOT(ISNUMBER(G159)),NOT(ISNUMBER(H159)),NOT(ISNUMBER(I159)),NOT(ISNUMBER(J159)),NOT(ISNUMBER(K159)),NOT(ISNUMBER(M159)),NOT(ISNUMBER(N159)),NOT(ISNUMBER($B$6)),$B$6&lt;0),"Review",IF(F159&lt;=H159,"Urgent",IF(I159&lt;=VLOOKUP(A159,'Product Data'!$A$7:$H$206,6,FALSE)+$B$6,"Monitor","Healthy"))))</f>
        <v/>
      </c>
      <c r="Q159" s="6"/>
    </row>
    <row r="160" spans="1:17">
      <c r="A160" s="6"/>
      <c r="B160" t="str">
        <f>IF(A160="","",IF(COUNTIF('Product Data'!$A$7:$A$206,A160)&lt;&gt;1,"REVIEW SKU",VLOOKUP(A160,'Product Data'!$A$7:$H$206,2,FALSE)))</f>
        <v/>
      </c>
      <c r="C160" s="10"/>
      <c r="D160" s="10"/>
      <c r="E160" s="10"/>
      <c r="F160" s="3" t="str">
        <f t="shared" si="24"/>
        <v/>
      </c>
      <c r="G160" s="3" t="str">
        <f t="shared" si="25"/>
        <v/>
      </c>
      <c r="H160" s="3" t="str">
        <f>IF(A160="","",IF(OR(COUNTIF('Product Data'!$A$7:$A$206,A160)&lt;&gt;1,NOT(ISNUMBER(C160)),C160&lt;=0,NOT(ISNUMBER(IFERROR(VLOOKUP(A160,'Product Data'!$A$7:$H$206,6,FALSE),""))),IFERROR(VLOOKUP(A160,'Product Data'!$A$7:$H$206,6,FALSE),-1)&lt;0,NOT(ISNUMBER(IFERROR(VLOOKUP(A160,'Product Data'!$A$7:$H$206,7,FALSE),""))),IFERROR(VLOOKUP(A160,'Product Data'!$A$7:$H$206,7,FALSE),-1)&lt;0),"",C160*VLOOKUP(A160,'Product Data'!$A$7:$H$206,6,FALSE)+VLOOKUP(A160,'Product Data'!$A$7:$H$206,7,FALSE)))</f>
        <v/>
      </c>
      <c r="I160" s="3" t="str">
        <f t="shared" si="26"/>
        <v/>
      </c>
      <c r="J160" s="11" t="str">
        <f t="shared" si="27"/>
        <v/>
      </c>
      <c r="K160" s="3" t="str">
        <f>IF(A160="","",IF(OR(COUNTIF('Product Data'!$A$7:$A$206,A160)&lt;&gt;1,NOT(ISNUMBER(G160)),NOT(ISNUMBER(F160)),NOT(ISNUMBER(IFERROR(VLOOKUP(A160,'Product Data'!$A$7:$H$206,7,FALSE),""))),IFERROR(VLOOKUP(A160,'Product Data'!$A$7:$H$206,7,FALSE),-1)&lt;0),"",MAX(0,G160+VLOOKUP(A160,'Product Data'!$A$7:$H$206,7,FALSE)-F160)))</f>
        <v/>
      </c>
      <c r="L160" s="10"/>
      <c r="M160" s="2" t="str">
        <f>IF(A160="","",IF(COUNTIF('Product Data'!$A$7:$A$206,A160)&lt;&gt;1,"",IF(OR(NOT(ISNUMBER(IFERROR(VLOOKUP(A160,'Product Data'!$A$7:$H$206,5,FALSE),""))),IFERROR(VLOOKUP(A160,'Product Data'!$A$7:$H$206,5,FALSE),0)&lt;=0),"",VLOOKUP(A160,'Product Data'!$A$7:$H$206,5,FALSE))))</f>
        <v/>
      </c>
      <c r="N160" s="2" t="str">
        <f t="shared" si="28"/>
        <v/>
      </c>
      <c r="O160" s="2" t="str">
        <f t="shared" si="29"/>
        <v/>
      </c>
      <c r="P160" t="str">
        <f>IF(A160="",IF(COUNTA(C160:E160,L160,Q160)&gt;0,"Review",""),IF(OR(COUNTIF('Product Data'!$A$7:$A$206,A160)&lt;&gt;1,COUNTIF($A$8:$A$207,A160)&lt;&gt;1,B160="",NOT(ISNUMBER(F160)),NOT(ISNUMBER(G160)),NOT(ISNUMBER(H160)),NOT(ISNUMBER(I160)),NOT(ISNUMBER(J160)),NOT(ISNUMBER(K160)),NOT(ISNUMBER(M160)),NOT(ISNUMBER(N160)),NOT(ISNUMBER($B$6)),$B$6&lt;0),"Review",IF(F160&lt;=H160,"Urgent",IF(I160&lt;=VLOOKUP(A160,'Product Data'!$A$7:$H$206,6,FALSE)+$B$6,"Monitor","Healthy"))))</f>
        <v/>
      </c>
      <c r="Q160" s="6"/>
    </row>
    <row r="161" spans="1:17">
      <c r="A161" s="6"/>
      <c r="B161" t="str">
        <f>IF(A161="","",IF(COUNTIF('Product Data'!$A$7:$A$206,A161)&lt;&gt;1,"REVIEW SKU",VLOOKUP(A161,'Product Data'!$A$7:$H$206,2,FALSE)))</f>
        <v/>
      </c>
      <c r="C161" s="10"/>
      <c r="D161" s="10"/>
      <c r="E161" s="10"/>
      <c r="F161" s="3" t="str">
        <f t="shared" si="24"/>
        <v/>
      </c>
      <c r="G161" s="3" t="str">
        <f t="shared" si="25"/>
        <v/>
      </c>
      <c r="H161" s="3" t="str">
        <f>IF(A161="","",IF(OR(COUNTIF('Product Data'!$A$7:$A$206,A161)&lt;&gt;1,NOT(ISNUMBER(C161)),C161&lt;=0,NOT(ISNUMBER(IFERROR(VLOOKUP(A161,'Product Data'!$A$7:$H$206,6,FALSE),""))),IFERROR(VLOOKUP(A161,'Product Data'!$A$7:$H$206,6,FALSE),-1)&lt;0,NOT(ISNUMBER(IFERROR(VLOOKUP(A161,'Product Data'!$A$7:$H$206,7,FALSE),""))),IFERROR(VLOOKUP(A161,'Product Data'!$A$7:$H$206,7,FALSE),-1)&lt;0),"",C161*VLOOKUP(A161,'Product Data'!$A$7:$H$206,6,FALSE)+VLOOKUP(A161,'Product Data'!$A$7:$H$206,7,FALSE)))</f>
        <v/>
      </c>
      <c r="I161" s="3" t="str">
        <f t="shared" si="26"/>
        <v/>
      </c>
      <c r="J161" s="11" t="str">
        <f t="shared" si="27"/>
        <v/>
      </c>
      <c r="K161" s="3" t="str">
        <f>IF(A161="","",IF(OR(COUNTIF('Product Data'!$A$7:$A$206,A161)&lt;&gt;1,NOT(ISNUMBER(G161)),NOT(ISNUMBER(F161)),NOT(ISNUMBER(IFERROR(VLOOKUP(A161,'Product Data'!$A$7:$H$206,7,FALSE),""))),IFERROR(VLOOKUP(A161,'Product Data'!$A$7:$H$206,7,FALSE),-1)&lt;0),"",MAX(0,G161+VLOOKUP(A161,'Product Data'!$A$7:$H$206,7,FALSE)-F161)))</f>
        <v/>
      </c>
      <c r="L161" s="10"/>
      <c r="M161" s="2" t="str">
        <f>IF(A161="","",IF(COUNTIF('Product Data'!$A$7:$A$206,A161)&lt;&gt;1,"",IF(OR(NOT(ISNUMBER(IFERROR(VLOOKUP(A161,'Product Data'!$A$7:$H$206,5,FALSE),""))),IFERROR(VLOOKUP(A161,'Product Data'!$A$7:$H$206,5,FALSE),0)&lt;=0),"",VLOOKUP(A161,'Product Data'!$A$7:$H$206,5,FALSE))))</f>
        <v/>
      </c>
      <c r="N161" s="2" t="str">
        <f t="shared" si="28"/>
        <v/>
      </c>
      <c r="O161" s="2" t="str">
        <f t="shared" si="29"/>
        <v/>
      </c>
      <c r="P161" t="str">
        <f>IF(A161="",IF(COUNTA(C161:E161,L161,Q161)&gt;0,"Review",""),IF(OR(COUNTIF('Product Data'!$A$7:$A$206,A161)&lt;&gt;1,COUNTIF($A$8:$A$207,A161)&lt;&gt;1,B161="",NOT(ISNUMBER(F161)),NOT(ISNUMBER(G161)),NOT(ISNUMBER(H161)),NOT(ISNUMBER(I161)),NOT(ISNUMBER(J161)),NOT(ISNUMBER(K161)),NOT(ISNUMBER(M161)),NOT(ISNUMBER(N161)),NOT(ISNUMBER($B$6)),$B$6&lt;0),"Review",IF(F161&lt;=H161,"Urgent",IF(I161&lt;=VLOOKUP(A161,'Product Data'!$A$7:$H$206,6,FALSE)+$B$6,"Monitor","Healthy"))))</f>
        <v/>
      </c>
      <c r="Q161" s="6"/>
    </row>
    <row r="162" spans="1:17">
      <c r="A162" s="6"/>
      <c r="B162" t="str">
        <f>IF(A162="","",IF(COUNTIF('Product Data'!$A$7:$A$206,A162)&lt;&gt;1,"REVIEW SKU",VLOOKUP(A162,'Product Data'!$A$7:$H$206,2,FALSE)))</f>
        <v/>
      </c>
      <c r="C162" s="10"/>
      <c r="D162" s="10"/>
      <c r="E162" s="10"/>
      <c r="F162" s="3" t="str">
        <f t="shared" si="24"/>
        <v/>
      </c>
      <c r="G162" s="3" t="str">
        <f t="shared" si="25"/>
        <v/>
      </c>
      <c r="H162" s="3" t="str">
        <f>IF(A162="","",IF(OR(COUNTIF('Product Data'!$A$7:$A$206,A162)&lt;&gt;1,NOT(ISNUMBER(C162)),C162&lt;=0,NOT(ISNUMBER(IFERROR(VLOOKUP(A162,'Product Data'!$A$7:$H$206,6,FALSE),""))),IFERROR(VLOOKUP(A162,'Product Data'!$A$7:$H$206,6,FALSE),-1)&lt;0,NOT(ISNUMBER(IFERROR(VLOOKUP(A162,'Product Data'!$A$7:$H$206,7,FALSE),""))),IFERROR(VLOOKUP(A162,'Product Data'!$A$7:$H$206,7,FALSE),-1)&lt;0),"",C162*VLOOKUP(A162,'Product Data'!$A$7:$H$206,6,FALSE)+VLOOKUP(A162,'Product Data'!$A$7:$H$206,7,FALSE)))</f>
        <v/>
      </c>
      <c r="I162" s="3" t="str">
        <f t="shared" si="26"/>
        <v/>
      </c>
      <c r="J162" s="11" t="str">
        <f t="shared" si="27"/>
        <v/>
      </c>
      <c r="K162" s="3" t="str">
        <f>IF(A162="","",IF(OR(COUNTIF('Product Data'!$A$7:$A$206,A162)&lt;&gt;1,NOT(ISNUMBER(G162)),NOT(ISNUMBER(F162)),NOT(ISNUMBER(IFERROR(VLOOKUP(A162,'Product Data'!$A$7:$H$206,7,FALSE),""))),IFERROR(VLOOKUP(A162,'Product Data'!$A$7:$H$206,7,FALSE),-1)&lt;0),"",MAX(0,G162+VLOOKUP(A162,'Product Data'!$A$7:$H$206,7,FALSE)-F162)))</f>
        <v/>
      </c>
      <c r="L162" s="10"/>
      <c r="M162" s="2" t="str">
        <f>IF(A162="","",IF(COUNTIF('Product Data'!$A$7:$A$206,A162)&lt;&gt;1,"",IF(OR(NOT(ISNUMBER(IFERROR(VLOOKUP(A162,'Product Data'!$A$7:$H$206,5,FALSE),""))),IFERROR(VLOOKUP(A162,'Product Data'!$A$7:$H$206,5,FALSE),0)&lt;=0),"",VLOOKUP(A162,'Product Data'!$A$7:$H$206,5,FALSE))))</f>
        <v/>
      </c>
      <c r="N162" s="2" t="str">
        <f t="shared" si="28"/>
        <v/>
      </c>
      <c r="O162" s="2" t="str">
        <f t="shared" si="29"/>
        <v/>
      </c>
      <c r="P162" t="str">
        <f>IF(A162="",IF(COUNTA(C162:E162,L162,Q162)&gt;0,"Review",""),IF(OR(COUNTIF('Product Data'!$A$7:$A$206,A162)&lt;&gt;1,COUNTIF($A$8:$A$207,A162)&lt;&gt;1,B162="",NOT(ISNUMBER(F162)),NOT(ISNUMBER(G162)),NOT(ISNUMBER(H162)),NOT(ISNUMBER(I162)),NOT(ISNUMBER(J162)),NOT(ISNUMBER(K162)),NOT(ISNUMBER(M162)),NOT(ISNUMBER(N162)),NOT(ISNUMBER($B$6)),$B$6&lt;0),"Review",IF(F162&lt;=H162,"Urgent",IF(I162&lt;=VLOOKUP(A162,'Product Data'!$A$7:$H$206,6,FALSE)+$B$6,"Monitor","Healthy"))))</f>
        <v/>
      </c>
      <c r="Q162" s="6"/>
    </row>
    <row r="163" spans="1:17">
      <c r="A163" s="6"/>
      <c r="B163" t="str">
        <f>IF(A163="","",IF(COUNTIF('Product Data'!$A$7:$A$206,A163)&lt;&gt;1,"REVIEW SKU",VLOOKUP(A163,'Product Data'!$A$7:$H$206,2,FALSE)))</f>
        <v/>
      </c>
      <c r="C163" s="10"/>
      <c r="D163" s="10"/>
      <c r="E163" s="10"/>
      <c r="F163" s="3" t="str">
        <f t="shared" si="24"/>
        <v/>
      </c>
      <c r="G163" s="3" t="str">
        <f t="shared" si="25"/>
        <v/>
      </c>
      <c r="H163" s="3" t="str">
        <f>IF(A163="","",IF(OR(COUNTIF('Product Data'!$A$7:$A$206,A163)&lt;&gt;1,NOT(ISNUMBER(C163)),C163&lt;=0,NOT(ISNUMBER(IFERROR(VLOOKUP(A163,'Product Data'!$A$7:$H$206,6,FALSE),""))),IFERROR(VLOOKUP(A163,'Product Data'!$A$7:$H$206,6,FALSE),-1)&lt;0,NOT(ISNUMBER(IFERROR(VLOOKUP(A163,'Product Data'!$A$7:$H$206,7,FALSE),""))),IFERROR(VLOOKUP(A163,'Product Data'!$A$7:$H$206,7,FALSE),-1)&lt;0),"",C163*VLOOKUP(A163,'Product Data'!$A$7:$H$206,6,FALSE)+VLOOKUP(A163,'Product Data'!$A$7:$H$206,7,FALSE)))</f>
        <v/>
      </c>
      <c r="I163" s="3" t="str">
        <f t="shared" si="26"/>
        <v/>
      </c>
      <c r="J163" s="11" t="str">
        <f t="shared" si="27"/>
        <v/>
      </c>
      <c r="K163" s="3" t="str">
        <f>IF(A163="","",IF(OR(COUNTIF('Product Data'!$A$7:$A$206,A163)&lt;&gt;1,NOT(ISNUMBER(G163)),NOT(ISNUMBER(F163)),NOT(ISNUMBER(IFERROR(VLOOKUP(A163,'Product Data'!$A$7:$H$206,7,FALSE),""))),IFERROR(VLOOKUP(A163,'Product Data'!$A$7:$H$206,7,FALSE),-1)&lt;0),"",MAX(0,G163+VLOOKUP(A163,'Product Data'!$A$7:$H$206,7,FALSE)-F163)))</f>
        <v/>
      </c>
      <c r="L163" s="10"/>
      <c r="M163" s="2" t="str">
        <f>IF(A163="","",IF(COUNTIF('Product Data'!$A$7:$A$206,A163)&lt;&gt;1,"",IF(OR(NOT(ISNUMBER(IFERROR(VLOOKUP(A163,'Product Data'!$A$7:$H$206,5,FALSE),""))),IFERROR(VLOOKUP(A163,'Product Data'!$A$7:$H$206,5,FALSE),0)&lt;=0),"",VLOOKUP(A163,'Product Data'!$A$7:$H$206,5,FALSE))))</f>
        <v/>
      </c>
      <c r="N163" s="2" t="str">
        <f t="shared" si="28"/>
        <v/>
      </c>
      <c r="O163" s="2" t="str">
        <f t="shared" si="29"/>
        <v/>
      </c>
      <c r="P163" t="str">
        <f>IF(A163="",IF(COUNTA(C163:E163,L163,Q163)&gt;0,"Review",""),IF(OR(COUNTIF('Product Data'!$A$7:$A$206,A163)&lt;&gt;1,COUNTIF($A$8:$A$207,A163)&lt;&gt;1,B163="",NOT(ISNUMBER(F163)),NOT(ISNUMBER(G163)),NOT(ISNUMBER(H163)),NOT(ISNUMBER(I163)),NOT(ISNUMBER(J163)),NOT(ISNUMBER(K163)),NOT(ISNUMBER(M163)),NOT(ISNUMBER(N163)),NOT(ISNUMBER($B$6)),$B$6&lt;0),"Review",IF(F163&lt;=H163,"Urgent",IF(I163&lt;=VLOOKUP(A163,'Product Data'!$A$7:$H$206,6,FALSE)+$B$6,"Monitor","Healthy"))))</f>
        <v/>
      </c>
      <c r="Q163" s="6"/>
    </row>
    <row r="164" spans="1:17">
      <c r="A164" s="6"/>
      <c r="B164" t="str">
        <f>IF(A164="","",IF(COUNTIF('Product Data'!$A$7:$A$206,A164)&lt;&gt;1,"REVIEW SKU",VLOOKUP(A164,'Product Data'!$A$7:$H$206,2,FALSE)))</f>
        <v/>
      </c>
      <c r="C164" s="10"/>
      <c r="D164" s="10"/>
      <c r="E164" s="10"/>
      <c r="F164" s="3" t="str">
        <f t="shared" si="24"/>
        <v/>
      </c>
      <c r="G164" s="3" t="str">
        <f t="shared" si="25"/>
        <v/>
      </c>
      <c r="H164" s="3" t="str">
        <f>IF(A164="","",IF(OR(COUNTIF('Product Data'!$A$7:$A$206,A164)&lt;&gt;1,NOT(ISNUMBER(C164)),C164&lt;=0,NOT(ISNUMBER(IFERROR(VLOOKUP(A164,'Product Data'!$A$7:$H$206,6,FALSE),""))),IFERROR(VLOOKUP(A164,'Product Data'!$A$7:$H$206,6,FALSE),-1)&lt;0,NOT(ISNUMBER(IFERROR(VLOOKUP(A164,'Product Data'!$A$7:$H$206,7,FALSE),""))),IFERROR(VLOOKUP(A164,'Product Data'!$A$7:$H$206,7,FALSE),-1)&lt;0),"",C164*VLOOKUP(A164,'Product Data'!$A$7:$H$206,6,FALSE)+VLOOKUP(A164,'Product Data'!$A$7:$H$206,7,FALSE)))</f>
        <v/>
      </c>
      <c r="I164" s="3" t="str">
        <f t="shared" si="26"/>
        <v/>
      </c>
      <c r="J164" s="11" t="str">
        <f t="shared" si="27"/>
        <v/>
      </c>
      <c r="K164" s="3" t="str">
        <f>IF(A164="","",IF(OR(COUNTIF('Product Data'!$A$7:$A$206,A164)&lt;&gt;1,NOT(ISNUMBER(G164)),NOT(ISNUMBER(F164)),NOT(ISNUMBER(IFERROR(VLOOKUP(A164,'Product Data'!$A$7:$H$206,7,FALSE),""))),IFERROR(VLOOKUP(A164,'Product Data'!$A$7:$H$206,7,FALSE),-1)&lt;0),"",MAX(0,G164+VLOOKUP(A164,'Product Data'!$A$7:$H$206,7,FALSE)-F164)))</f>
        <v/>
      </c>
      <c r="L164" s="10"/>
      <c r="M164" s="2" t="str">
        <f>IF(A164="","",IF(COUNTIF('Product Data'!$A$7:$A$206,A164)&lt;&gt;1,"",IF(OR(NOT(ISNUMBER(IFERROR(VLOOKUP(A164,'Product Data'!$A$7:$H$206,5,FALSE),""))),IFERROR(VLOOKUP(A164,'Product Data'!$A$7:$H$206,5,FALSE),0)&lt;=0),"",VLOOKUP(A164,'Product Data'!$A$7:$H$206,5,FALSE))))</f>
        <v/>
      </c>
      <c r="N164" s="2" t="str">
        <f t="shared" si="28"/>
        <v/>
      </c>
      <c r="O164" s="2" t="str">
        <f t="shared" si="29"/>
        <v/>
      </c>
      <c r="P164" t="str">
        <f>IF(A164="",IF(COUNTA(C164:E164,L164,Q164)&gt;0,"Review",""),IF(OR(COUNTIF('Product Data'!$A$7:$A$206,A164)&lt;&gt;1,COUNTIF($A$8:$A$207,A164)&lt;&gt;1,B164="",NOT(ISNUMBER(F164)),NOT(ISNUMBER(G164)),NOT(ISNUMBER(H164)),NOT(ISNUMBER(I164)),NOT(ISNUMBER(J164)),NOT(ISNUMBER(K164)),NOT(ISNUMBER(M164)),NOT(ISNUMBER(N164)),NOT(ISNUMBER($B$6)),$B$6&lt;0),"Review",IF(F164&lt;=H164,"Urgent",IF(I164&lt;=VLOOKUP(A164,'Product Data'!$A$7:$H$206,6,FALSE)+$B$6,"Monitor","Healthy"))))</f>
        <v/>
      </c>
      <c r="Q164" s="6"/>
    </row>
    <row r="165" spans="1:17">
      <c r="A165" s="6"/>
      <c r="B165" t="str">
        <f>IF(A165="","",IF(COUNTIF('Product Data'!$A$7:$A$206,A165)&lt;&gt;1,"REVIEW SKU",VLOOKUP(A165,'Product Data'!$A$7:$H$206,2,FALSE)))</f>
        <v/>
      </c>
      <c r="C165" s="10"/>
      <c r="D165" s="10"/>
      <c r="E165" s="10"/>
      <c r="F165" s="3" t="str">
        <f t="shared" si="24"/>
        <v/>
      </c>
      <c r="G165" s="3" t="str">
        <f t="shared" si="25"/>
        <v/>
      </c>
      <c r="H165" s="3" t="str">
        <f>IF(A165="","",IF(OR(COUNTIF('Product Data'!$A$7:$A$206,A165)&lt;&gt;1,NOT(ISNUMBER(C165)),C165&lt;=0,NOT(ISNUMBER(IFERROR(VLOOKUP(A165,'Product Data'!$A$7:$H$206,6,FALSE),""))),IFERROR(VLOOKUP(A165,'Product Data'!$A$7:$H$206,6,FALSE),-1)&lt;0,NOT(ISNUMBER(IFERROR(VLOOKUP(A165,'Product Data'!$A$7:$H$206,7,FALSE),""))),IFERROR(VLOOKUP(A165,'Product Data'!$A$7:$H$206,7,FALSE),-1)&lt;0),"",C165*VLOOKUP(A165,'Product Data'!$A$7:$H$206,6,FALSE)+VLOOKUP(A165,'Product Data'!$A$7:$H$206,7,FALSE)))</f>
        <v/>
      </c>
      <c r="I165" s="3" t="str">
        <f t="shared" si="26"/>
        <v/>
      </c>
      <c r="J165" s="11" t="str">
        <f t="shared" si="27"/>
        <v/>
      </c>
      <c r="K165" s="3" t="str">
        <f>IF(A165="","",IF(OR(COUNTIF('Product Data'!$A$7:$A$206,A165)&lt;&gt;1,NOT(ISNUMBER(G165)),NOT(ISNUMBER(F165)),NOT(ISNUMBER(IFERROR(VLOOKUP(A165,'Product Data'!$A$7:$H$206,7,FALSE),""))),IFERROR(VLOOKUP(A165,'Product Data'!$A$7:$H$206,7,FALSE),-1)&lt;0),"",MAX(0,G165+VLOOKUP(A165,'Product Data'!$A$7:$H$206,7,FALSE)-F165)))</f>
        <v/>
      </c>
      <c r="L165" s="10"/>
      <c r="M165" s="2" t="str">
        <f>IF(A165="","",IF(COUNTIF('Product Data'!$A$7:$A$206,A165)&lt;&gt;1,"",IF(OR(NOT(ISNUMBER(IFERROR(VLOOKUP(A165,'Product Data'!$A$7:$H$206,5,FALSE),""))),IFERROR(VLOOKUP(A165,'Product Data'!$A$7:$H$206,5,FALSE),0)&lt;=0),"",VLOOKUP(A165,'Product Data'!$A$7:$H$206,5,FALSE))))</f>
        <v/>
      </c>
      <c r="N165" s="2" t="str">
        <f t="shared" si="28"/>
        <v/>
      </c>
      <c r="O165" s="2" t="str">
        <f t="shared" si="29"/>
        <v/>
      </c>
      <c r="P165" t="str">
        <f>IF(A165="",IF(COUNTA(C165:E165,L165,Q165)&gt;0,"Review",""),IF(OR(COUNTIF('Product Data'!$A$7:$A$206,A165)&lt;&gt;1,COUNTIF($A$8:$A$207,A165)&lt;&gt;1,B165="",NOT(ISNUMBER(F165)),NOT(ISNUMBER(G165)),NOT(ISNUMBER(H165)),NOT(ISNUMBER(I165)),NOT(ISNUMBER(J165)),NOT(ISNUMBER(K165)),NOT(ISNUMBER(M165)),NOT(ISNUMBER(N165)),NOT(ISNUMBER($B$6)),$B$6&lt;0),"Review",IF(F165&lt;=H165,"Urgent",IF(I165&lt;=VLOOKUP(A165,'Product Data'!$A$7:$H$206,6,FALSE)+$B$6,"Monitor","Healthy"))))</f>
        <v/>
      </c>
      <c r="Q165" s="6"/>
    </row>
    <row r="166" spans="1:17">
      <c r="A166" s="6"/>
      <c r="B166" t="str">
        <f>IF(A166="","",IF(COUNTIF('Product Data'!$A$7:$A$206,A166)&lt;&gt;1,"REVIEW SKU",VLOOKUP(A166,'Product Data'!$A$7:$H$206,2,FALSE)))</f>
        <v/>
      </c>
      <c r="C166" s="10"/>
      <c r="D166" s="10"/>
      <c r="E166" s="10"/>
      <c r="F166" s="3" t="str">
        <f t="shared" si="24"/>
        <v/>
      </c>
      <c r="G166" s="3" t="str">
        <f t="shared" si="25"/>
        <v/>
      </c>
      <c r="H166" s="3" t="str">
        <f>IF(A166="","",IF(OR(COUNTIF('Product Data'!$A$7:$A$206,A166)&lt;&gt;1,NOT(ISNUMBER(C166)),C166&lt;=0,NOT(ISNUMBER(IFERROR(VLOOKUP(A166,'Product Data'!$A$7:$H$206,6,FALSE),""))),IFERROR(VLOOKUP(A166,'Product Data'!$A$7:$H$206,6,FALSE),-1)&lt;0,NOT(ISNUMBER(IFERROR(VLOOKUP(A166,'Product Data'!$A$7:$H$206,7,FALSE),""))),IFERROR(VLOOKUP(A166,'Product Data'!$A$7:$H$206,7,FALSE),-1)&lt;0),"",C166*VLOOKUP(A166,'Product Data'!$A$7:$H$206,6,FALSE)+VLOOKUP(A166,'Product Data'!$A$7:$H$206,7,FALSE)))</f>
        <v/>
      </c>
      <c r="I166" s="3" t="str">
        <f t="shared" si="26"/>
        <v/>
      </c>
      <c r="J166" s="11" t="str">
        <f t="shared" si="27"/>
        <v/>
      </c>
      <c r="K166" s="3" t="str">
        <f>IF(A166="","",IF(OR(COUNTIF('Product Data'!$A$7:$A$206,A166)&lt;&gt;1,NOT(ISNUMBER(G166)),NOT(ISNUMBER(F166)),NOT(ISNUMBER(IFERROR(VLOOKUP(A166,'Product Data'!$A$7:$H$206,7,FALSE),""))),IFERROR(VLOOKUP(A166,'Product Data'!$A$7:$H$206,7,FALSE),-1)&lt;0),"",MAX(0,G166+VLOOKUP(A166,'Product Data'!$A$7:$H$206,7,FALSE)-F166)))</f>
        <v/>
      </c>
      <c r="L166" s="10"/>
      <c r="M166" s="2" t="str">
        <f>IF(A166="","",IF(COUNTIF('Product Data'!$A$7:$A$206,A166)&lt;&gt;1,"",IF(OR(NOT(ISNUMBER(IFERROR(VLOOKUP(A166,'Product Data'!$A$7:$H$206,5,FALSE),""))),IFERROR(VLOOKUP(A166,'Product Data'!$A$7:$H$206,5,FALSE),0)&lt;=0),"",VLOOKUP(A166,'Product Data'!$A$7:$H$206,5,FALSE))))</f>
        <v/>
      </c>
      <c r="N166" s="2" t="str">
        <f t="shared" si="28"/>
        <v/>
      </c>
      <c r="O166" s="2" t="str">
        <f t="shared" si="29"/>
        <v/>
      </c>
      <c r="P166" t="str">
        <f>IF(A166="",IF(COUNTA(C166:E166,L166,Q166)&gt;0,"Review",""),IF(OR(COUNTIF('Product Data'!$A$7:$A$206,A166)&lt;&gt;1,COUNTIF($A$8:$A$207,A166)&lt;&gt;1,B166="",NOT(ISNUMBER(F166)),NOT(ISNUMBER(G166)),NOT(ISNUMBER(H166)),NOT(ISNUMBER(I166)),NOT(ISNUMBER(J166)),NOT(ISNUMBER(K166)),NOT(ISNUMBER(M166)),NOT(ISNUMBER(N166)),NOT(ISNUMBER($B$6)),$B$6&lt;0),"Review",IF(F166&lt;=H166,"Urgent",IF(I166&lt;=VLOOKUP(A166,'Product Data'!$A$7:$H$206,6,FALSE)+$B$6,"Monitor","Healthy"))))</f>
        <v/>
      </c>
      <c r="Q166" s="6"/>
    </row>
    <row r="167" spans="1:17">
      <c r="A167" s="6"/>
      <c r="B167" t="str">
        <f>IF(A167="","",IF(COUNTIF('Product Data'!$A$7:$A$206,A167)&lt;&gt;1,"REVIEW SKU",VLOOKUP(A167,'Product Data'!$A$7:$H$206,2,FALSE)))</f>
        <v/>
      </c>
      <c r="C167" s="10"/>
      <c r="D167" s="10"/>
      <c r="E167" s="10"/>
      <c r="F167" s="3" t="str">
        <f t="shared" si="24"/>
        <v/>
      </c>
      <c r="G167" s="3" t="str">
        <f t="shared" si="25"/>
        <v/>
      </c>
      <c r="H167" s="3" t="str">
        <f>IF(A167="","",IF(OR(COUNTIF('Product Data'!$A$7:$A$206,A167)&lt;&gt;1,NOT(ISNUMBER(C167)),C167&lt;=0,NOT(ISNUMBER(IFERROR(VLOOKUP(A167,'Product Data'!$A$7:$H$206,6,FALSE),""))),IFERROR(VLOOKUP(A167,'Product Data'!$A$7:$H$206,6,FALSE),-1)&lt;0,NOT(ISNUMBER(IFERROR(VLOOKUP(A167,'Product Data'!$A$7:$H$206,7,FALSE),""))),IFERROR(VLOOKUP(A167,'Product Data'!$A$7:$H$206,7,FALSE),-1)&lt;0),"",C167*VLOOKUP(A167,'Product Data'!$A$7:$H$206,6,FALSE)+VLOOKUP(A167,'Product Data'!$A$7:$H$206,7,FALSE)))</f>
        <v/>
      </c>
      <c r="I167" s="3" t="str">
        <f t="shared" si="26"/>
        <v/>
      </c>
      <c r="J167" s="11" t="str">
        <f t="shared" si="27"/>
        <v/>
      </c>
      <c r="K167" s="3" t="str">
        <f>IF(A167="","",IF(OR(COUNTIF('Product Data'!$A$7:$A$206,A167)&lt;&gt;1,NOT(ISNUMBER(G167)),NOT(ISNUMBER(F167)),NOT(ISNUMBER(IFERROR(VLOOKUP(A167,'Product Data'!$A$7:$H$206,7,FALSE),""))),IFERROR(VLOOKUP(A167,'Product Data'!$A$7:$H$206,7,FALSE),-1)&lt;0),"",MAX(0,G167+VLOOKUP(A167,'Product Data'!$A$7:$H$206,7,FALSE)-F167)))</f>
        <v/>
      </c>
      <c r="L167" s="10"/>
      <c r="M167" s="2" t="str">
        <f>IF(A167="","",IF(COUNTIF('Product Data'!$A$7:$A$206,A167)&lt;&gt;1,"",IF(OR(NOT(ISNUMBER(IFERROR(VLOOKUP(A167,'Product Data'!$A$7:$H$206,5,FALSE),""))),IFERROR(VLOOKUP(A167,'Product Data'!$A$7:$H$206,5,FALSE),0)&lt;=0),"",VLOOKUP(A167,'Product Data'!$A$7:$H$206,5,FALSE))))</f>
        <v/>
      </c>
      <c r="N167" s="2" t="str">
        <f t="shared" si="28"/>
        <v/>
      </c>
      <c r="O167" s="2" t="str">
        <f t="shared" si="29"/>
        <v/>
      </c>
      <c r="P167" t="str">
        <f>IF(A167="",IF(COUNTA(C167:E167,L167,Q167)&gt;0,"Review",""),IF(OR(COUNTIF('Product Data'!$A$7:$A$206,A167)&lt;&gt;1,COUNTIF($A$8:$A$207,A167)&lt;&gt;1,B167="",NOT(ISNUMBER(F167)),NOT(ISNUMBER(G167)),NOT(ISNUMBER(H167)),NOT(ISNUMBER(I167)),NOT(ISNUMBER(J167)),NOT(ISNUMBER(K167)),NOT(ISNUMBER(M167)),NOT(ISNUMBER(N167)),NOT(ISNUMBER($B$6)),$B$6&lt;0),"Review",IF(F167&lt;=H167,"Urgent",IF(I167&lt;=VLOOKUP(A167,'Product Data'!$A$7:$H$206,6,FALSE)+$B$6,"Monitor","Healthy"))))</f>
        <v/>
      </c>
      <c r="Q167" s="6"/>
    </row>
    <row r="168" spans="1:17">
      <c r="A168" s="6"/>
      <c r="B168" t="str">
        <f>IF(A168="","",IF(COUNTIF('Product Data'!$A$7:$A$206,A168)&lt;&gt;1,"REVIEW SKU",VLOOKUP(A168,'Product Data'!$A$7:$H$206,2,FALSE)))</f>
        <v/>
      </c>
      <c r="C168" s="10"/>
      <c r="D168" s="10"/>
      <c r="E168" s="10"/>
      <c r="F168" s="3" t="str">
        <f t="shared" ref="F168:F199" si="30">IF(A168="","",IF(OR(NOT(ISNUMBER(D168)),D168&lt;0,NOT(ISNUMBER(E168)),E168&lt;0),"",MAX(0,D168-E168)))</f>
        <v/>
      </c>
      <c r="G168" s="3" t="str">
        <f t="shared" ref="G168:G199" si="31">IF(A168="","",IF(OR(NOT(ISNUMBER(C168)),C168&lt;=0,NOT(ISNUMBER($B$4)),$B$4&lt;=0),"",C168*$B$4))</f>
        <v/>
      </c>
      <c r="H168" s="3" t="str">
        <f>IF(A168="","",IF(OR(COUNTIF('Product Data'!$A$7:$A$206,A168)&lt;&gt;1,NOT(ISNUMBER(C168)),C168&lt;=0,NOT(ISNUMBER(IFERROR(VLOOKUP(A168,'Product Data'!$A$7:$H$206,6,FALSE),""))),IFERROR(VLOOKUP(A168,'Product Data'!$A$7:$H$206,6,FALSE),-1)&lt;0,NOT(ISNUMBER(IFERROR(VLOOKUP(A168,'Product Data'!$A$7:$H$206,7,FALSE),""))),IFERROR(VLOOKUP(A168,'Product Data'!$A$7:$H$206,7,FALSE),-1)&lt;0),"",C168*VLOOKUP(A168,'Product Data'!$A$7:$H$206,6,FALSE)+VLOOKUP(A168,'Product Data'!$A$7:$H$206,7,FALSE)))</f>
        <v/>
      </c>
      <c r="I168" s="3" t="str">
        <f t="shared" ref="I168:I199" si="32">IF(A168="","",IF(OR(NOT(ISNUMBER(C168)),C168&lt;=0,NOT(ISNUMBER(F168))),"",F168/C168))</f>
        <v/>
      </c>
      <c r="J168" s="11" t="str">
        <f t="shared" ref="J168:J199" si="33">IF(A168="","",IF(OR(NOT(ISNUMBER($B$3)),$B$3&lt;=0,NOT(ISNUMBER(C168)),C168&lt;=0,NOT(ISNUMBER(F168)),NOT(ISNUMBER(H168))),"",IF(F168&lt;=H168,$B$3,$B$3+ROUNDUP((F168-H168)/C168,0))))</f>
        <v/>
      </c>
      <c r="K168" s="3" t="str">
        <f>IF(A168="","",IF(OR(COUNTIF('Product Data'!$A$7:$A$206,A168)&lt;&gt;1,NOT(ISNUMBER(G168)),NOT(ISNUMBER(F168)),NOT(ISNUMBER(IFERROR(VLOOKUP(A168,'Product Data'!$A$7:$H$206,7,FALSE),""))),IFERROR(VLOOKUP(A168,'Product Data'!$A$7:$H$206,7,FALSE),-1)&lt;0),"",MAX(0,G168+VLOOKUP(A168,'Product Data'!$A$7:$H$206,7,FALSE)-F168)))</f>
        <v/>
      </c>
      <c r="L168" s="10"/>
      <c r="M168" s="2" t="str">
        <f>IF(A168="","",IF(COUNTIF('Product Data'!$A$7:$A$206,A168)&lt;&gt;1,"",IF(OR(NOT(ISNUMBER(IFERROR(VLOOKUP(A168,'Product Data'!$A$7:$H$206,5,FALSE),""))),IFERROR(VLOOKUP(A168,'Product Data'!$A$7:$H$206,5,FALSE),0)&lt;=0),"",VLOOKUP(A168,'Product Data'!$A$7:$H$206,5,FALSE))))</f>
        <v/>
      </c>
      <c r="N168" s="2" t="str">
        <f t="shared" ref="N168:N199" si="34">IF(A168="","",IF(OR(NOT(ISNUMBER(K168)),NOT(ISNUMBER(M168))),"",K168*M168))</f>
        <v/>
      </c>
      <c r="O168" s="2" t="str">
        <f t="shared" ref="O168:O199" si="35">IF(A168="","",IF(COUNTA(L168)=0,"",IF(OR(NOT(ISNUMBER(L168)),L168&lt;0,NOT(ISNUMBER(M168))),"",L168*M168)))</f>
        <v/>
      </c>
      <c r="P168" t="str">
        <f>IF(A168="",IF(COUNTA(C168:E168,L168,Q168)&gt;0,"Review",""),IF(OR(COUNTIF('Product Data'!$A$7:$A$206,A168)&lt;&gt;1,COUNTIF($A$8:$A$207,A168)&lt;&gt;1,B168="",NOT(ISNUMBER(F168)),NOT(ISNUMBER(G168)),NOT(ISNUMBER(H168)),NOT(ISNUMBER(I168)),NOT(ISNUMBER(J168)),NOT(ISNUMBER(K168)),NOT(ISNUMBER(M168)),NOT(ISNUMBER(N168)),NOT(ISNUMBER($B$6)),$B$6&lt;0),"Review",IF(F168&lt;=H168,"Urgent",IF(I168&lt;=VLOOKUP(A168,'Product Data'!$A$7:$H$206,6,FALSE)+$B$6,"Monitor","Healthy"))))</f>
        <v/>
      </c>
      <c r="Q168" s="6"/>
    </row>
    <row r="169" spans="1:17">
      <c r="A169" s="6"/>
      <c r="B169" t="str">
        <f>IF(A169="","",IF(COUNTIF('Product Data'!$A$7:$A$206,A169)&lt;&gt;1,"REVIEW SKU",VLOOKUP(A169,'Product Data'!$A$7:$H$206,2,FALSE)))</f>
        <v/>
      </c>
      <c r="C169" s="10"/>
      <c r="D169" s="10"/>
      <c r="E169" s="10"/>
      <c r="F169" s="3" t="str">
        <f t="shared" si="30"/>
        <v/>
      </c>
      <c r="G169" s="3" t="str">
        <f t="shared" si="31"/>
        <v/>
      </c>
      <c r="H169" s="3" t="str">
        <f>IF(A169="","",IF(OR(COUNTIF('Product Data'!$A$7:$A$206,A169)&lt;&gt;1,NOT(ISNUMBER(C169)),C169&lt;=0,NOT(ISNUMBER(IFERROR(VLOOKUP(A169,'Product Data'!$A$7:$H$206,6,FALSE),""))),IFERROR(VLOOKUP(A169,'Product Data'!$A$7:$H$206,6,FALSE),-1)&lt;0,NOT(ISNUMBER(IFERROR(VLOOKUP(A169,'Product Data'!$A$7:$H$206,7,FALSE),""))),IFERROR(VLOOKUP(A169,'Product Data'!$A$7:$H$206,7,FALSE),-1)&lt;0),"",C169*VLOOKUP(A169,'Product Data'!$A$7:$H$206,6,FALSE)+VLOOKUP(A169,'Product Data'!$A$7:$H$206,7,FALSE)))</f>
        <v/>
      </c>
      <c r="I169" s="3" t="str">
        <f t="shared" si="32"/>
        <v/>
      </c>
      <c r="J169" s="11" t="str">
        <f t="shared" si="33"/>
        <v/>
      </c>
      <c r="K169" s="3" t="str">
        <f>IF(A169="","",IF(OR(COUNTIF('Product Data'!$A$7:$A$206,A169)&lt;&gt;1,NOT(ISNUMBER(G169)),NOT(ISNUMBER(F169)),NOT(ISNUMBER(IFERROR(VLOOKUP(A169,'Product Data'!$A$7:$H$206,7,FALSE),""))),IFERROR(VLOOKUP(A169,'Product Data'!$A$7:$H$206,7,FALSE),-1)&lt;0),"",MAX(0,G169+VLOOKUP(A169,'Product Data'!$A$7:$H$206,7,FALSE)-F169)))</f>
        <v/>
      </c>
      <c r="L169" s="10"/>
      <c r="M169" s="2" t="str">
        <f>IF(A169="","",IF(COUNTIF('Product Data'!$A$7:$A$206,A169)&lt;&gt;1,"",IF(OR(NOT(ISNUMBER(IFERROR(VLOOKUP(A169,'Product Data'!$A$7:$H$206,5,FALSE),""))),IFERROR(VLOOKUP(A169,'Product Data'!$A$7:$H$206,5,FALSE),0)&lt;=0),"",VLOOKUP(A169,'Product Data'!$A$7:$H$206,5,FALSE))))</f>
        <v/>
      </c>
      <c r="N169" s="2" t="str">
        <f t="shared" si="34"/>
        <v/>
      </c>
      <c r="O169" s="2" t="str">
        <f t="shared" si="35"/>
        <v/>
      </c>
      <c r="P169" t="str">
        <f>IF(A169="",IF(COUNTA(C169:E169,L169,Q169)&gt;0,"Review",""),IF(OR(COUNTIF('Product Data'!$A$7:$A$206,A169)&lt;&gt;1,COUNTIF($A$8:$A$207,A169)&lt;&gt;1,B169="",NOT(ISNUMBER(F169)),NOT(ISNUMBER(G169)),NOT(ISNUMBER(H169)),NOT(ISNUMBER(I169)),NOT(ISNUMBER(J169)),NOT(ISNUMBER(K169)),NOT(ISNUMBER(M169)),NOT(ISNUMBER(N169)),NOT(ISNUMBER($B$6)),$B$6&lt;0),"Review",IF(F169&lt;=H169,"Urgent",IF(I169&lt;=VLOOKUP(A169,'Product Data'!$A$7:$H$206,6,FALSE)+$B$6,"Monitor","Healthy"))))</f>
        <v/>
      </c>
      <c r="Q169" s="6"/>
    </row>
    <row r="170" spans="1:17">
      <c r="A170" s="6"/>
      <c r="B170" t="str">
        <f>IF(A170="","",IF(COUNTIF('Product Data'!$A$7:$A$206,A170)&lt;&gt;1,"REVIEW SKU",VLOOKUP(A170,'Product Data'!$A$7:$H$206,2,FALSE)))</f>
        <v/>
      </c>
      <c r="C170" s="10"/>
      <c r="D170" s="10"/>
      <c r="E170" s="10"/>
      <c r="F170" s="3" t="str">
        <f t="shared" si="30"/>
        <v/>
      </c>
      <c r="G170" s="3" t="str">
        <f t="shared" si="31"/>
        <v/>
      </c>
      <c r="H170" s="3" t="str">
        <f>IF(A170="","",IF(OR(COUNTIF('Product Data'!$A$7:$A$206,A170)&lt;&gt;1,NOT(ISNUMBER(C170)),C170&lt;=0,NOT(ISNUMBER(IFERROR(VLOOKUP(A170,'Product Data'!$A$7:$H$206,6,FALSE),""))),IFERROR(VLOOKUP(A170,'Product Data'!$A$7:$H$206,6,FALSE),-1)&lt;0,NOT(ISNUMBER(IFERROR(VLOOKUP(A170,'Product Data'!$A$7:$H$206,7,FALSE),""))),IFERROR(VLOOKUP(A170,'Product Data'!$A$7:$H$206,7,FALSE),-1)&lt;0),"",C170*VLOOKUP(A170,'Product Data'!$A$7:$H$206,6,FALSE)+VLOOKUP(A170,'Product Data'!$A$7:$H$206,7,FALSE)))</f>
        <v/>
      </c>
      <c r="I170" s="3" t="str">
        <f t="shared" si="32"/>
        <v/>
      </c>
      <c r="J170" s="11" t="str">
        <f t="shared" si="33"/>
        <v/>
      </c>
      <c r="K170" s="3" t="str">
        <f>IF(A170="","",IF(OR(COUNTIF('Product Data'!$A$7:$A$206,A170)&lt;&gt;1,NOT(ISNUMBER(G170)),NOT(ISNUMBER(F170)),NOT(ISNUMBER(IFERROR(VLOOKUP(A170,'Product Data'!$A$7:$H$206,7,FALSE),""))),IFERROR(VLOOKUP(A170,'Product Data'!$A$7:$H$206,7,FALSE),-1)&lt;0),"",MAX(0,G170+VLOOKUP(A170,'Product Data'!$A$7:$H$206,7,FALSE)-F170)))</f>
        <v/>
      </c>
      <c r="L170" s="10"/>
      <c r="M170" s="2" t="str">
        <f>IF(A170="","",IF(COUNTIF('Product Data'!$A$7:$A$206,A170)&lt;&gt;1,"",IF(OR(NOT(ISNUMBER(IFERROR(VLOOKUP(A170,'Product Data'!$A$7:$H$206,5,FALSE),""))),IFERROR(VLOOKUP(A170,'Product Data'!$A$7:$H$206,5,FALSE),0)&lt;=0),"",VLOOKUP(A170,'Product Data'!$A$7:$H$206,5,FALSE))))</f>
        <v/>
      </c>
      <c r="N170" s="2" t="str">
        <f t="shared" si="34"/>
        <v/>
      </c>
      <c r="O170" s="2" t="str">
        <f t="shared" si="35"/>
        <v/>
      </c>
      <c r="P170" t="str">
        <f>IF(A170="",IF(COUNTA(C170:E170,L170,Q170)&gt;0,"Review",""),IF(OR(COUNTIF('Product Data'!$A$7:$A$206,A170)&lt;&gt;1,COUNTIF($A$8:$A$207,A170)&lt;&gt;1,B170="",NOT(ISNUMBER(F170)),NOT(ISNUMBER(G170)),NOT(ISNUMBER(H170)),NOT(ISNUMBER(I170)),NOT(ISNUMBER(J170)),NOT(ISNUMBER(K170)),NOT(ISNUMBER(M170)),NOT(ISNUMBER(N170)),NOT(ISNUMBER($B$6)),$B$6&lt;0),"Review",IF(F170&lt;=H170,"Urgent",IF(I170&lt;=VLOOKUP(A170,'Product Data'!$A$7:$H$206,6,FALSE)+$B$6,"Monitor","Healthy"))))</f>
        <v/>
      </c>
      <c r="Q170" s="6"/>
    </row>
    <row r="171" spans="1:17">
      <c r="A171" s="6"/>
      <c r="B171" t="str">
        <f>IF(A171="","",IF(COUNTIF('Product Data'!$A$7:$A$206,A171)&lt;&gt;1,"REVIEW SKU",VLOOKUP(A171,'Product Data'!$A$7:$H$206,2,FALSE)))</f>
        <v/>
      </c>
      <c r="C171" s="10"/>
      <c r="D171" s="10"/>
      <c r="E171" s="10"/>
      <c r="F171" s="3" t="str">
        <f t="shared" si="30"/>
        <v/>
      </c>
      <c r="G171" s="3" t="str">
        <f t="shared" si="31"/>
        <v/>
      </c>
      <c r="H171" s="3" t="str">
        <f>IF(A171="","",IF(OR(COUNTIF('Product Data'!$A$7:$A$206,A171)&lt;&gt;1,NOT(ISNUMBER(C171)),C171&lt;=0,NOT(ISNUMBER(IFERROR(VLOOKUP(A171,'Product Data'!$A$7:$H$206,6,FALSE),""))),IFERROR(VLOOKUP(A171,'Product Data'!$A$7:$H$206,6,FALSE),-1)&lt;0,NOT(ISNUMBER(IFERROR(VLOOKUP(A171,'Product Data'!$A$7:$H$206,7,FALSE),""))),IFERROR(VLOOKUP(A171,'Product Data'!$A$7:$H$206,7,FALSE),-1)&lt;0),"",C171*VLOOKUP(A171,'Product Data'!$A$7:$H$206,6,FALSE)+VLOOKUP(A171,'Product Data'!$A$7:$H$206,7,FALSE)))</f>
        <v/>
      </c>
      <c r="I171" s="3" t="str">
        <f t="shared" si="32"/>
        <v/>
      </c>
      <c r="J171" s="11" t="str">
        <f t="shared" si="33"/>
        <v/>
      </c>
      <c r="K171" s="3" t="str">
        <f>IF(A171="","",IF(OR(COUNTIF('Product Data'!$A$7:$A$206,A171)&lt;&gt;1,NOT(ISNUMBER(G171)),NOT(ISNUMBER(F171)),NOT(ISNUMBER(IFERROR(VLOOKUP(A171,'Product Data'!$A$7:$H$206,7,FALSE),""))),IFERROR(VLOOKUP(A171,'Product Data'!$A$7:$H$206,7,FALSE),-1)&lt;0),"",MAX(0,G171+VLOOKUP(A171,'Product Data'!$A$7:$H$206,7,FALSE)-F171)))</f>
        <v/>
      </c>
      <c r="L171" s="10"/>
      <c r="M171" s="2" t="str">
        <f>IF(A171="","",IF(COUNTIF('Product Data'!$A$7:$A$206,A171)&lt;&gt;1,"",IF(OR(NOT(ISNUMBER(IFERROR(VLOOKUP(A171,'Product Data'!$A$7:$H$206,5,FALSE),""))),IFERROR(VLOOKUP(A171,'Product Data'!$A$7:$H$206,5,FALSE),0)&lt;=0),"",VLOOKUP(A171,'Product Data'!$A$7:$H$206,5,FALSE))))</f>
        <v/>
      </c>
      <c r="N171" s="2" t="str">
        <f t="shared" si="34"/>
        <v/>
      </c>
      <c r="O171" s="2" t="str">
        <f t="shared" si="35"/>
        <v/>
      </c>
      <c r="P171" t="str">
        <f>IF(A171="",IF(COUNTA(C171:E171,L171,Q171)&gt;0,"Review",""),IF(OR(COUNTIF('Product Data'!$A$7:$A$206,A171)&lt;&gt;1,COUNTIF($A$8:$A$207,A171)&lt;&gt;1,B171="",NOT(ISNUMBER(F171)),NOT(ISNUMBER(G171)),NOT(ISNUMBER(H171)),NOT(ISNUMBER(I171)),NOT(ISNUMBER(J171)),NOT(ISNUMBER(K171)),NOT(ISNUMBER(M171)),NOT(ISNUMBER(N171)),NOT(ISNUMBER($B$6)),$B$6&lt;0),"Review",IF(F171&lt;=H171,"Urgent",IF(I171&lt;=VLOOKUP(A171,'Product Data'!$A$7:$H$206,6,FALSE)+$B$6,"Monitor","Healthy"))))</f>
        <v/>
      </c>
      <c r="Q171" s="6"/>
    </row>
    <row r="172" spans="1:17">
      <c r="A172" s="6"/>
      <c r="B172" t="str">
        <f>IF(A172="","",IF(COUNTIF('Product Data'!$A$7:$A$206,A172)&lt;&gt;1,"REVIEW SKU",VLOOKUP(A172,'Product Data'!$A$7:$H$206,2,FALSE)))</f>
        <v/>
      </c>
      <c r="C172" s="10"/>
      <c r="D172" s="10"/>
      <c r="E172" s="10"/>
      <c r="F172" s="3" t="str">
        <f t="shared" si="30"/>
        <v/>
      </c>
      <c r="G172" s="3" t="str">
        <f t="shared" si="31"/>
        <v/>
      </c>
      <c r="H172" s="3" t="str">
        <f>IF(A172="","",IF(OR(COUNTIF('Product Data'!$A$7:$A$206,A172)&lt;&gt;1,NOT(ISNUMBER(C172)),C172&lt;=0,NOT(ISNUMBER(IFERROR(VLOOKUP(A172,'Product Data'!$A$7:$H$206,6,FALSE),""))),IFERROR(VLOOKUP(A172,'Product Data'!$A$7:$H$206,6,FALSE),-1)&lt;0,NOT(ISNUMBER(IFERROR(VLOOKUP(A172,'Product Data'!$A$7:$H$206,7,FALSE),""))),IFERROR(VLOOKUP(A172,'Product Data'!$A$7:$H$206,7,FALSE),-1)&lt;0),"",C172*VLOOKUP(A172,'Product Data'!$A$7:$H$206,6,FALSE)+VLOOKUP(A172,'Product Data'!$A$7:$H$206,7,FALSE)))</f>
        <v/>
      </c>
      <c r="I172" s="3" t="str">
        <f t="shared" si="32"/>
        <v/>
      </c>
      <c r="J172" s="11" t="str">
        <f t="shared" si="33"/>
        <v/>
      </c>
      <c r="K172" s="3" t="str">
        <f>IF(A172="","",IF(OR(COUNTIF('Product Data'!$A$7:$A$206,A172)&lt;&gt;1,NOT(ISNUMBER(G172)),NOT(ISNUMBER(F172)),NOT(ISNUMBER(IFERROR(VLOOKUP(A172,'Product Data'!$A$7:$H$206,7,FALSE),""))),IFERROR(VLOOKUP(A172,'Product Data'!$A$7:$H$206,7,FALSE),-1)&lt;0),"",MAX(0,G172+VLOOKUP(A172,'Product Data'!$A$7:$H$206,7,FALSE)-F172)))</f>
        <v/>
      </c>
      <c r="L172" s="10"/>
      <c r="M172" s="2" t="str">
        <f>IF(A172="","",IF(COUNTIF('Product Data'!$A$7:$A$206,A172)&lt;&gt;1,"",IF(OR(NOT(ISNUMBER(IFERROR(VLOOKUP(A172,'Product Data'!$A$7:$H$206,5,FALSE),""))),IFERROR(VLOOKUP(A172,'Product Data'!$A$7:$H$206,5,FALSE),0)&lt;=0),"",VLOOKUP(A172,'Product Data'!$A$7:$H$206,5,FALSE))))</f>
        <v/>
      </c>
      <c r="N172" s="2" t="str">
        <f t="shared" si="34"/>
        <v/>
      </c>
      <c r="O172" s="2" t="str">
        <f t="shared" si="35"/>
        <v/>
      </c>
      <c r="P172" t="str">
        <f>IF(A172="",IF(COUNTA(C172:E172,L172,Q172)&gt;0,"Review",""),IF(OR(COUNTIF('Product Data'!$A$7:$A$206,A172)&lt;&gt;1,COUNTIF($A$8:$A$207,A172)&lt;&gt;1,B172="",NOT(ISNUMBER(F172)),NOT(ISNUMBER(G172)),NOT(ISNUMBER(H172)),NOT(ISNUMBER(I172)),NOT(ISNUMBER(J172)),NOT(ISNUMBER(K172)),NOT(ISNUMBER(M172)),NOT(ISNUMBER(N172)),NOT(ISNUMBER($B$6)),$B$6&lt;0),"Review",IF(F172&lt;=H172,"Urgent",IF(I172&lt;=VLOOKUP(A172,'Product Data'!$A$7:$H$206,6,FALSE)+$B$6,"Monitor","Healthy"))))</f>
        <v/>
      </c>
      <c r="Q172" s="6"/>
    </row>
    <row r="173" spans="1:17">
      <c r="A173" s="6"/>
      <c r="B173" t="str">
        <f>IF(A173="","",IF(COUNTIF('Product Data'!$A$7:$A$206,A173)&lt;&gt;1,"REVIEW SKU",VLOOKUP(A173,'Product Data'!$A$7:$H$206,2,FALSE)))</f>
        <v/>
      </c>
      <c r="C173" s="10"/>
      <c r="D173" s="10"/>
      <c r="E173" s="10"/>
      <c r="F173" s="3" t="str">
        <f t="shared" si="30"/>
        <v/>
      </c>
      <c r="G173" s="3" t="str">
        <f t="shared" si="31"/>
        <v/>
      </c>
      <c r="H173" s="3" t="str">
        <f>IF(A173="","",IF(OR(COUNTIF('Product Data'!$A$7:$A$206,A173)&lt;&gt;1,NOT(ISNUMBER(C173)),C173&lt;=0,NOT(ISNUMBER(IFERROR(VLOOKUP(A173,'Product Data'!$A$7:$H$206,6,FALSE),""))),IFERROR(VLOOKUP(A173,'Product Data'!$A$7:$H$206,6,FALSE),-1)&lt;0,NOT(ISNUMBER(IFERROR(VLOOKUP(A173,'Product Data'!$A$7:$H$206,7,FALSE),""))),IFERROR(VLOOKUP(A173,'Product Data'!$A$7:$H$206,7,FALSE),-1)&lt;0),"",C173*VLOOKUP(A173,'Product Data'!$A$7:$H$206,6,FALSE)+VLOOKUP(A173,'Product Data'!$A$7:$H$206,7,FALSE)))</f>
        <v/>
      </c>
      <c r="I173" s="3" t="str">
        <f t="shared" si="32"/>
        <v/>
      </c>
      <c r="J173" s="11" t="str">
        <f t="shared" si="33"/>
        <v/>
      </c>
      <c r="K173" s="3" t="str">
        <f>IF(A173="","",IF(OR(COUNTIF('Product Data'!$A$7:$A$206,A173)&lt;&gt;1,NOT(ISNUMBER(G173)),NOT(ISNUMBER(F173)),NOT(ISNUMBER(IFERROR(VLOOKUP(A173,'Product Data'!$A$7:$H$206,7,FALSE),""))),IFERROR(VLOOKUP(A173,'Product Data'!$A$7:$H$206,7,FALSE),-1)&lt;0),"",MAX(0,G173+VLOOKUP(A173,'Product Data'!$A$7:$H$206,7,FALSE)-F173)))</f>
        <v/>
      </c>
      <c r="L173" s="10"/>
      <c r="M173" s="2" t="str">
        <f>IF(A173="","",IF(COUNTIF('Product Data'!$A$7:$A$206,A173)&lt;&gt;1,"",IF(OR(NOT(ISNUMBER(IFERROR(VLOOKUP(A173,'Product Data'!$A$7:$H$206,5,FALSE),""))),IFERROR(VLOOKUP(A173,'Product Data'!$A$7:$H$206,5,FALSE),0)&lt;=0),"",VLOOKUP(A173,'Product Data'!$A$7:$H$206,5,FALSE))))</f>
        <v/>
      </c>
      <c r="N173" s="2" t="str">
        <f t="shared" si="34"/>
        <v/>
      </c>
      <c r="O173" s="2" t="str">
        <f t="shared" si="35"/>
        <v/>
      </c>
      <c r="P173" t="str">
        <f>IF(A173="",IF(COUNTA(C173:E173,L173,Q173)&gt;0,"Review",""),IF(OR(COUNTIF('Product Data'!$A$7:$A$206,A173)&lt;&gt;1,COUNTIF($A$8:$A$207,A173)&lt;&gt;1,B173="",NOT(ISNUMBER(F173)),NOT(ISNUMBER(G173)),NOT(ISNUMBER(H173)),NOT(ISNUMBER(I173)),NOT(ISNUMBER(J173)),NOT(ISNUMBER(K173)),NOT(ISNUMBER(M173)),NOT(ISNUMBER(N173)),NOT(ISNUMBER($B$6)),$B$6&lt;0),"Review",IF(F173&lt;=H173,"Urgent",IF(I173&lt;=VLOOKUP(A173,'Product Data'!$A$7:$H$206,6,FALSE)+$B$6,"Monitor","Healthy"))))</f>
        <v/>
      </c>
      <c r="Q173" s="6"/>
    </row>
    <row r="174" spans="1:17">
      <c r="A174" s="6"/>
      <c r="B174" t="str">
        <f>IF(A174="","",IF(COUNTIF('Product Data'!$A$7:$A$206,A174)&lt;&gt;1,"REVIEW SKU",VLOOKUP(A174,'Product Data'!$A$7:$H$206,2,FALSE)))</f>
        <v/>
      </c>
      <c r="C174" s="10"/>
      <c r="D174" s="10"/>
      <c r="E174" s="10"/>
      <c r="F174" s="3" t="str">
        <f t="shared" si="30"/>
        <v/>
      </c>
      <c r="G174" s="3" t="str">
        <f t="shared" si="31"/>
        <v/>
      </c>
      <c r="H174" s="3" t="str">
        <f>IF(A174="","",IF(OR(COUNTIF('Product Data'!$A$7:$A$206,A174)&lt;&gt;1,NOT(ISNUMBER(C174)),C174&lt;=0,NOT(ISNUMBER(IFERROR(VLOOKUP(A174,'Product Data'!$A$7:$H$206,6,FALSE),""))),IFERROR(VLOOKUP(A174,'Product Data'!$A$7:$H$206,6,FALSE),-1)&lt;0,NOT(ISNUMBER(IFERROR(VLOOKUP(A174,'Product Data'!$A$7:$H$206,7,FALSE),""))),IFERROR(VLOOKUP(A174,'Product Data'!$A$7:$H$206,7,FALSE),-1)&lt;0),"",C174*VLOOKUP(A174,'Product Data'!$A$7:$H$206,6,FALSE)+VLOOKUP(A174,'Product Data'!$A$7:$H$206,7,FALSE)))</f>
        <v/>
      </c>
      <c r="I174" s="3" t="str">
        <f t="shared" si="32"/>
        <v/>
      </c>
      <c r="J174" s="11" t="str">
        <f t="shared" si="33"/>
        <v/>
      </c>
      <c r="K174" s="3" t="str">
        <f>IF(A174="","",IF(OR(COUNTIF('Product Data'!$A$7:$A$206,A174)&lt;&gt;1,NOT(ISNUMBER(G174)),NOT(ISNUMBER(F174)),NOT(ISNUMBER(IFERROR(VLOOKUP(A174,'Product Data'!$A$7:$H$206,7,FALSE),""))),IFERROR(VLOOKUP(A174,'Product Data'!$A$7:$H$206,7,FALSE),-1)&lt;0),"",MAX(0,G174+VLOOKUP(A174,'Product Data'!$A$7:$H$206,7,FALSE)-F174)))</f>
        <v/>
      </c>
      <c r="L174" s="10"/>
      <c r="M174" s="2" t="str">
        <f>IF(A174="","",IF(COUNTIF('Product Data'!$A$7:$A$206,A174)&lt;&gt;1,"",IF(OR(NOT(ISNUMBER(IFERROR(VLOOKUP(A174,'Product Data'!$A$7:$H$206,5,FALSE),""))),IFERROR(VLOOKUP(A174,'Product Data'!$A$7:$H$206,5,FALSE),0)&lt;=0),"",VLOOKUP(A174,'Product Data'!$A$7:$H$206,5,FALSE))))</f>
        <v/>
      </c>
      <c r="N174" s="2" t="str">
        <f t="shared" si="34"/>
        <v/>
      </c>
      <c r="O174" s="2" t="str">
        <f t="shared" si="35"/>
        <v/>
      </c>
      <c r="P174" t="str">
        <f>IF(A174="",IF(COUNTA(C174:E174,L174,Q174)&gt;0,"Review",""),IF(OR(COUNTIF('Product Data'!$A$7:$A$206,A174)&lt;&gt;1,COUNTIF($A$8:$A$207,A174)&lt;&gt;1,B174="",NOT(ISNUMBER(F174)),NOT(ISNUMBER(G174)),NOT(ISNUMBER(H174)),NOT(ISNUMBER(I174)),NOT(ISNUMBER(J174)),NOT(ISNUMBER(K174)),NOT(ISNUMBER(M174)),NOT(ISNUMBER(N174)),NOT(ISNUMBER($B$6)),$B$6&lt;0),"Review",IF(F174&lt;=H174,"Urgent",IF(I174&lt;=VLOOKUP(A174,'Product Data'!$A$7:$H$206,6,FALSE)+$B$6,"Monitor","Healthy"))))</f>
        <v/>
      </c>
      <c r="Q174" s="6"/>
    </row>
    <row r="175" spans="1:17">
      <c r="A175" s="6"/>
      <c r="B175" t="str">
        <f>IF(A175="","",IF(COUNTIF('Product Data'!$A$7:$A$206,A175)&lt;&gt;1,"REVIEW SKU",VLOOKUP(A175,'Product Data'!$A$7:$H$206,2,FALSE)))</f>
        <v/>
      </c>
      <c r="C175" s="10"/>
      <c r="D175" s="10"/>
      <c r="E175" s="10"/>
      <c r="F175" s="3" t="str">
        <f t="shared" si="30"/>
        <v/>
      </c>
      <c r="G175" s="3" t="str">
        <f t="shared" si="31"/>
        <v/>
      </c>
      <c r="H175" s="3" t="str">
        <f>IF(A175="","",IF(OR(COUNTIF('Product Data'!$A$7:$A$206,A175)&lt;&gt;1,NOT(ISNUMBER(C175)),C175&lt;=0,NOT(ISNUMBER(IFERROR(VLOOKUP(A175,'Product Data'!$A$7:$H$206,6,FALSE),""))),IFERROR(VLOOKUP(A175,'Product Data'!$A$7:$H$206,6,FALSE),-1)&lt;0,NOT(ISNUMBER(IFERROR(VLOOKUP(A175,'Product Data'!$A$7:$H$206,7,FALSE),""))),IFERROR(VLOOKUP(A175,'Product Data'!$A$7:$H$206,7,FALSE),-1)&lt;0),"",C175*VLOOKUP(A175,'Product Data'!$A$7:$H$206,6,FALSE)+VLOOKUP(A175,'Product Data'!$A$7:$H$206,7,FALSE)))</f>
        <v/>
      </c>
      <c r="I175" s="3" t="str">
        <f t="shared" si="32"/>
        <v/>
      </c>
      <c r="J175" s="11" t="str">
        <f t="shared" si="33"/>
        <v/>
      </c>
      <c r="K175" s="3" t="str">
        <f>IF(A175="","",IF(OR(COUNTIF('Product Data'!$A$7:$A$206,A175)&lt;&gt;1,NOT(ISNUMBER(G175)),NOT(ISNUMBER(F175)),NOT(ISNUMBER(IFERROR(VLOOKUP(A175,'Product Data'!$A$7:$H$206,7,FALSE),""))),IFERROR(VLOOKUP(A175,'Product Data'!$A$7:$H$206,7,FALSE),-1)&lt;0),"",MAX(0,G175+VLOOKUP(A175,'Product Data'!$A$7:$H$206,7,FALSE)-F175)))</f>
        <v/>
      </c>
      <c r="L175" s="10"/>
      <c r="M175" s="2" t="str">
        <f>IF(A175="","",IF(COUNTIF('Product Data'!$A$7:$A$206,A175)&lt;&gt;1,"",IF(OR(NOT(ISNUMBER(IFERROR(VLOOKUP(A175,'Product Data'!$A$7:$H$206,5,FALSE),""))),IFERROR(VLOOKUP(A175,'Product Data'!$A$7:$H$206,5,FALSE),0)&lt;=0),"",VLOOKUP(A175,'Product Data'!$A$7:$H$206,5,FALSE))))</f>
        <v/>
      </c>
      <c r="N175" s="2" t="str">
        <f t="shared" si="34"/>
        <v/>
      </c>
      <c r="O175" s="2" t="str">
        <f t="shared" si="35"/>
        <v/>
      </c>
      <c r="P175" t="str">
        <f>IF(A175="",IF(COUNTA(C175:E175,L175,Q175)&gt;0,"Review",""),IF(OR(COUNTIF('Product Data'!$A$7:$A$206,A175)&lt;&gt;1,COUNTIF($A$8:$A$207,A175)&lt;&gt;1,B175="",NOT(ISNUMBER(F175)),NOT(ISNUMBER(G175)),NOT(ISNUMBER(H175)),NOT(ISNUMBER(I175)),NOT(ISNUMBER(J175)),NOT(ISNUMBER(K175)),NOT(ISNUMBER(M175)),NOT(ISNUMBER(N175)),NOT(ISNUMBER($B$6)),$B$6&lt;0),"Review",IF(F175&lt;=H175,"Urgent",IF(I175&lt;=VLOOKUP(A175,'Product Data'!$A$7:$H$206,6,FALSE)+$B$6,"Monitor","Healthy"))))</f>
        <v/>
      </c>
      <c r="Q175" s="6"/>
    </row>
    <row r="176" spans="1:17">
      <c r="A176" s="6"/>
      <c r="B176" t="str">
        <f>IF(A176="","",IF(COUNTIF('Product Data'!$A$7:$A$206,A176)&lt;&gt;1,"REVIEW SKU",VLOOKUP(A176,'Product Data'!$A$7:$H$206,2,FALSE)))</f>
        <v/>
      </c>
      <c r="C176" s="10"/>
      <c r="D176" s="10"/>
      <c r="E176" s="10"/>
      <c r="F176" s="3" t="str">
        <f t="shared" si="30"/>
        <v/>
      </c>
      <c r="G176" s="3" t="str">
        <f t="shared" si="31"/>
        <v/>
      </c>
      <c r="H176" s="3" t="str">
        <f>IF(A176="","",IF(OR(COUNTIF('Product Data'!$A$7:$A$206,A176)&lt;&gt;1,NOT(ISNUMBER(C176)),C176&lt;=0,NOT(ISNUMBER(IFERROR(VLOOKUP(A176,'Product Data'!$A$7:$H$206,6,FALSE),""))),IFERROR(VLOOKUP(A176,'Product Data'!$A$7:$H$206,6,FALSE),-1)&lt;0,NOT(ISNUMBER(IFERROR(VLOOKUP(A176,'Product Data'!$A$7:$H$206,7,FALSE),""))),IFERROR(VLOOKUP(A176,'Product Data'!$A$7:$H$206,7,FALSE),-1)&lt;0),"",C176*VLOOKUP(A176,'Product Data'!$A$7:$H$206,6,FALSE)+VLOOKUP(A176,'Product Data'!$A$7:$H$206,7,FALSE)))</f>
        <v/>
      </c>
      <c r="I176" s="3" t="str">
        <f t="shared" si="32"/>
        <v/>
      </c>
      <c r="J176" s="11" t="str">
        <f t="shared" si="33"/>
        <v/>
      </c>
      <c r="K176" s="3" t="str">
        <f>IF(A176="","",IF(OR(COUNTIF('Product Data'!$A$7:$A$206,A176)&lt;&gt;1,NOT(ISNUMBER(G176)),NOT(ISNUMBER(F176)),NOT(ISNUMBER(IFERROR(VLOOKUP(A176,'Product Data'!$A$7:$H$206,7,FALSE),""))),IFERROR(VLOOKUP(A176,'Product Data'!$A$7:$H$206,7,FALSE),-1)&lt;0),"",MAX(0,G176+VLOOKUP(A176,'Product Data'!$A$7:$H$206,7,FALSE)-F176)))</f>
        <v/>
      </c>
      <c r="L176" s="10"/>
      <c r="M176" s="2" t="str">
        <f>IF(A176="","",IF(COUNTIF('Product Data'!$A$7:$A$206,A176)&lt;&gt;1,"",IF(OR(NOT(ISNUMBER(IFERROR(VLOOKUP(A176,'Product Data'!$A$7:$H$206,5,FALSE),""))),IFERROR(VLOOKUP(A176,'Product Data'!$A$7:$H$206,5,FALSE),0)&lt;=0),"",VLOOKUP(A176,'Product Data'!$A$7:$H$206,5,FALSE))))</f>
        <v/>
      </c>
      <c r="N176" s="2" t="str">
        <f t="shared" si="34"/>
        <v/>
      </c>
      <c r="O176" s="2" t="str">
        <f t="shared" si="35"/>
        <v/>
      </c>
      <c r="P176" t="str">
        <f>IF(A176="",IF(COUNTA(C176:E176,L176,Q176)&gt;0,"Review",""),IF(OR(COUNTIF('Product Data'!$A$7:$A$206,A176)&lt;&gt;1,COUNTIF($A$8:$A$207,A176)&lt;&gt;1,B176="",NOT(ISNUMBER(F176)),NOT(ISNUMBER(G176)),NOT(ISNUMBER(H176)),NOT(ISNUMBER(I176)),NOT(ISNUMBER(J176)),NOT(ISNUMBER(K176)),NOT(ISNUMBER(M176)),NOT(ISNUMBER(N176)),NOT(ISNUMBER($B$6)),$B$6&lt;0),"Review",IF(F176&lt;=H176,"Urgent",IF(I176&lt;=VLOOKUP(A176,'Product Data'!$A$7:$H$206,6,FALSE)+$B$6,"Monitor","Healthy"))))</f>
        <v/>
      </c>
      <c r="Q176" s="6"/>
    </row>
    <row r="177" spans="1:17">
      <c r="A177" s="6"/>
      <c r="B177" t="str">
        <f>IF(A177="","",IF(COUNTIF('Product Data'!$A$7:$A$206,A177)&lt;&gt;1,"REVIEW SKU",VLOOKUP(A177,'Product Data'!$A$7:$H$206,2,FALSE)))</f>
        <v/>
      </c>
      <c r="C177" s="10"/>
      <c r="D177" s="10"/>
      <c r="E177" s="10"/>
      <c r="F177" s="3" t="str">
        <f t="shared" si="30"/>
        <v/>
      </c>
      <c r="G177" s="3" t="str">
        <f t="shared" si="31"/>
        <v/>
      </c>
      <c r="H177" s="3" t="str">
        <f>IF(A177="","",IF(OR(COUNTIF('Product Data'!$A$7:$A$206,A177)&lt;&gt;1,NOT(ISNUMBER(C177)),C177&lt;=0,NOT(ISNUMBER(IFERROR(VLOOKUP(A177,'Product Data'!$A$7:$H$206,6,FALSE),""))),IFERROR(VLOOKUP(A177,'Product Data'!$A$7:$H$206,6,FALSE),-1)&lt;0,NOT(ISNUMBER(IFERROR(VLOOKUP(A177,'Product Data'!$A$7:$H$206,7,FALSE),""))),IFERROR(VLOOKUP(A177,'Product Data'!$A$7:$H$206,7,FALSE),-1)&lt;0),"",C177*VLOOKUP(A177,'Product Data'!$A$7:$H$206,6,FALSE)+VLOOKUP(A177,'Product Data'!$A$7:$H$206,7,FALSE)))</f>
        <v/>
      </c>
      <c r="I177" s="3" t="str">
        <f t="shared" si="32"/>
        <v/>
      </c>
      <c r="J177" s="11" t="str">
        <f t="shared" si="33"/>
        <v/>
      </c>
      <c r="K177" s="3" t="str">
        <f>IF(A177="","",IF(OR(COUNTIF('Product Data'!$A$7:$A$206,A177)&lt;&gt;1,NOT(ISNUMBER(G177)),NOT(ISNUMBER(F177)),NOT(ISNUMBER(IFERROR(VLOOKUP(A177,'Product Data'!$A$7:$H$206,7,FALSE),""))),IFERROR(VLOOKUP(A177,'Product Data'!$A$7:$H$206,7,FALSE),-1)&lt;0),"",MAX(0,G177+VLOOKUP(A177,'Product Data'!$A$7:$H$206,7,FALSE)-F177)))</f>
        <v/>
      </c>
      <c r="L177" s="10"/>
      <c r="M177" s="2" t="str">
        <f>IF(A177="","",IF(COUNTIF('Product Data'!$A$7:$A$206,A177)&lt;&gt;1,"",IF(OR(NOT(ISNUMBER(IFERROR(VLOOKUP(A177,'Product Data'!$A$7:$H$206,5,FALSE),""))),IFERROR(VLOOKUP(A177,'Product Data'!$A$7:$H$206,5,FALSE),0)&lt;=0),"",VLOOKUP(A177,'Product Data'!$A$7:$H$206,5,FALSE))))</f>
        <v/>
      </c>
      <c r="N177" s="2" t="str">
        <f t="shared" si="34"/>
        <v/>
      </c>
      <c r="O177" s="2" t="str">
        <f t="shared" si="35"/>
        <v/>
      </c>
      <c r="P177" t="str">
        <f>IF(A177="",IF(COUNTA(C177:E177,L177,Q177)&gt;0,"Review",""),IF(OR(COUNTIF('Product Data'!$A$7:$A$206,A177)&lt;&gt;1,COUNTIF($A$8:$A$207,A177)&lt;&gt;1,B177="",NOT(ISNUMBER(F177)),NOT(ISNUMBER(G177)),NOT(ISNUMBER(H177)),NOT(ISNUMBER(I177)),NOT(ISNUMBER(J177)),NOT(ISNUMBER(K177)),NOT(ISNUMBER(M177)),NOT(ISNUMBER(N177)),NOT(ISNUMBER($B$6)),$B$6&lt;0),"Review",IF(F177&lt;=H177,"Urgent",IF(I177&lt;=VLOOKUP(A177,'Product Data'!$A$7:$H$206,6,FALSE)+$B$6,"Monitor","Healthy"))))</f>
        <v/>
      </c>
      <c r="Q177" s="6"/>
    </row>
    <row r="178" spans="1:17">
      <c r="A178" s="6"/>
      <c r="B178" t="str">
        <f>IF(A178="","",IF(COUNTIF('Product Data'!$A$7:$A$206,A178)&lt;&gt;1,"REVIEW SKU",VLOOKUP(A178,'Product Data'!$A$7:$H$206,2,FALSE)))</f>
        <v/>
      </c>
      <c r="C178" s="10"/>
      <c r="D178" s="10"/>
      <c r="E178" s="10"/>
      <c r="F178" s="3" t="str">
        <f t="shared" si="30"/>
        <v/>
      </c>
      <c r="G178" s="3" t="str">
        <f t="shared" si="31"/>
        <v/>
      </c>
      <c r="H178" s="3" t="str">
        <f>IF(A178="","",IF(OR(COUNTIF('Product Data'!$A$7:$A$206,A178)&lt;&gt;1,NOT(ISNUMBER(C178)),C178&lt;=0,NOT(ISNUMBER(IFERROR(VLOOKUP(A178,'Product Data'!$A$7:$H$206,6,FALSE),""))),IFERROR(VLOOKUP(A178,'Product Data'!$A$7:$H$206,6,FALSE),-1)&lt;0,NOT(ISNUMBER(IFERROR(VLOOKUP(A178,'Product Data'!$A$7:$H$206,7,FALSE),""))),IFERROR(VLOOKUP(A178,'Product Data'!$A$7:$H$206,7,FALSE),-1)&lt;0),"",C178*VLOOKUP(A178,'Product Data'!$A$7:$H$206,6,FALSE)+VLOOKUP(A178,'Product Data'!$A$7:$H$206,7,FALSE)))</f>
        <v/>
      </c>
      <c r="I178" s="3" t="str">
        <f t="shared" si="32"/>
        <v/>
      </c>
      <c r="J178" s="11" t="str">
        <f t="shared" si="33"/>
        <v/>
      </c>
      <c r="K178" s="3" t="str">
        <f>IF(A178="","",IF(OR(COUNTIF('Product Data'!$A$7:$A$206,A178)&lt;&gt;1,NOT(ISNUMBER(G178)),NOT(ISNUMBER(F178)),NOT(ISNUMBER(IFERROR(VLOOKUP(A178,'Product Data'!$A$7:$H$206,7,FALSE),""))),IFERROR(VLOOKUP(A178,'Product Data'!$A$7:$H$206,7,FALSE),-1)&lt;0),"",MAX(0,G178+VLOOKUP(A178,'Product Data'!$A$7:$H$206,7,FALSE)-F178)))</f>
        <v/>
      </c>
      <c r="L178" s="10"/>
      <c r="M178" s="2" t="str">
        <f>IF(A178="","",IF(COUNTIF('Product Data'!$A$7:$A$206,A178)&lt;&gt;1,"",IF(OR(NOT(ISNUMBER(IFERROR(VLOOKUP(A178,'Product Data'!$A$7:$H$206,5,FALSE),""))),IFERROR(VLOOKUP(A178,'Product Data'!$A$7:$H$206,5,FALSE),0)&lt;=0),"",VLOOKUP(A178,'Product Data'!$A$7:$H$206,5,FALSE))))</f>
        <v/>
      </c>
      <c r="N178" s="2" t="str">
        <f t="shared" si="34"/>
        <v/>
      </c>
      <c r="O178" s="2" t="str">
        <f t="shared" si="35"/>
        <v/>
      </c>
      <c r="P178" t="str">
        <f>IF(A178="",IF(COUNTA(C178:E178,L178,Q178)&gt;0,"Review",""),IF(OR(COUNTIF('Product Data'!$A$7:$A$206,A178)&lt;&gt;1,COUNTIF($A$8:$A$207,A178)&lt;&gt;1,B178="",NOT(ISNUMBER(F178)),NOT(ISNUMBER(G178)),NOT(ISNUMBER(H178)),NOT(ISNUMBER(I178)),NOT(ISNUMBER(J178)),NOT(ISNUMBER(K178)),NOT(ISNUMBER(M178)),NOT(ISNUMBER(N178)),NOT(ISNUMBER($B$6)),$B$6&lt;0),"Review",IF(F178&lt;=H178,"Urgent",IF(I178&lt;=VLOOKUP(A178,'Product Data'!$A$7:$H$206,6,FALSE)+$B$6,"Monitor","Healthy"))))</f>
        <v/>
      </c>
      <c r="Q178" s="6"/>
    </row>
    <row r="179" spans="1:17">
      <c r="A179" s="6"/>
      <c r="B179" t="str">
        <f>IF(A179="","",IF(COUNTIF('Product Data'!$A$7:$A$206,A179)&lt;&gt;1,"REVIEW SKU",VLOOKUP(A179,'Product Data'!$A$7:$H$206,2,FALSE)))</f>
        <v/>
      </c>
      <c r="C179" s="10"/>
      <c r="D179" s="10"/>
      <c r="E179" s="10"/>
      <c r="F179" s="3" t="str">
        <f t="shared" si="30"/>
        <v/>
      </c>
      <c r="G179" s="3" t="str">
        <f t="shared" si="31"/>
        <v/>
      </c>
      <c r="H179" s="3" t="str">
        <f>IF(A179="","",IF(OR(COUNTIF('Product Data'!$A$7:$A$206,A179)&lt;&gt;1,NOT(ISNUMBER(C179)),C179&lt;=0,NOT(ISNUMBER(IFERROR(VLOOKUP(A179,'Product Data'!$A$7:$H$206,6,FALSE),""))),IFERROR(VLOOKUP(A179,'Product Data'!$A$7:$H$206,6,FALSE),-1)&lt;0,NOT(ISNUMBER(IFERROR(VLOOKUP(A179,'Product Data'!$A$7:$H$206,7,FALSE),""))),IFERROR(VLOOKUP(A179,'Product Data'!$A$7:$H$206,7,FALSE),-1)&lt;0),"",C179*VLOOKUP(A179,'Product Data'!$A$7:$H$206,6,FALSE)+VLOOKUP(A179,'Product Data'!$A$7:$H$206,7,FALSE)))</f>
        <v/>
      </c>
      <c r="I179" s="3" t="str">
        <f t="shared" si="32"/>
        <v/>
      </c>
      <c r="J179" s="11" t="str">
        <f t="shared" si="33"/>
        <v/>
      </c>
      <c r="K179" s="3" t="str">
        <f>IF(A179="","",IF(OR(COUNTIF('Product Data'!$A$7:$A$206,A179)&lt;&gt;1,NOT(ISNUMBER(G179)),NOT(ISNUMBER(F179)),NOT(ISNUMBER(IFERROR(VLOOKUP(A179,'Product Data'!$A$7:$H$206,7,FALSE),""))),IFERROR(VLOOKUP(A179,'Product Data'!$A$7:$H$206,7,FALSE),-1)&lt;0),"",MAX(0,G179+VLOOKUP(A179,'Product Data'!$A$7:$H$206,7,FALSE)-F179)))</f>
        <v/>
      </c>
      <c r="L179" s="10"/>
      <c r="M179" s="2" t="str">
        <f>IF(A179="","",IF(COUNTIF('Product Data'!$A$7:$A$206,A179)&lt;&gt;1,"",IF(OR(NOT(ISNUMBER(IFERROR(VLOOKUP(A179,'Product Data'!$A$7:$H$206,5,FALSE),""))),IFERROR(VLOOKUP(A179,'Product Data'!$A$7:$H$206,5,FALSE),0)&lt;=0),"",VLOOKUP(A179,'Product Data'!$A$7:$H$206,5,FALSE))))</f>
        <v/>
      </c>
      <c r="N179" s="2" t="str">
        <f t="shared" si="34"/>
        <v/>
      </c>
      <c r="O179" s="2" t="str">
        <f t="shared" si="35"/>
        <v/>
      </c>
      <c r="P179" t="str">
        <f>IF(A179="",IF(COUNTA(C179:E179,L179,Q179)&gt;0,"Review",""),IF(OR(COUNTIF('Product Data'!$A$7:$A$206,A179)&lt;&gt;1,COUNTIF($A$8:$A$207,A179)&lt;&gt;1,B179="",NOT(ISNUMBER(F179)),NOT(ISNUMBER(G179)),NOT(ISNUMBER(H179)),NOT(ISNUMBER(I179)),NOT(ISNUMBER(J179)),NOT(ISNUMBER(K179)),NOT(ISNUMBER(M179)),NOT(ISNUMBER(N179)),NOT(ISNUMBER($B$6)),$B$6&lt;0),"Review",IF(F179&lt;=H179,"Urgent",IF(I179&lt;=VLOOKUP(A179,'Product Data'!$A$7:$H$206,6,FALSE)+$B$6,"Monitor","Healthy"))))</f>
        <v/>
      </c>
      <c r="Q179" s="6"/>
    </row>
    <row r="180" spans="1:17">
      <c r="A180" s="6"/>
      <c r="B180" t="str">
        <f>IF(A180="","",IF(COUNTIF('Product Data'!$A$7:$A$206,A180)&lt;&gt;1,"REVIEW SKU",VLOOKUP(A180,'Product Data'!$A$7:$H$206,2,FALSE)))</f>
        <v/>
      </c>
      <c r="C180" s="10"/>
      <c r="D180" s="10"/>
      <c r="E180" s="10"/>
      <c r="F180" s="3" t="str">
        <f t="shared" si="30"/>
        <v/>
      </c>
      <c r="G180" s="3" t="str">
        <f t="shared" si="31"/>
        <v/>
      </c>
      <c r="H180" s="3" t="str">
        <f>IF(A180="","",IF(OR(COUNTIF('Product Data'!$A$7:$A$206,A180)&lt;&gt;1,NOT(ISNUMBER(C180)),C180&lt;=0,NOT(ISNUMBER(IFERROR(VLOOKUP(A180,'Product Data'!$A$7:$H$206,6,FALSE),""))),IFERROR(VLOOKUP(A180,'Product Data'!$A$7:$H$206,6,FALSE),-1)&lt;0,NOT(ISNUMBER(IFERROR(VLOOKUP(A180,'Product Data'!$A$7:$H$206,7,FALSE),""))),IFERROR(VLOOKUP(A180,'Product Data'!$A$7:$H$206,7,FALSE),-1)&lt;0),"",C180*VLOOKUP(A180,'Product Data'!$A$7:$H$206,6,FALSE)+VLOOKUP(A180,'Product Data'!$A$7:$H$206,7,FALSE)))</f>
        <v/>
      </c>
      <c r="I180" s="3" t="str">
        <f t="shared" si="32"/>
        <v/>
      </c>
      <c r="J180" s="11" t="str">
        <f t="shared" si="33"/>
        <v/>
      </c>
      <c r="K180" s="3" t="str">
        <f>IF(A180="","",IF(OR(COUNTIF('Product Data'!$A$7:$A$206,A180)&lt;&gt;1,NOT(ISNUMBER(G180)),NOT(ISNUMBER(F180)),NOT(ISNUMBER(IFERROR(VLOOKUP(A180,'Product Data'!$A$7:$H$206,7,FALSE),""))),IFERROR(VLOOKUP(A180,'Product Data'!$A$7:$H$206,7,FALSE),-1)&lt;0),"",MAX(0,G180+VLOOKUP(A180,'Product Data'!$A$7:$H$206,7,FALSE)-F180)))</f>
        <v/>
      </c>
      <c r="L180" s="10"/>
      <c r="M180" s="2" t="str">
        <f>IF(A180="","",IF(COUNTIF('Product Data'!$A$7:$A$206,A180)&lt;&gt;1,"",IF(OR(NOT(ISNUMBER(IFERROR(VLOOKUP(A180,'Product Data'!$A$7:$H$206,5,FALSE),""))),IFERROR(VLOOKUP(A180,'Product Data'!$A$7:$H$206,5,FALSE),0)&lt;=0),"",VLOOKUP(A180,'Product Data'!$A$7:$H$206,5,FALSE))))</f>
        <v/>
      </c>
      <c r="N180" s="2" t="str">
        <f t="shared" si="34"/>
        <v/>
      </c>
      <c r="O180" s="2" t="str">
        <f t="shared" si="35"/>
        <v/>
      </c>
      <c r="P180" t="str">
        <f>IF(A180="",IF(COUNTA(C180:E180,L180,Q180)&gt;0,"Review",""),IF(OR(COUNTIF('Product Data'!$A$7:$A$206,A180)&lt;&gt;1,COUNTIF($A$8:$A$207,A180)&lt;&gt;1,B180="",NOT(ISNUMBER(F180)),NOT(ISNUMBER(G180)),NOT(ISNUMBER(H180)),NOT(ISNUMBER(I180)),NOT(ISNUMBER(J180)),NOT(ISNUMBER(K180)),NOT(ISNUMBER(M180)),NOT(ISNUMBER(N180)),NOT(ISNUMBER($B$6)),$B$6&lt;0),"Review",IF(F180&lt;=H180,"Urgent",IF(I180&lt;=VLOOKUP(A180,'Product Data'!$A$7:$H$206,6,FALSE)+$B$6,"Monitor","Healthy"))))</f>
        <v/>
      </c>
      <c r="Q180" s="6"/>
    </row>
    <row r="181" spans="1:17">
      <c r="A181" s="6"/>
      <c r="B181" t="str">
        <f>IF(A181="","",IF(COUNTIF('Product Data'!$A$7:$A$206,A181)&lt;&gt;1,"REVIEW SKU",VLOOKUP(A181,'Product Data'!$A$7:$H$206,2,FALSE)))</f>
        <v/>
      </c>
      <c r="C181" s="10"/>
      <c r="D181" s="10"/>
      <c r="E181" s="10"/>
      <c r="F181" s="3" t="str">
        <f t="shared" si="30"/>
        <v/>
      </c>
      <c r="G181" s="3" t="str">
        <f t="shared" si="31"/>
        <v/>
      </c>
      <c r="H181" s="3" t="str">
        <f>IF(A181="","",IF(OR(COUNTIF('Product Data'!$A$7:$A$206,A181)&lt;&gt;1,NOT(ISNUMBER(C181)),C181&lt;=0,NOT(ISNUMBER(IFERROR(VLOOKUP(A181,'Product Data'!$A$7:$H$206,6,FALSE),""))),IFERROR(VLOOKUP(A181,'Product Data'!$A$7:$H$206,6,FALSE),-1)&lt;0,NOT(ISNUMBER(IFERROR(VLOOKUP(A181,'Product Data'!$A$7:$H$206,7,FALSE),""))),IFERROR(VLOOKUP(A181,'Product Data'!$A$7:$H$206,7,FALSE),-1)&lt;0),"",C181*VLOOKUP(A181,'Product Data'!$A$7:$H$206,6,FALSE)+VLOOKUP(A181,'Product Data'!$A$7:$H$206,7,FALSE)))</f>
        <v/>
      </c>
      <c r="I181" s="3" t="str">
        <f t="shared" si="32"/>
        <v/>
      </c>
      <c r="J181" s="11" t="str">
        <f t="shared" si="33"/>
        <v/>
      </c>
      <c r="K181" s="3" t="str">
        <f>IF(A181="","",IF(OR(COUNTIF('Product Data'!$A$7:$A$206,A181)&lt;&gt;1,NOT(ISNUMBER(G181)),NOT(ISNUMBER(F181)),NOT(ISNUMBER(IFERROR(VLOOKUP(A181,'Product Data'!$A$7:$H$206,7,FALSE),""))),IFERROR(VLOOKUP(A181,'Product Data'!$A$7:$H$206,7,FALSE),-1)&lt;0),"",MAX(0,G181+VLOOKUP(A181,'Product Data'!$A$7:$H$206,7,FALSE)-F181)))</f>
        <v/>
      </c>
      <c r="L181" s="10"/>
      <c r="M181" s="2" t="str">
        <f>IF(A181="","",IF(COUNTIF('Product Data'!$A$7:$A$206,A181)&lt;&gt;1,"",IF(OR(NOT(ISNUMBER(IFERROR(VLOOKUP(A181,'Product Data'!$A$7:$H$206,5,FALSE),""))),IFERROR(VLOOKUP(A181,'Product Data'!$A$7:$H$206,5,FALSE),0)&lt;=0),"",VLOOKUP(A181,'Product Data'!$A$7:$H$206,5,FALSE))))</f>
        <v/>
      </c>
      <c r="N181" s="2" t="str">
        <f t="shared" si="34"/>
        <v/>
      </c>
      <c r="O181" s="2" t="str">
        <f t="shared" si="35"/>
        <v/>
      </c>
      <c r="P181" t="str">
        <f>IF(A181="",IF(COUNTA(C181:E181,L181,Q181)&gt;0,"Review",""),IF(OR(COUNTIF('Product Data'!$A$7:$A$206,A181)&lt;&gt;1,COUNTIF($A$8:$A$207,A181)&lt;&gt;1,B181="",NOT(ISNUMBER(F181)),NOT(ISNUMBER(G181)),NOT(ISNUMBER(H181)),NOT(ISNUMBER(I181)),NOT(ISNUMBER(J181)),NOT(ISNUMBER(K181)),NOT(ISNUMBER(M181)),NOT(ISNUMBER(N181)),NOT(ISNUMBER($B$6)),$B$6&lt;0),"Review",IF(F181&lt;=H181,"Urgent",IF(I181&lt;=VLOOKUP(A181,'Product Data'!$A$7:$H$206,6,FALSE)+$B$6,"Monitor","Healthy"))))</f>
        <v/>
      </c>
      <c r="Q181" s="6"/>
    </row>
    <row r="182" spans="1:17">
      <c r="A182" s="6"/>
      <c r="B182" t="str">
        <f>IF(A182="","",IF(COUNTIF('Product Data'!$A$7:$A$206,A182)&lt;&gt;1,"REVIEW SKU",VLOOKUP(A182,'Product Data'!$A$7:$H$206,2,FALSE)))</f>
        <v/>
      </c>
      <c r="C182" s="10"/>
      <c r="D182" s="10"/>
      <c r="E182" s="10"/>
      <c r="F182" s="3" t="str">
        <f t="shared" si="30"/>
        <v/>
      </c>
      <c r="G182" s="3" t="str">
        <f t="shared" si="31"/>
        <v/>
      </c>
      <c r="H182" s="3" t="str">
        <f>IF(A182="","",IF(OR(COUNTIF('Product Data'!$A$7:$A$206,A182)&lt;&gt;1,NOT(ISNUMBER(C182)),C182&lt;=0,NOT(ISNUMBER(IFERROR(VLOOKUP(A182,'Product Data'!$A$7:$H$206,6,FALSE),""))),IFERROR(VLOOKUP(A182,'Product Data'!$A$7:$H$206,6,FALSE),-1)&lt;0,NOT(ISNUMBER(IFERROR(VLOOKUP(A182,'Product Data'!$A$7:$H$206,7,FALSE),""))),IFERROR(VLOOKUP(A182,'Product Data'!$A$7:$H$206,7,FALSE),-1)&lt;0),"",C182*VLOOKUP(A182,'Product Data'!$A$7:$H$206,6,FALSE)+VLOOKUP(A182,'Product Data'!$A$7:$H$206,7,FALSE)))</f>
        <v/>
      </c>
      <c r="I182" s="3" t="str">
        <f t="shared" si="32"/>
        <v/>
      </c>
      <c r="J182" s="11" t="str">
        <f t="shared" si="33"/>
        <v/>
      </c>
      <c r="K182" s="3" t="str">
        <f>IF(A182="","",IF(OR(COUNTIF('Product Data'!$A$7:$A$206,A182)&lt;&gt;1,NOT(ISNUMBER(G182)),NOT(ISNUMBER(F182)),NOT(ISNUMBER(IFERROR(VLOOKUP(A182,'Product Data'!$A$7:$H$206,7,FALSE),""))),IFERROR(VLOOKUP(A182,'Product Data'!$A$7:$H$206,7,FALSE),-1)&lt;0),"",MAX(0,G182+VLOOKUP(A182,'Product Data'!$A$7:$H$206,7,FALSE)-F182)))</f>
        <v/>
      </c>
      <c r="L182" s="10"/>
      <c r="M182" s="2" t="str">
        <f>IF(A182="","",IF(COUNTIF('Product Data'!$A$7:$A$206,A182)&lt;&gt;1,"",IF(OR(NOT(ISNUMBER(IFERROR(VLOOKUP(A182,'Product Data'!$A$7:$H$206,5,FALSE),""))),IFERROR(VLOOKUP(A182,'Product Data'!$A$7:$H$206,5,FALSE),0)&lt;=0),"",VLOOKUP(A182,'Product Data'!$A$7:$H$206,5,FALSE))))</f>
        <v/>
      </c>
      <c r="N182" s="2" t="str">
        <f t="shared" si="34"/>
        <v/>
      </c>
      <c r="O182" s="2" t="str">
        <f t="shared" si="35"/>
        <v/>
      </c>
      <c r="P182" t="str">
        <f>IF(A182="",IF(COUNTA(C182:E182,L182,Q182)&gt;0,"Review",""),IF(OR(COUNTIF('Product Data'!$A$7:$A$206,A182)&lt;&gt;1,COUNTIF($A$8:$A$207,A182)&lt;&gt;1,B182="",NOT(ISNUMBER(F182)),NOT(ISNUMBER(G182)),NOT(ISNUMBER(H182)),NOT(ISNUMBER(I182)),NOT(ISNUMBER(J182)),NOT(ISNUMBER(K182)),NOT(ISNUMBER(M182)),NOT(ISNUMBER(N182)),NOT(ISNUMBER($B$6)),$B$6&lt;0),"Review",IF(F182&lt;=H182,"Urgent",IF(I182&lt;=VLOOKUP(A182,'Product Data'!$A$7:$H$206,6,FALSE)+$B$6,"Monitor","Healthy"))))</f>
        <v/>
      </c>
      <c r="Q182" s="6"/>
    </row>
    <row r="183" spans="1:17">
      <c r="A183" s="6"/>
      <c r="B183" t="str">
        <f>IF(A183="","",IF(COUNTIF('Product Data'!$A$7:$A$206,A183)&lt;&gt;1,"REVIEW SKU",VLOOKUP(A183,'Product Data'!$A$7:$H$206,2,FALSE)))</f>
        <v/>
      </c>
      <c r="C183" s="10"/>
      <c r="D183" s="10"/>
      <c r="E183" s="10"/>
      <c r="F183" s="3" t="str">
        <f t="shared" si="30"/>
        <v/>
      </c>
      <c r="G183" s="3" t="str">
        <f t="shared" si="31"/>
        <v/>
      </c>
      <c r="H183" s="3" t="str">
        <f>IF(A183="","",IF(OR(COUNTIF('Product Data'!$A$7:$A$206,A183)&lt;&gt;1,NOT(ISNUMBER(C183)),C183&lt;=0,NOT(ISNUMBER(IFERROR(VLOOKUP(A183,'Product Data'!$A$7:$H$206,6,FALSE),""))),IFERROR(VLOOKUP(A183,'Product Data'!$A$7:$H$206,6,FALSE),-1)&lt;0,NOT(ISNUMBER(IFERROR(VLOOKUP(A183,'Product Data'!$A$7:$H$206,7,FALSE),""))),IFERROR(VLOOKUP(A183,'Product Data'!$A$7:$H$206,7,FALSE),-1)&lt;0),"",C183*VLOOKUP(A183,'Product Data'!$A$7:$H$206,6,FALSE)+VLOOKUP(A183,'Product Data'!$A$7:$H$206,7,FALSE)))</f>
        <v/>
      </c>
      <c r="I183" s="3" t="str">
        <f t="shared" si="32"/>
        <v/>
      </c>
      <c r="J183" s="11" t="str">
        <f t="shared" si="33"/>
        <v/>
      </c>
      <c r="K183" s="3" t="str">
        <f>IF(A183="","",IF(OR(COUNTIF('Product Data'!$A$7:$A$206,A183)&lt;&gt;1,NOT(ISNUMBER(G183)),NOT(ISNUMBER(F183)),NOT(ISNUMBER(IFERROR(VLOOKUP(A183,'Product Data'!$A$7:$H$206,7,FALSE),""))),IFERROR(VLOOKUP(A183,'Product Data'!$A$7:$H$206,7,FALSE),-1)&lt;0),"",MAX(0,G183+VLOOKUP(A183,'Product Data'!$A$7:$H$206,7,FALSE)-F183)))</f>
        <v/>
      </c>
      <c r="L183" s="10"/>
      <c r="M183" s="2" t="str">
        <f>IF(A183="","",IF(COUNTIF('Product Data'!$A$7:$A$206,A183)&lt;&gt;1,"",IF(OR(NOT(ISNUMBER(IFERROR(VLOOKUP(A183,'Product Data'!$A$7:$H$206,5,FALSE),""))),IFERROR(VLOOKUP(A183,'Product Data'!$A$7:$H$206,5,FALSE),0)&lt;=0),"",VLOOKUP(A183,'Product Data'!$A$7:$H$206,5,FALSE))))</f>
        <v/>
      </c>
      <c r="N183" s="2" t="str">
        <f t="shared" si="34"/>
        <v/>
      </c>
      <c r="O183" s="2" t="str">
        <f t="shared" si="35"/>
        <v/>
      </c>
      <c r="P183" t="str">
        <f>IF(A183="",IF(COUNTA(C183:E183,L183,Q183)&gt;0,"Review",""),IF(OR(COUNTIF('Product Data'!$A$7:$A$206,A183)&lt;&gt;1,COUNTIF($A$8:$A$207,A183)&lt;&gt;1,B183="",NOT(ISNUMBER(F183)),NOT(ISNUMBER(G183)),NOT(ISNUMBER(H183)),NOT(ISNUMBER(I183)),NOT(ISNUMBER(J183)),NOT(ISNUMBER(K183)),NOT(ISNUMBER(M183)),NOT(ISNUMBER(N183)),NOT(ISNUMBER($B$6)),$B$6&lt;0),"Review",IF(F183&lt;=H183,"Urgent",IF(I183&lt;=VLOOKUP(A183,'Product Data'!$A$7:$H$206,6,FALSE)+$B$6,"Monitor","Healthy"))))</f>
        <v/>
      </c>
      <c r="Q183" s="6"/>
    </row>
    <row r="184" spans="1:17">
      <c r="A184" s="6"/>
      <c r="B184" t="str">
        <f>IF(A184="","",IF(COUNTIF('Product Data'!$A$7:$A$206,A184)&lt;&gt;1,"REVIEW SKU",VLOOKUP(A184,'Product Data'!$A$7:$H$206,2,FALSE)))</f>
        <v/>
      </c>
      <c r="C184" s="10"/>
      <c r="D184" s="10"/>
      <c r="E184" s="10"/>
      <c r="F184" s="3" t="str">
        <f t="shared" si="30"/>
        <v/>
      </c>
      <c r="G184" s="3" t="str">
        <f t="shared" si="31"/>
        <v/>
      </c>
      <c r="H184" s="3" t="str">
        <f>IF(A184="","",IF(OR(COUNTIF('Product Data'!$A$7:$A$206,A184)&lt;&gt;1,NOT(ISNUMBER(C184)),C184&lt;=0,NOT(ISNUMBER(IFERROR(VLOOKUP(A184,'Product Data'!$A$7:$H$206,6,FALSE),""))),IFERROR(VLOOKUP(A184,'Product Data'!$A$7:$H$206,6,FALSE),-1)&lt;0,NOT(ISNUMBER(IFERROR(VLOOKUP(A184,'Product Data'!$A$7:$H$206,7,FALSE),""))),IFERROR(VLOOKUP(A184,'Product Data'!$A$7:$H$206,7,FALSE),-1)&lt;0),"",C184*VLOOKUP(A184,'Product Data'!$A$7:$H$206,6,FALSE)+VLOOKUP(A184,'Product Data'!$A$7:$H$206,7,FALSE)))</f>
        <v/>
      </c>
      <c r="I184" s="3" t="str">
        <f t="shared" si="32"/>
        <v/>
      </c>
      <c r="J184" s="11" t="str">
        <f t="shared" si="33"/>
        <v/>
      </c>
      <c r="K184" s="3" t="str">
        <f>IF(A184="","",IF(OR(COUNTIF('Product Data'!$A$7:$A$206,A184)&lt;&gt;1,NOT(ISNUMBER(G184)),NOT(ISNUMBER(F184)),NOT(ISNUMBER(IFERROR(VLOOKUP(A184,'Product Data'!$A$7:$H$206,7,FALSE),""))),IFERROR(VLOOKUP(A184,'Product Data'!$A$7:$H$206,7,FALSE),-1)&lt;0),"",MAX(0,G184+VLOOKUP(A184,'Product Data'!$A$7:$H$206,7,FALSE)-F184)))</f>
        <v/>
      </c>
      <c r="L184" s="10"/>
      <c r="M184" s="2" t="str">
        <f>IF(A184="","",IF(COUNTIF('Product Data'!$A$7:$A$206,A184)&lt;&gt;1,"",IF(OR(NOT(ISNUMBER(IFERROR(VLOOKUP(A184,'Product Data'!$A$7:$H$206,5,FALSE),""))),IFERROR(VLOOKUP(A184,'Product Data'!$A$7:$H$206,5,FALSE),0)&lt;=0),"",VLOOKUP(A184,'Product Data'!$A$7:$H$206,5,FALSE))))</f>
        <v/>
      </c>
      <c r="N184" s="2" t="str">
        <f t="shared" si="34"/>
        <v/>
      </c>
      <c r="O184" s="2" t="str">
        <f t="shared" si="35"/>
        <v/>
      </c>
      <c r="P184" t="str">
        <f>IF(A184="",IF(COUNTA(C184:E184,L184,Q184)&gt;0,"Review",""),IF(OR(COUNTIF('Product Data'!$A$7:$A$206,A184)&lt;&gt;1,COUNTIF($A$8:$A$207,A184)&lt;&gt;1,B184="",NOT(ISNUMBER(F184)),NOT(ISNUMBER(G184)),NOT(ISNUMBER(H184)),NOT(ISNUMBER(I184)),NOT(ISNUMBER(J184)),NOT(ISNUMBER(K184)),NOT(ISNUMBER(M184)),NOT(ISNUMBER(N184)),NOT(ISNUMBER($B$6)),$B$6&lt;0),"Review",IF(F184&lt;=H184,"Urgent",IF(I184&lt;=VLOOKUP(A184,'Product Data'!$A$7:$H$206,6,FALSE)+$B$6,"Monitor","Healthy"))))</f>
        <v/>
      </c>
      <c r="Q184" s="6"/>
    </row>
    <row r="185" spans="1:17">
      <c r="A185" s="6"/>
      <c r="B185" t="str">
        <f>IF(A185="","",IF(COUNTIF('Product Data'!$A$7:$A$206,A185)&lt;&gt;1,"REVIEW SKU",VLOOKUP(A185,'Product Data'!$A$7:$H$206,2,FALSE)))</f>
        <v/>
      </c>
      <c r="C185" s="10"/>
      <c r="D185" s="10"/>
      <c r="E185" s="10"/>
      <c r="F185" s="3" t="str">
        <f t="shared" si="30"/>
        <v/>
      </c>
      <c r="G185" s="3" t="str">
        <f t="shared" si="31"/>
        <v/>
      </c>
      <c r="H185" s="3" t="str">
        <f>IF(A185="","",IF(OR(COUNTIF('Product Data'!$A$7:$A$206,A185)&lt;&gt;1,NOT(ISNUMBER(C185)),C185&lt;=0,NOT(ISNUMBER(IFERROR(VLOOKUP(A185,'Product Data'!$A$7:$H$206,6,FALSE),""))),IFERROR(VLOOKUP(A185,'Product Data'!$A$7:$H$206,6,FALSE),-1)&lt;0,NOT(ISNUMBER(IFERROR(VLOOKUP(A185,'Product Data'!$A$7:$H$206,7,FALSE),""))),IFERROR(VLOOKUP(A185,'Product Data'!$A$7:$H$206,7,FALSE),-1)&lt;0),"",C185*VLOOKUP(A185,'Product Data'!$A$7:$H$206,6,FALSE)+VLOOKUP(A185,'Product Data'!$A$7:$H$206,7,FALSE)))</f>
        <v/>
      </c>
      <c r="I185" s="3" t="str">
        <f t="shared" si="32"/>
        <v/>
      </c>
      <c r="J185" s="11" t="str">
        <f t="shared" si="33"/>
        <v/>
      </c>
      <c r="K185" s="3" t="str">
        <f>IF(A185="","",IF(OR(COUNTIF('Product Data'!$A$7:$A$206,A185)&lt;&gt;1,NOT(ISNUMBER(G185)),NOT(ISNUMBER(F185)),NOT(ISNUMBER(IFERROR(VLOOKUP(A185,'Product Data'!$A$7:$H$206,7,FALSE),""))),IFERROR(VLOOKUP(A185,'Product Data'!$A$7:$H$206,7,FALSE),-1)&lt;0),"",MAX(0,G185+VLOOKUP(A185,'Product Data'!$A$7:$H$206,7,FALSE)-F185)))</f>
        <v/>
      </c>
      <c r="L185" s="10"/>
      <c r="M185" s="2" t="str">
        <f>IF(A185="","",IF(COUNTIF('Product Data'!$A$7:$A$206,A185)&lt;&gt;1,"",IF(OR(NOT(ISNUMBER(IFERROR(VLOOKUP(A185,'Product Data'!$A$7:$H$206,5,FALSE),""))),IFERROR(VLOOKUP(A185,'Product Data'!$A$7:$H$206,5,FALSE),0)&lt;=0),"",VLOOKUP(A185,'Product Data'!$A$7:$H$206,5,FALSE))))</f>
        <v/>
      </c>
      <c r="N185" s="2" t="str">
        <f t="shared" si="34"/>
        <v/>
      </c>
      <c r="O185" s="2" t="str">
        <f t="shared" si="35"/>
        <v/>
      </c>
      <c r="P185" t="str">
        <f>IF(A185="",IF(COUNTA(C185:E185,L185,Q185)&gt;0,"Review",""),IF(OR(COUNTIF('Product Data'!$A$7:$A$206,A185)&lt;&gt;1,COUNTIF($A$8:$A$207,A185)&lt;&gt;1,B185="",NOT(ISNUMBER(F185)),NOT(ISNUMBER(G185)),NOT(ISNUMBER(H185)),NOT(ISNUMBER(I185)),NOT(ISNUMBER(J185)),NOT(ISNUMBER(K185)),NOT(ISNUMBER(M185)),NOT(ISNUMBER(N185)),NOT(ISNUMBER($B$6)),$B$6&lt;0),"Review",IF(F185&lt;=H185,"Urgent",IF(I185&lt;=VLOOKUP(A185,'Product Data'!$A$7:$H$206,6,FALSE)+$B$6,"Monitor","Healthy"))))</f>
        <v/>
      </c>
      <c r="Q185" s="6"/>
    </row>
    <row r="186" spans="1:17">
      <c r="A186" s="6"/>
      <c r="B186" t="str">
        <f>IF(A186="","",IF(COUNTIF('Product Data'!$A$7:$A$206,A186)&lt;&gt;1,"REVIEW SKU",VLOOKUP(A186,'Product Data'!$A$7:$H$206,2,FALSE)))</f>
        <v/>
      </c>
      <c r="C186" s="10"/>
      <c r="D186" s="10"/>
      <c r="E186" s="10"/>
      <c r="F186" s="3" t="str">
        <f t="shared" si="30"/>
        <v/>
      </c>
      <c r="G186" s="3" t="str">
        <f t="shared" si="31"/>
        <v/>
      </c>
      <c r="H186" s="3" t="str">
        <f>IF(A186="","",IF(OR(COUNTIF('Product Data'!$A$7:$A$206,A186)&lt;&gt;1,NOT(ISNUMBER(C186)),C186&lt;=0,NOT(ISNUMBER(IFERROR(VLOOKUP(A186,'Product Data'!$A$7:$H$206,6,FALSE),""))),IFERROR(VLOOKUP(A186,'Product Data'!$A$7:$H$206,6,FALSE),-1)&lt;0,NOT(ISNUMBER(IFERROR(VLOOKUP(A186,'Product Data'!$A$7:$H$206,7,FALSE),""))),IFERROR(VLOOKUP(A186,'Product Data'!$A$7:$H$206,7,FALSE),-1)&lt;0),"",C186*VLOOKUP(A186,'Product Data'!$A$7:$H$206,6,FALSE)+VLOOKUP(A186,'Product Data'!$A$7:$H$206,7,FALSE)))</f>
        <v/>
      </c>
      <c r="I186" s="3" t="str">
        <f t="shared" si="32"/>
        <v/>
      </c>
      <c r="J186" s="11" t="str">
        <f t="shared" si="33"/>
        <v/>
      </c>
      <c r="K186" s="3" t="str">
        <f>IF(A186="","",IF(OR(COUNTIF('Product Data'!$A$7:$A$206,A186)&lt;&gt;1,NOT(ISNUMBER(G186)),NOT(ISNUMBER(F186)),NOT(ISNUMBER(IFERROR(VLOOKUP(A186,'Product Data'!$A$7:$H$206,7,FALSE),""))),IFERROR(VLOOKUP(A186,'Product Data'!$A$7:$H$206,7,FALSE),-1)&lt;0),"",MAX(0,G186+VLOOKUP(A186,'Product Data'!$A$7:$H$206,7,FALSE)-F186)))</f>
        <v/>
      </c>
      <c r="L186" s="10"/>
      <c r="M186" s="2" t="str">
        <f>IF(A186="","",IF(COUNTIF('Product Data'!$A$7:$A$206,A186)&lt;&gt;1,"",IF(OR(NOT(ISNUMBER(IFERROR(VLOOKUP(A186,'Product Data'!$A$7:$H$206,5,FALSE),""))),IFERROR(VLOOKUP(A186,'Product Data'!$A$7:$H$206,5,FALSE),0)&lt;=0),"",VLOOKUP(A186,'Product Data'!$A$7:$H$206,5,FALSE))))</f>
        <v/>
      </c>
      <c r="N186" s="2" t="str">
        <f t="shared" si="34"/>
        <v/>
      </c>
      <c r="O186" s="2" t="str">
        <f t="shared" si="35"/>
        <v/>
      </c>
      <c r="P186" t="str">
        <f>IF(A186="",IF(COUNTA(C186:E186,L186,Q186)&gt;0,"Review",""),IF(OR(COUNTIF('Product Data'!$A$7:$A$206,A186)&lt;&gt;1,COUNTIF($A$8:$A$207,A186)&lt;&gt;1,B186="",NOT(ISNUMBER(F186)),NOT(ISNUMBER(G186)),NOT(ISNUMBER(H186)),NOT(ISNUMBER(I186)),NOT(ISNUMBER(J186)),NOT(ISNUMBER(K186)),NOT(ISNUMBER(M186)),NOT(ISNUMBER(N186)),NOT(ISNUMBER($B$6)),$B$6&lt;0),"Review",IF(F186&lt;=H186,"Urgent",IF(I186&lt;=VLOOKUP(A186,'Product Data'!$A$7:$H$206,6,FALSE)+$B$6,"Monitor","Healthy"))))</f>
        <v/>
      </c>
      <c r="Q186" s="6"/>
    </row>
    <row r="187" spans="1:17">
      <c r="A187" s="6"/>
      <c r="B187" t="str">
        <f>IF(A187="","",IF(COUNTIF('Product Data'!$A$7:$A$206,A187)&lt;&gt;1,"REVIEW SKU",VLOOKUP(A187,'Product Data'!$A$7:$H$206,2,FALSE)))</f>
        <v/>
      </c>
      <c r="C187" s="10"/>
      <c r="D187" s="10"/>
      <c r="E187" s="10"/>
      <c r="F187" s="3" t="str">
        <f t="shared" si="30"/>
        <v/>
      </c>
      <c r="G187" s="3" t="str">
        <f t="shared" si="31"/>
        <v/>
      </c>
      <c r="H187" s="3" t="str">
        <f>IF(A187="","",IF(OR(COUNTIF('Product Data'!$A$7:$A$206,A187)&lt;&gt;1,NOT(ISNUMBER(C187)),C187&lt;=0,NOT(ISNUMBER(IFERROR(VLOOKUP(A187,'Product Data'!$A$7:$H$206,6,FALSE),""))),IFERROR(VLOOKUP(A187,'Product Data'!$A$7:$H$206,6,FALSE),-1)&lt;0,NOT(ISNUMBER(IFERROR(VLOOKUP(A187,'Product Data'!$A$7:$H$206,7,FALSE),""))),IFERROR(VLOOKUP(A187,'Product Data'!$A$7:$H$206,7,FALSE),-1)&lt;0),"",C187*VLOOKUP(A187,'Product Data'!$A$7:$H$206,6,FALSE)+VLOOKUP(A187,'Product Data'!$A$7:$H$206,7,FALSE)))</f>
        <v/>
      </c>
      <c r="I187" s="3" t="str">
        <f t="shared" si="32"/>
        <v/>
      </c>
      <c r="J187" s="11" t="str">
        <f t="shared" si="33"/>
        <v/>
      </c>
      <c r="K187" s="3" t="str">
        <f>IF(A187="","",IF(OR(COUNTIF('Product Data'!$A$7:$A$206,A187)&lt;&gt;1,NOT(ISNUMBER(G187)),NOT(ISNUMBER(F187)),NOT(ISNUMBER(IFERROR(VLOOKUP(A187,'Product Data'!$A$7:$H$206,7,FALSE),""))),IFERROR(VLOOKUP(A187,'Product Data'!$A$7:$H$206,7,FALSE),-1)&lt;0),"",MAX(0,G187+VLOOKUP(A187,'Product Data'!$A$7:$H$206,7,FALSE)-F187)))</f>
        <v/>
      </c>
      <c r="L187" s="10"/>
      <c r="M187" s="2" t="str">
        <f>IF(A187="","",IF(COUNTIF('Product Data'!$A$7:$A$206,A187)&lt;&gt;1,"",IF(OR(NOT(ISNUMBER(IFERROR(VLOOKUP(A187,'Product Data'!$A$7:$H$206,5,FALSE),""))),IFERROR(VLOOKUP(A187,'Product Data'!$A$7:$H$206,5,FALSE),0)&lt;=0),"",VLOOKUP(A187,'Product Data'!$A$7:$H$206,5,FALSE))))</f>
        <v/>
      </c>
      <c r="N187" s="2" t="str">
        <f t="shared" si="34"/>
        <v/>
      </c>
      <c r="O187" s="2" t="str">
        <f t="shared" si="35"/>
        <v/>
      </c>
      <c r="P187" t="str">
        <f>IF(A187="",IF(COUNTA(C187:E187,L187,Q187)&gt;0,"Review",""),IF(OR(COUNTIF('Product Data'!$A$7:$A$206,A187)&lt;&gt;1,COUNTIF($A$8:$A$207,A187)&lt;&gt;1,B187="",NOT(ISNUMBER(F187)),NOT(ISNUMBER(G187)),NOT(ISNUMBER(H187)),NOT(ISNUMBER(I187)),NOT(ISNUMBER(J187)),NOT(ISNUMBER(K187)),NOT(ISNUMBER(M187)),NOT(ISNUMBER(N187)),NOT(ISNUMBER($B$6)),$B$6&lt;0),"Review",IF(F187&lt;=H187,"Urgent",IF(I187&lt;=VLOOKUP(A187,'Product Data'!$A$7:$H$206,6,FALSE)+$B$6,"Monitor","Healthy"))))</f>
        <v/>
      </c>
      <c r="Q187" s="6"/>
    </row>
    <row r="188" spans="1:17">
      <c r="A188" s="6"/>
      <c r="B188" t="str">
        <f>IF(A188="","",IF(COUNTIF('Product Data'!$A$7:$A$206,A188)&lt;&gt;1,"REVIEW SKU",VLOOKUP(A188,'Product Data'!$A$7:$H$206,2,FALSE)))</f>
        <v/>
      </c>
      <c r="C188" s="10"/>
      <c r="D188" s="10"/>
      <c r="E188" s="10"/>
      <c r="F188" s="3" t="str">
        <f t="shared" si="30"/>
        <v/>
      </c>
      <c r="G188" s="3" t="str">
        <f t="shared" si="31"/>
        <v/>
      </c>
      <c r="H188" s="3" t="str">
        <f>IF(A188="","",IF(OR(COUNTIF('Product Data'!$A$7:$A$206,A188)&lt;&gt;1,NOT(ISNUMBER(C188)),C188&lt;=0,NOT(ISNUMBER(IFERROR(VLOOKUP(A188,'Product Data'!$A$7:$H$206,6,FALSE),""))),IFERROR(VLOOKUP(A188,'Product Data'!$A$7:$H$206,6,FALSE),-1)&lt;0,NOT(ISNUMBER(IFERROR(VLOOKUP(A188,'Product Data'!$A$7:$H$206,7,FALSE),""))),IFERROR(VLOOKUP(A188,'Product Data'!$A$7:$H$206,7,FALSE),-1)&lt;0),"",C188*VLOOKUP(A188,'Product Data'!$A$7:$H$206,6,FALSE)+VLOOKUP(A188,'Product Data'!$A$7:$H$206,7,FALSE)))</f>
        <v/>
      </c>
      <c r="I188" s="3" t="str">
        <f t="shared" si="32"/>
        <v/>
      </c>
      <c r="J188" s="11" t="str">
        <f t="shared" si="33"/>
        <v/>
      </c>
      <c r="K188" s="3" t="str">
        <f>IF(A188="","",IF(OR(COUNTIF('Product Data'!$A$7:$A$206,A188)&lt;&gt;1,NOT(ISNUMBER(G188)),NOT(ISNUMBER(F188)),NOT(ISNUMBER(IFERROR(VLOOKUP(A188,'Product Data'!$A$7:$H$206,7,FALSE),""))),IFERROR(VLOOKUP(A188,'Product Data'!$A$7:$H$206,7,FALSE),-1)&lt;0),"",MAX(0,G188+VLOOKUP(A188,'Product Data'!$A$7:$H$206,7,FALSE)-F188)))</f>
        <v/>
      </c>
      <c r="L188" s="10"/>
      <c r="M188" s="2" t="str">
        <f>IF(A188="","",IF(COUNTIF('Product Data'!$A$7:$A$206,A188)&lt;&gt;1,"",IF(OR(NOT(ISNUMBER(IFERROR(VLOOKUP(A188,'Product Data'!$A$7:$H$206,5,FALSE),""))),IFERROR(VLOOKUP(A188,'Product Data'!$A$7:$H$206,5,FALSE),0)&lt;=0),"",VLOOKUP(A188,'Product Data'!$A$7:$H$206,5,FALSE))))</f>
        <v/>
      </c>
      <c r="N188" s="2" t="str">
        <f t="shared" si="34"/>
        <v/>
      </c>
      <c r="O188" s="2" t="str">
        <f t="shared" si="35"/>
        <v/>
      </c>
      <c r="P188" t="str">
        <f>IF(A188="",IF(COUNTA(C188:E188,L188,Q188)&gt;0,"Review",""),IF(OR(COUNTIF('Product Data'!$A$7:$A$206,A188)&lt;&gt;1,COUNTIF($A$8:$A$207,A188)&lt;&gt;1,B188="",NOT(ISNUMBER(F188)),NOT(ISNUMBER(G188)),NOT(ISNUMBER(H188)),NOT(ISNUMBER(I188)),NOT(ISNUMBER(J188)),NOT(ISNUMBER(K188)),NOT(ISNUMBER(M188)),NOT(ISNUMBER(N188)),NOT(ISNUMBER($B$6)),$B$6&lt;0),"Review",IF(F188&lt;=H188,"Urgent",IF(I188&lt;=VLOOKUP(A188,'Product Data'!$A$7:$H$206,6,FALSE)+$B$6,"Monitor","Healthy"))))</f>
        <v/>
      </c>
      <c r="Q188" s="6"/>
    </row>
    <row r="189" spans="1:17">
      <c r="A189" s="6"/>
      <c r="B189" t="str">
        <f>IF(A189="","",IF(COUNTIF('Product Data'!$A$7:$A$206,A189)&lt;&gt;1,"REVIEW SKU",VLOOKUP(A189,'Product Data'!$A$7:$H$206,2,FALSE)))</f>
        <v/>
      </c>
      <c r="C189" s="10"/>
      <c r="D189" s="10"/>
      <c r="E189" s="10"/>
      <c r="F189" s="3" t="str">
        <f t="shared" si="30"/>
        <v/>
      </c>
      <c r="G189" s="3" t="str">
        <f t="shared" si="31"/>
        <v/>
      </c>
      <c r="H189" s="3" t="str">
        <f>IF(A189="","",IF(OR(COUNTIF('Product Data'!$A$7:$A$206,A189)&lt;&gt;1,NOT(ISNUMBER(C189)),C189&lt;=0,NOT(ISNUMBER(IFERROR(VLOOKUP(A189,'Product Data'!$A$7:$H$206,6,FALSE),""))),IFERROR(VLOOKUP(A189,'Product Data'!$A$7:$H$206,6,FALSE),-1)&lt;0,NOT(ISNUMBER(IFERROR(VLOOKUP(A189,'Product Data'!$A$7:$H$206,7,FALSE),""))),IFERROR(VLOOKUP(A189,'Product Data'!$A$7:$H$206,7,FALSE),-1)&lt;0),"",C189*VLOOKUP(A189,'Product Data'!$A$7:$H$206,6,FALSE)+VLOOKUP(A189,'Product Data'!$A$7:$H$206,7,FALSE)))</f>
        <v/>
      </c>
      <c r="I189" s="3" t="str">
        <f t="shared" si="32"/>
        <v/>
      </c>
      <c r="J189" s="11" t="str">
        <f t="shared" si="33"/>
        <v/>
      </c>
      <c r="K189" s="3" t="str">
        <f>IF(A189="","",IF(OR(COUNTIF('Product Data'!$A$7:$A$206,A189)&lt;&gt;1,NOT(ISNUMBER(G189)),NOT(ISNUMBER(F189)),NOT(ISNUMBER(IFERROR(VLOOKUP(A189,'Product Data'!$A$7:$H$206,7,FALSE),""))),IFERROR(VLOOKUP(A189,'Product Data'!$A$7:$H$206,7,FALSE),-1)&lt;0),"",MAX(0,G189+VLOOKUP(A189,'Product Data'!$A$7:$H$206,7,FALSE)-F189)))</f>
        <v/>
      </c>
      <c r="L189" s="10"/>
      <c r="M189" s="2" t="str">
        <f>IF(A189="","",IF(COUNTIF('Product Data'!$A$7:$A$206,A189)&lt;&gt;1,"",IF(OR(NOT(ISNUMBER(IFERROR(VLOOKUP(A189,'Product Data'!$A$7:$H$206,5,FALSE),""))),IFERROR(VLOOKUP(A189,'Product Data'!$A$7:$H$206,5,FALSE),0)&lt;=0),"",VLOOKUP(A189,'Product Data'!$A$7:$H$206,5,FALSE))))</f>
        <v/>
      </c>
      <c r="N189" s="2" t="str">
        <f t="shared" si="34"/>
        <v/>
      </c>
      <c r="O189" s="2" t="str">
        <f t="shared" si="35"/>
        <v/>
      </c>
      <c r="P189" t="str">
        <f>IF(A189="",IF(COUNTA(C189:E189,L189,Q189)&gt;0,"Review",""),IF(OR(COUNTIF('Product Data'!$A$7:$A$206,A189)&lt;&gt;1,COUNTIF($A$8:$A$207,A189)&lt;&gt;1,B189="",NOT(ISNUMBER(F189)),NOT(ISNUMBER(G189)),NOT(ISNUMBER(H189)),NOT(ISNUMBER(I189)),NOT(ISNUMBER(J189)),NOT(ISNUMBER(K189)),NOT(ISNUMBER(M189)),NOT(ISNUMBER(N189)),NOT(ISNUMBER($B$6)),$B$6&lt;0),"Review",IF(F189&lt;=H189,"Urgent",IF(I189&lt;=VLOOKUP(A189,'Product Data'!$A$7:$H$206,6,FALSE)+$B$6,"Monitor","Healthy"))))</f>
        <v/>
      </c>
      <c r="Q189" s="6"/>
    </row>
    <row r="190" spans="1:17">
      <c r="A190" s="6"/>
      <c r="B190" t="str">
        <f>IF(A190="","",IF(COUNTIF('Product Data'!$A$7:$A$206,A190)&lt;&gt;1,"REVIEW SKU",VLOOKUP(A190,'Product Data'!$A$7:$H$206,2,FALSE)))</f>
        <v/>
      </c>
      <c r="C190" s="10"/>
      <c r="D190" s="10"/>
      <c r="E190" s="10"/>
      <c r="F190" s="3" t="str">
        <f t="shared" si="30"/>
        <v/>
      </c>
      <c r="G190" s="3" t="str">
        <f t="shared" si="31"/>
        <v/>
      </c>
      <c r="H190" s="3" t="str">
        <f>IF(A190="","",IF(OR(COUNTIF('Product Data'!$A$7:$A$206,A190)&lt;&gt;1,NOT(ISNUMBER(C190)),C190&lt;=0,NOT(ISNUMBER(IFERROR(VLOOKUP(A190,'Product Data'!$A$7:$H$206,6,FALSE),""))),IFERROR(VLOOKUP(A190,'Product Data'!$A$7:$H$206,6,FALSE),-1)&lt;0,NOT(ISNUMBER(IFERROR(VLOOKUP(A190,'Product Data'!$A$7:$H$206,7,FALSE),""))),IFERROR(VLOOKUP(A190,'Product Data'!$A$7:$H$206,7,FALSE),-1)&lt;0),"",C190*VLOOKUP(A190,'Product Data'!$A$7:$H$206,6,FALSE)+VLOOKUP(A190,'Product Data'!$A$7:$H$206,7,FALSE)))</f>
        <v/>
      </c>
      <c r="I190" s="3" t="str">
        <f t="shared" si="32"/>
        <v/>
      </c>
      <c r="J190" s="11" t="str">
        <f t="shared" si="33"/>
        <v/>
      </c>
      <c r="K190" s="3" t="str">
        <f>IF(A190="","",IF(OR(COUNTIF('Product Data'!$A$7:$A$206,A190)&lt;&gt;1,NOT(ISNUMBER(G190)),NOT(ISNUMBER(F190)),NOT(ISNUMBER(IFERROR(VLOOKUP(A190,'Product Data'!$A$7:$H$206,7,FALSE),""))),IFERROR(VLOOKUP(A190,'Product Data'!$A$7:$H$206,7,FALSE),-1)&lt;0),"",MAX(0,G190+VLOOKUP(A190,'Product Data'!$A$7:$H$206,7,FALSE)-F190)))</f>
        <v/>
      </c>
      <c r="L190" s="10"/>
      <c r="M190" s="2" t="str">
        <f>IF(A190="","",IF(COUNTIF('Product Data'!$A$7:$A$206,A190)&lt;&gt;1,"",IF(OR(NOT(ISNUMBER(IFERROR(VLOOKUP(A190,'Product Data'!$A$7:$H$206,5,FALSE),""))),IFERROR(VLOOKUP(A190,'Product Data'!$A$7:$H$206,5,FALSE),0)&lt;=0),"",VLOOKUP(A190,'Product Data'!$A$7:$H$206,5,FALSE))))</f>
        <v/>
      </c>
      <c r="N190" s="2" t="str">
        <f t="shared" si="34"/>
        <v/>
      </c>
      <c r="O190" s="2" t="str">
        <f t="shared" si="35"/>
        <v/>
      </c>
      <c r="P190" t="str">
        <f>IF(A190="",IF(COUNTA(C190:E190,L190,Q190)&gt;0,"Review",""),IF(OR(COUNTIF('Product Data'!$A$7:$A$206,A190)&lt;&gt;1,COUNTIF($A$8:$A$207,A190)&lt;&gt;1,B190="",NOT(ISNUMBER(F190)),NOT(ISNUMBER(G190)),NOT(ISNUMBER(H190)),NOT(ISNUMBER(I190)),NOT(ISNUMBER(J190)),NOT(ISNUMBER(K190)),NOT(ISNUMBER(M190)),NOT(ISNUMBER(N190)),NOT(ISNUMBER($B$6)),$B$6&lt;0),"Review",IF(F190&lt;=H190,"Urgent",IF(I190&lt;=VLOOKUP(A190,'Product Data'!$A$7:$H$206,6,FALSE)+$B$6,"Monitor","Healthy"))))</f>
        <v/>
      </c>
      <c r="Q190" s="6"/>
    </row>
    <row r="191" spans="1:17">
      <c r="A191" s="6"/>
      <c r="B191" t="str">
        <f>IF(A191="","",IF(COUNTIF('Product Data'!$A$7:$A$206,A191)&lt;&gt;1,"REVIEW SKU",VLOOKUP(A191,'Product Data'!$A$7:$H$206,2,FALSE)))</f>
        <v/>
      </c>
      <c r="C191" s="10"/>
      <c r="D191" s="10"/>
      <c r="E191" s="10"/>
      <c r="F191" s="3" t="str">
        <f t="shared" si="30"/>
        <v/>
      </c>
      <c r="G191" s="3" t="str">
        <f t="shared" si="31"/>
        <v/>
      </c>
      <c r="H191" s="3" t="str">
        <f>IF(A191="","",IF(OR(COUNTIF('Product Data'!$A$7:$A$206,A191)&lt;&gt;1,NOT(ISNUMBER(C191)),C191&lt;=0,NOT(ISNUMBER(IFERROR(VLOOKUP(A191,'Product Data'!$A$7:$H$206,6,FALSE),""))),IFERROR(VLOOKUP(A191,'Product Data'!$A$7:$H$206,6,FALSE),-1)&lt;0,NOT(ISNUMBER(IFERROR(VLOOKUP(A191,'Product Data'!$A$7:$H$206,7,FALSE),""))),IFERROR(VLOOKUP(A191,'Product Data'!$A$7:$H$206,7,FALSE),-1)&lt;0),"",C191*VLOOKUP(A191,'Product Data'!$A$7:$H$206,6,FALSE)+VLOOKUP(A191,'Product Data'!$A$7:$H$206,7,FALSE)))</f>
        <v/>
      </c>
      <c r="I191" s="3" t="str">
        <f t="shared" si="32"/>
        <v/>
      </c>
      <c r="J191" s="11" t="str">
        <f t="shared" si="33"/>
        <v/>
      </c>
      <c r="K191" s="3" t="str">
        <f>IF(A191="","",IF(OR(COUNTIF('Product Data'!$A$7:$A$206,A191)&lt;&gt;1,NOT(ISNUMBER(G191)),NOT(ISNUMBER(F191)),NOT(ISNUMBER(IFERROR(VLOOKUP(A191,'Product Data'!$A$7:$H$206,7,FALSE),""))),IFERROR(VLOOKUP(A191,'Product Data'!$A$7:$H$206,7,FALSE),-1)&lt;0),"",MAX(0,G191+VLOOKUP(A191,'Product Data'!$A$7:$H$206,7,FALSE)-F191)))</f>
        <v/>
      </c>
      <c r="L191" s="10"/>
      <c r="M191" s="2" t="str">
        <f>IF(A191="","",IF(COUNTIF('Product Data'!$A$7:$A$206,A191)&lt;&gt;1,"",IF(OR(NOT(ISNUMBER(IFERROR(VLOOKUP(A191,'Product Data'!$A$7:$H$206,5,FALSE),""))),IFERROR(VLOOKUP(A191,'Product Data'!$A$7:$H$206,5,FALSE),0)&lt;=0),"",VLOOKUP(A191,'Product Data'!$A$7:$H$206,5,FALSE))))</f>
        <v/>
      </c>
      <c r="N191" s="2" t="str">
        <f t="shared" si="34"/>
        <v/>
      </c>
      <c r="O191" s="2" t="str">
        <f t="shared" si="35"/>
        <v/>
      </c>
      <c r="P191" t="str">
        <f>IF(A191="",IF(COUNTA(C191:E191,L191,Q191)&gt;0,"Review",""),IF(OR(COUNTIF('Product Data'!$A$7:$A$206,A191)&lt;&gt;1,COUNTIF($A$8:$A$207,A191)&lt;&gt;1,B191="",NOT(ISNUMBER(F191)),NOT(ISNUMBER(G191)),NOT(ISNUMBER(H191)),NOT(ISNUMBER(I191)),NOT(ISNUMBER(J191)),NOT(ISNUMBER(K191)),NOT(ISNUMBER(M191)),NOT(ISNUMBER(N191)),NOT(ISNUMBER($B$6)),$B$6&lt;0),"Review",IF(F191&lt;=H191,"Urgent",IF(I191&lt;=VLOOKUP(A191,'Product Data'!$A$7:$H$206,6,FALSE)+$B$6,"Monitor","Healthy"))))</f>
        <v/>
      </c>
      <c r="Q191" s="6"/>
    </row>
    <row r="192" spans="1:17">
      <c r="A192" s="6"/>
      <c r="B192" t="str">
        <f>IF(A192="","",IF(COUNTIF('Product Data'!$A$7:$A$206,A192)&lt;&gt;1,"REVIEW SKU",VLOOKUP(A192,'Product Data'!$A$7:$H$206,2,FALSE)))</f>
        <v/>
      </c>
      <c r="C192" s="10"/>
      <c r="D192" s="10"/>
      <c r="E192" s="10"/>
      <c r="F192" s="3" t="str">
        <f t="shared" si="30"/>
        <v/>
      </c>
      <c r="G192" s="3" t="str">
        <f t="shared" si="31"/>
        <v/>
      </c>
      <c r="H192" s="3" t="str">
        <f>IF(A192="","",IF(OR(COUNTIF('Product Data'!$A$7:$A$206,A192)&lt;&gt;1,NOT(ISNUMBER(C192)),C192&lt;=0,NOT(ISNUMBER(IFERROR(VLOOKUP(A192,'Product Data'!$A$7:$H$206,6,FALSE),""))),IFERROR(VLOOKUP(A192,'Product Data'!$A$7:$H$206,6,FALSE),-1)&lt;0,NOT(ISNUMBER(IFERROR(VLOOKUP(A192,'Product Data'!$A$7:$H$206,7,FALSE),""))),IFERROR(VLOOKUP(A192,'Product Data'!$A$7:$H$206,7,FALSE),-1)&lt;0),"",C192*VLOOKUP(A192,'Product Data'!$A$7:$H$206,6,FALSE)+VLOOKUP(A192,'Product Data'!$A$7:$H$206,7,FALSE)))</f>
        <v/>
      </c>
      <c r="I192" s="3" t="str">
        <f t="shared" si="32"/>
        <v/>
      </c>
      <c r="J192" s="11" t="str">
        <f t="shared" si="33"/>
        <v/>
      </c>
      <c r="K192" s="3" t="str">
        <f>IF(A192="","",IF(OR(COUNTIF('Product Data'!$A$7:$A$206,A192)&lt;&gt;1,NOT(ISNUMBER(G192)),NOT(ISNUMBER(F192)),NOT(ISNUMBER(IFERROR(VLOOKUP(A192,'Product Data'!$A$7:$H$206,7,FALSE),""))),IFERROR(VLOOKUP(A192,'Product Data'!$A$7:$H$206,7,FALSE),-1)&lt;0),"",MAX(0,G192+VLOOKUP(A192,'Product Data'!$A$7:$H$206,7,FALSE)-F192)))</f>
        <v/>
      </c>
      <c r="L192" s="10"/>
      <c r="M192" s="2" t="str">
        <f>IF(A192="","",IF(COUNTIF('Product Data'!$A$7:$A$206,A192)&lt;&gt;1,"",IF(OR(NOT(ISNUMBER(IFERROR(VLOOKUP(A192,'Product Data'!$A$7:$H$206,5,FALSE),""))),IFERROR(VLOOKUP(A192,'Product Data'!$A$7:$H$206,5,FALSE),0)&lt;=0),"",VLOOKUP(A192,'Product Data'!$A$7:$H$206,5,FALSE))))</f>
        <v/>
      </c>
      <c r="N192" s="2" t="str">
        <f t="shared" si="34"/>
        <v/>
      </c>
      <c r="O192" s="2" t="str">
        <f t="shared" si="35"/>
        <v/>
      </c>
      <c r="P192" t="str">
        <f>IF(A192="",IF(COUNTA(C192:E192,L192,Q192)&gt;0,"Review",""),IF(OR(COUNTIF('Product Data'!$A$7:$A$206,A192)&lt;&gt;1,COUNTIF($A$8:$A$207,A192)&lt;&gt;1,B192="",NOT(ISNUMBER(F192)),NOT(ISNUMBER(G192)),NOT(ISNUMBER(H192)),NOT(ISNUMBER(I192)),NOT(ISNUMBER(J192)),NOT(ISNUMBER(K192)),NOT(ISNUMBER(M192)),NOT(ISNUMBER(N192)),NOT(ISNUMBER($B$6)),$B$6&lt;0),"Review",IF(F192&lt;=H192,"Urgent",IF(I192&lt;=VLOOKUP(A192,'Product Data'!$A$7:$H$206,6,FALSE)+$B$6,"Monitor","Healthy"))))</f>
        <v/>
      </c>
      <c r="Q192" s="6"/>
    </row>
    <row r="193" spans="1:17">
      <c r="A193" s="6"/>
      <c r="B193" t="str">
        <f>IF(A193="","",IF(COUNTIF('Product Data'!$A$7:$A$206,A193)&lt;&gt;1,"REVIEW SKU",VLOOKUP(A193,'Product Data'!$A$7:$H$206,2,FALSE)))</f>
        <v/>
      </c>
      <c r="C193" s="10"/>
      <c r="D193" s="10"/>
      <c r="E193" s="10"/>
      <c r="F193" s="3" t="str">
        <f t="shared" si="30"/>
        <v/>
      </c>
      <c r="G193" s="3" t="str">
        <f t="shared" si="31"/>
        <v/>
      </c>
      <c r="H193" s="3" t="str">
        <f>IF(A193="","",IF(OR(COUNTIF('Product Data'!$A$7:$A$206,A193)&lt;&gt;1,NOT(ISNUMBER(C193)),C193&lt;=0,NOT(ISNUMBER(IFERROR(VLOOKUP(A193,'Product Data'!$A$7:$H$206,6,FALSE),""))),IFERROR(VLOOKUP(A193,'Product Data'!$A$7:$H$206,6,FALSE),-1)&lt;0,NOT(ISNUMBER(IFERROR(VLOOKUP(A193,'Product Data'!$A$7:$H$206,7,FALSE),""))),IFERROR(VLOOKUP(A193,'Product Data'!$A$7:$H$206,7,FALSE),-1)&lt;0),"",C193*VLOOKUP(A193,'Product Data'!$A$7:$H$206,6,FALSE)+VLOOKUP(A193,'Product Data'!$A$7:$H$206,7,FALSE)))</f>
        <v/>
      </c>
      <c r="I193" s="3" t="str">
        <f t="shared" si="32"/>
        <v/>
      </c>
      <c r="J193" s="11" t="str">
        <f t="shared" si="33"/>
        <v/>
      </c>
      <c r="K193" s="3" t="str">
        <f>IF(A193="","",IF(OR(COUNTIF('Product Data'!$A$7:$A$206,A193)&lt;&gt;1,NOT(ISNUMBER(G193)),NOT(ISNUMBER(F193)),NOT(ISNUMBER(IFERROR(VLOOKUP(A193,'Product Data'!$A$7:$H$206,7,FALSE),""))),IFERROR(VLOOKUP(A193,'Product Data'!$A$7:$H$206,7,FALSE),-1)&lt;0),"",MAX(0,G193+VLOOKUP(A193,'Product Data'!$A$7:$H$206,7,FALSE)-F193)))</f>
        <v/>
      </c>
      <c r="L193" s="10"/>
      <c r="M193" s="2" t="str">
        <f>IF(A193="","",IF(COUNTIF('Product Data'!$A$7:$A$206,A193)&lt;&gt;1,"",IF(OR(NOT(ISNUMBER(IFERROR(VLOOKUP(A193,'Product Data'!$A$7:$H$206,5,FALSE),""))),IFERROR(VLOOKUP(A193,'Product Data'!$A$7:$H$206,5,FALSE),0)&lt;=0),"",VLOOKUP(A193,'Product Data'!$A$7:$H$206,5,FALSE))))</f>
        <v/>
      </c>
      <c r="N193" s="2" t="str">
        <f t="shared" si="34"/>
        <v/>
      </c>
      <c r="O193" s="2" t="str">
        <f t="shared" si="35"/>
        <v/>
      </c>
      <c r="P193" t="str">
        <f>IF(A193="",IF(COUNTA(C193:E193,L193,Q193)&gt;0,"Review",""),IF(OR(COUNTIF('Product Data'!$A$7:$A$206,A193)&lt;&gt;1,COUNTIF($A$8:$A$207,A193)&lt;&gt;1,B193="",NOT(ISNUMBER(F193)),NOT(ISNUMBER(G193)),NOT(ISNUMBER(H193)),NOT(ISNUMBER(I193)),NOT(ISNUMBER(J193)),NOT(ISNUMBER(K193)),NOT(ISNUMBER(M193)),NOT(ISNUMBER(N193)),NOT(ISNUMBER($B$6)),$B$6&lt;0),"Review",IF(F193&lt;=H193,"Urgent",IF(I193&lt;=VLOOKUP(A193,'Product Data'!$A$7:$H$206,6,FALSE)+$B$6,"Monitor","Healthy"))))</f>
        <v/>
      </c>
      <c r="Q193" s="6"/>
    </row>
    <row r="194" spans="1:17">
      <c r="A194" s="6"/>
      <c r="B194" t="str">
        <f>IF(A194="","",IF(COUNTIF('Product Data'!$A$7:$A$206,A194)&lt;&gt;1,"REVIEW SKU",VLOOKUP(A194,'Product Data'!$A$7:$H$206,2,FALSE)))</f>
        <v/>
      </c>
      <c r="C194" s="10"/>
      <c r="D194" s="10"/>
      <c r="E194" s="10"/>
      <c r="F194" s="3" t="str">
        <f t="shared" si="30"/>
        <v/>
      </c>
      <c r="G194" s="3" t="str">
        <f t="shared" si="31"/>
        <v/>
      </c>
      <c r="H194" s="3" t="str">
        <f>IF(A194="","",IF(OR(COUNTIF('Product Data'!$A$7:$A$206,A194)&lt;&gt;1,NOT(ISNUMBER(C194)),C194&lt;=0,NOT(ISNUMBER(IFERROR(VLOOKUP(A194,'Product Data'!$A$7:$H$206,6,FALSE),""))),IFERROR(VLOOKUP(A194,'Product Data'!$A$7:$H$206,6,FALSE),-1)&lt;0,NOT(ISNUMBER(IFERROR(VLOOKUP(A194,'Product Data'!$A$7:$H$206,7,FALSE),""))),IFERROR(VLOOKUP(A194,'Product Data'!$A$7:$H$206,7,FALSE),-1)&lt;0),"",C194*VLOOKUP(A194,'Product Data'!$A$7:$H$206,6,FALSE)+VLOOKUP(A194,'Product Data'!$A$7:$H$206,7,FALSE)))</f>
        <v/>
      </c>
      <c r="I194" s="3" t="str">
        <f t="shared" si="32"/>
        <v/>
      </c>
      <c r="J194" s="11" t="str">
        <f t="shared" si="33"/>
        <v/>
      </c>
      <c r="K194" s="3" t="str">
        <f>IF(A194="","",IF(OR(COUNTIF('Product Data'!$A$7:$A$206,A194)&lt;&gt;1,NOT(ISNUMBER(G194)),NOT(ISNUMBER(F194)),NOT(ISNUMBER(IFERROR(VLOOKUP(A194,'Product Data'!$A$7:$H$206,7,FALSE),""))),IFERROR(VLOOKUP(A194,'Product Data'!$A$7:$H$206,7,FALSE),-1)&lt;0),"",MAX(0,G194+VLOOKUP(A194,'Product Data'!$A$7:$H$206,7,FALSE)-F194)))</f>
        <v/>
      </c>
      <c r="L194" s="10"/>
      <c r="M194" s="2" t="str">
        <f>IF(A194="","",IF(COUNTIF('Product Data'!$A$7:$A$206,A194)&lt;&gt;1,"",IF(OR(NOT(ISNUMBER(IFERROR(VLOOKUP(A194,'Product Data'!$A$7:$H$206,5,FALSE),""))),IFERROR(VLOOKUP(A194,'Product Data'!$A$7:$H$206,5,FALSE),0)&lt;=0),"",VLOOKUP(A194,'Product Data'!$A$7:$H$206,5,FALSE))))</f>
        <v/>
      </c>
      <c r="N194" s="2" t="str">
        <f t="shared" si="34"/>
        <v/>
      </c>
      <c r="O194" s="2" t="str">
        <f t="shared" si="35"/>
        <v/>
      </c>
      <c r="P194" t="str">
        <f>IF(A194="",IF(COUNTA(C194:E194,L194,Q194)&gt;0,"Review",""),IF(OR(COUNTIF('Product Data'!$A$7:$A$206,A194)&lt;&gt;1,COUNTIF($A$8:$A$207,A194)&lt;&gt;1,B194="",NOT(ISNUMBER(F194)),NOT(ISNUMBER(G194)),NOT(ISNUMBER(H194)),NOT(ISNUMBER(I194)),NOT(ISNUMBER(J194)),NOT(ISNUMBER(K194)),NOT(ISNUMBER(M194)),NOT(ISNUMBER(N194)),NOT(ISNUMBER($B$6)),$B$6&lt;0),"Review",IF(F194&lt;=H194,"Urgent",IF(I194&lt;=VLOOKUP(A194,'Product Data'!$A$7:$H$206,6,FALSE)+$B$6,"Monitor","Healthy"))))</f>
        <v/>
      </c>
      <c r="Q194" s="6"/>
    </row>
    <row r="195" spans="1:17">
      <c r="A195" s="6"/>
      <c r="B195" t="str">
        <f>IF(A195="","",IF(COUNTIF('Product Data'!$A$7:$A$206,A195)&lt;&gt;1,"REVIEW SKU",VLOOKUP(A195,'Product Data'!$A$7:$H$206,2,FALSE)))</f>
        <v/>
      </c>
      <c r="C195" s="10"/>
      <c r="D195" s="10"/>
      <c r="E195" s="10"/>
      <c r="F195" s="3" t="str">
        <f t="shared" si="30"/>
        <v/>
      </c>
      <c r="G195" s="3" t="str">
        <f t="shared" si="31"/>
        <v/>
      </c>
      <c r="H195" s="3" t="str">
        <f>IF(A195="","",IF(OR(COUNTIF('Product Data'!$A$7:$A$206,A195)&lt;&gt;1,NOT(ISNUMBER(C195)),C195&lt;=0,NOT(ISNUMBER(IFERROR(VLOOKUP(A195,'Product Data'!$A$7:$H$206,6,FALSE),""))),IFERROR(VLOOKUP(A195,'Product Data'!$A$7:$H$206,6,FALSE),-1)&lt;0,NOT(ISNUMBER(IFERROR(VLOOKUP(A195,'Product Data'!$A$7:$H$206,7,FALSE),""))),IFERROR(VLOOKUP(A195,'Product Data'!$A$7:$H$206,7,FALSE),-1)&lt;0),"",C195*VLOOKUP(A195,'Product Data'!$A$7:$H$206,6,FALSE)+VLOOKUP(A195,'Product Data'!$A$7:$H$206,7,FALSE)))</f>
        <v/>
      </c>
      <c r="I195" s="3" t="str">
        <f t="shared" si="32"/>
        <v/>
      </c>
      <c r="J195" s="11" t="str">
        <f t="shared" si="33"/>
        <v/>
      </c>
      <c r="K195" s="3" t="str">
        <f>IF(A195="","",IF(OR(COUNTIF('Product Data'!$A$7:$A$206,A195)&lt;&gt;1,NOT(ISNUMBER(G195)),NOT(ISNUMBER(F195)),NOT(ISNUMBER(IFERROR(VLOOKUP(A195,'Product Data'!$A$7:$H$206,7,FALSE),""))),IFERROR(VLOOKUP(A195,'Product Data'!$A$7:$H$206,7,FALSE),-1)&lt;0),"",MAX(0,G195+VLOOKUP(A195,'Product Data'!$A$7:$H$206,7,FALSE)-F195)))</f>
        <v/>
      </c>
      <c r="L195" s="10"/>
      <c r="M195" s="2" t="str">
        <f>IF(A195="","",IF(COUNTIF('Product Data'!$A$7:$A$206,A195)&lt;&gt;1,"",IF(OR(NOT(ISNUMBER(IFERROR(VLOOKUP(A195,'Product Data'!$A$7:$H$206,5,FALSE),""))),IFERROR(VLOOKUP(A195,'Product Data'!$A$7:$H$206,5,FALSE),0)&lt;=0),"",VLOOKUP(A195,'Product Data'!$A$7:$H$206,5,FALSE))))</f>
        <v/>
      </c>
      <c r="N195" s="2" t="str">
        <f t="shared" si="34"/>
        <v/>
      </c>
      <c r="O195" s="2" t="str">
        <f t="shared" si="35"/>
        <v/>
      </c>
      <c r="P195" t="str">
        <f>IF(A195="",IF(COUNTA(C195:E195,L195,Q195)&gt;0,"Review",""),IF(OR(COUNTIF('Product Data'!$A$7:$A$206,A195)&lt;&gt;1,COUNTIF($A$8:$A$207,A195)&lt;&gt;1,B195="",NOT(ISNUMBER(F195)),NOT(ISNUMBER(G195)),NOT(ISNUMBER(H195)),NOT(ISNUMBER(I195)),NOT(ISNUMBER(J195)),NOT(ISNUMBER(K195)),NOT(ISNUMBER(M195)),NOT(ISNUMBER(N195)),NOT(ISNUMBER($B$6)),$B$6&lt;0),"Review",IF(F195&lt;=H195,"Urgent",IF(I195&lt;=VLOOKUP(A195,'Product Data'!$A$7:$H$206,6,FALSE)+$B$6,"Monitor","Healthy"))))</f>
        <v/>
      </c>
      <c r="Q195" s="6"/>
    </row>
    <row r="196" spans="1:17">
      <c r="A196" s="6"/>
      <c r="B196" t="str">
        <f>IF(A196="","",IF(COUNTIF('Product Data'!$A$7:$A$206,A196)&lt;&gt;1,"REVIEW SKU",VLOOKUP(A196,'Product Data'!$A$7:$H$206,2,FALSE)))</f>
        <v/>
      </c>
      <c r="C196" s="10"/>
      <c r="D196" s="10"/>
      <c r="E196" s="10"/>
      <c r="F196" s="3" t="str">
        <f t="shared" si="30"/>
        <v/>
      </c>
      <c r="G196" s="3" t="str">
        <f t="shared" si="31"/>
        <v/>
      </c>
      <c r="H196" s="3" t="str">
        <f>IF(A196="","",IF(OR(COUNTIF('Product Data'!$A$7:$A$206,A196)&lt;&gt;1,NOT(ISNUMBER(C196)),C196&lt;=0,NOT(ISNUMBER(IFERROR(VLOOKUP(A196,'Product Data'!$A$7:$H$206,6,FALSE),""))),IFERROR(VLOOKUP(A196,'Product Data'!$A$7:$H$206,6,FALSE),-1)&lt;0,NOT(ISNUMBER(IFERROR(VLOOKUP(A196,'Product Data'!$A$7:$H$206,7,FALSE),""))),IFERROR(VLOOKUP(A196,'Product Data'!$A$7:$H$206,7,FALSE),-1)&lt;0),"",C196*VLOOKUP(A196,'Product Data'!$A$7:$H$206,6,FALSE)+VLOOKUP(A196,'Product Data'!$A$7:$H$206,7,FALSE)))</f>
        <v/>
      </c>
      <c r="I196" s="3" t="str">
        <f t="shared" si="32"/>
        <v/>
      </c>
      <c r="J196" s="11" t="str">
        <f t="shared" si="33"/>
        <v/>
      </c>
      <c r="K196" s="3" t="str">
        <f>IF(A196="","",IF(OR(COUNTIF('Product Data'!$A$7:$A$206,A196)&lt;&gt;1,NOT(ISNUMBER(G196)),NOT(ISNUMBER(F196)),NOT(ISNUMBER(IFERROR(VLOOKUP(A196,'Product Data'!$A$7:$H$206,7,FALSE),""))),IFERROR(VLOOKUP(A196,'Product Data'!$A$7:$H$206,7,FALSE),-1)&lt;0),"",MAX(0,G196+VLOOKUP(A196,'Product Data'!$A$7:$H$206,7,FALSE)-F196)))</f>
        <v/>
      </c>
      <c r="L196" s="10"/>
      <c r="M196" s="2" t="str">
        <f>IF(A196="","",IF(COUNTIF('Product Data'!$A$7:$A$206,A196)&lt;&gt;1,"",IF(OR(NOT(ISNUMBER(IFERROR(VLOOKUP(A196,'Product Data'!$A$7:$H$206,5,FALSE),""))),IFERROR(VLOOKUP(A196,'Product Data'!$A$7:$H$206,5,FALSE),0)&lt;=0),"",VLOOKUP(A196,'Product Data'!$A$7:$H$206,5,FALSE))))</f>
        <v/>
      </c>
      <c r="N196" s="2" t="str">
        <f t="shared" si="34"/>
        <v/>
      </c>
      <c r="O196" s="2" t="str">
        <f t="shared" si="35"/>
        <v/>
      </c>
      <c r="P196" t="str">
        <f>IF(A196="",IF(COUNTA(C196:E196,L196,Q196)&gt;0,"Review",""),IF(OR(COUNTIF('Product Data'!$A$7:$A$206,A196)&lt;&gt;1,COUNTIF($A$8:$A$207,A196)&lt;&gt;1,B196="",NOT(ISNUMBER(F196)),NOT(ISNUMBER(G196)),NOT(ISNUMBER(H196)),NOT(ISNUMBER(I196)),NOT(ISNUMBER(J196)),NOT(ISNUMBER(K196)),NOT(ISNUMBER(M196)),NOT(ISNUMBER(N196)),NOT(ISNUMBER($B$6)),$B$6&lt;0),"Review",IF(F196&lt;=H196,"Urgent",IF(I196&lt;=VLOOKUP(A196,'Product Data'!$A$7:$H$206,6,FALSE)+$B$6,"Monitor","Healthy"))))</f>
        <v/>
      </c>
      <c r="Q196" s="6"/>
    </row>
    <row r="197" spans="1:17">
      <c r="A197" s="6"/>
      <c r="B197" t="str">
        <f>IF(A197="","",IF(COUNTIF('Product Data'!$A$7:$A$206,A197)&lt;&gt;1,"REVIEW SKU",VLOOKUP(A197,'Product Data'!$A$7:$H$206,2,FALSE)))</f>
        <v/>
      </c>
      <c r="C197" s="10"/>
      <c r="D197" s="10"/>
      <c r="E197" s="10"/>
      <c r="F197" s="3" t="str">
        <f t="shared" si="30"/>
        <v/>
      </c>
      <c r="G197" s="3" t="str">
        <f t="shared" si="31"/>
        <v/>
      </c>
      <c r="H197" s="3" t="str">
        <f>IF(A197="","",IF(OR(COUNTIF('Product Data'!$A$7:$A$206,A197)&lt;&gt;1,NOT(ISNUMBER(C197)),C197&lt;=0,NOT(ISNUMBER(IFERROR(VLOOKUP(A197,'Product Data'!$A$7:$H$206,6,FALSE),""))),IFERROR(VLOOKUP(A197,'Product Data'!$A$7:$H$206,6,FALSE),-1)&lt;0,NOT(ISNUMBER(IFERROR(VLOOKUP(A197,'Product Data'!$A$7:$H$206,7,FALSE),""))),IFERROR(VLOOKUP(A197,'Product Data'!$A$7:$H$206,7,FALSE),-1)&lt;0),"",C197*VLOOKUP(A197,'Product Data'!$A$7:$H$206,6,FALSE)+VLOOKUP(A197,'Product Data'!$A$7:$H$206,7,FALSE)))</f>
        <v/>
      </c>
      <c r="I197" s="3" t="str">
        <f t="shared" si="32"/>
        <v/>
      </c>
      <c r="J197" s="11" t="str">
        <f t="shared" si="33"/>
        <v/>
      </c>
      <c r="K197" s="3" t="str">
        <f>IF(A197="","",IF(OR(COUNTIF('Product Data'!$A$7:$A$206,A197)&lt;&gt;1,NOT(ISNUMBER(G197)),NOT(ISNUMBER(F197)),NOT(ISNUMBER(IFERROR(VLOOKUP(A197,'Product Data'!$A$7:$H$206,7,FALSE),""))),IFERROR(VLOOKUP(A197,'Product Data'!$A$7:$H$206,7,FALSE),-1)&lt;0),"",MAX(0,G197+VLOOKUP(A197,'Product Data'!$A$7:$H$206,7,FALSE)-F197)))</f>
        <v/>
      </c>
      <c r="L197" s="10"/>
      <c r="M197" s="2" t="str">
        <f>IF(A197="","",IF(COUNTIF('Product Data'!$A$7:$A$206,A197)&lt;&gt;1,"",IF(OR(NOT(ISNUMBER(IFERROR(VLOOKUP(A197,'Product Data'!$A$7:$H$206,5,FALSE),""))),IFERROR(VLOOKUP(A197,'Product Data'!$A$7:$H$206,5,FALSE),0)&lt;=0),"",VLOOKUP(A197,'Product Data'!$A$7:$H$206,5,FALSE))))</f>
        <v/>
      </c>
      <c r="N197" s="2" t="str">
        <f t="shared" si="34"/>
        <v/>
      </c>
      <c r="O197" s="2" t="str">
        <f t="shared" si="35"/>
        <v/>
      </c>
      <c r="P197" t="str">
        <f>IF(A197="",IF(COUNTA(C197:E197,L197,Q197)&gt;0,"Review",""),IF(OR(COUNTIF('Product Data'!$A$7:$A$206,A197)&lt;&gt;1,COUNTIF($A$8:$A$207,A197)&lt;&gt;1,B197="",NOT(ISNUMBER(F197)),NOT(ISNUMBER(G197)),NOT(ISNUMBER(H197)),NOT(ISNUMBER(I197)),NOT(ISNUMBER(J197)),NOT(ISNUMBER(K197)),NOT(ISNUMBER(M197)),NOT(ISNUMBER(N197)),NOT(ISNUMBER($B$6)),$B$6&lt;0),"Review",IF(F197&lt;=H197,"Urgent",IF(I197&lt;=VLOOKUP(A197,'Product Data'!$A$7:$H$206,6,FALSE)+$B$6,"Monitor","Healthy"))))</f>
        <v/>
      </c>
      <c r="Q197" s="6"/>
    </row>
    <row r="198" spans="1:17">
      <c r="A198" s="6"/>
      <c r="B198" t="str">
        <f>IF(A198="","",IF(COUNTIF('Product Data'!$A$7:$A$206,A198)&lt;&gt;1,"REVIEW SKU",VLOOKUP(A198,'Product Data'!$A$7:$H$206,2,FALSE)))</f>
        <v/>
      </c>
      <c r="C198" s="10"/>
      <c r="D198" s="10"/>
      <c r="E198" s="10"/>
      <c r="F198" s="3" t="str">
        <f t="shared" si="30"/>
        <v/>
      </c>
      <c r="G198" s="3" t="str">
        <f t="shared" si="31"/>
        <v/>
      </c>
      <c r="H198" s="3" t="str">
        <f>IF(A198="","",IF(OR(COUNTIF('Product Data'!$A$7:$A$206,A198)&lt;&gt;1,NOT(ISNUMBER(C198)),C198&lt;=0,NOT(ISNUMBER(IFERROR(VLOOKUP(A198,'Product Data'!$A$7:$H$206,6,FALSE),""))),IFERROR(VLOOKUP(A198,'Product Data'!$A$7:$H$206,6,FALSE),-1)&lt;0,NOT(ISNUMBER(IFERROR(VLOOKUP(A198,'Product Data'!$A$7:$H$206,7,FALSE),""))),IFERROR(VLOOKUP(A198,'Product Data'!$A$7:$H$206,7,FALSE),-1)&lt;0),"",C198*VLOOKUP(A198,'Product Data'!$A$7:$H$206,6,FALSE)+VLOOKUP(A198,'Product Data'!$A$7:$H$206,7,FALSE)))</f>
        <v/>
      </c>
      <c r="I198" s="3" t="str">
        <f t="shared" si="32"/>
        <v/>
      </c>
      <c r="J198" s="11" t="str">
        <f t="shared" si="33"/>
        <v/>
      </c>
      <c r="K198" s="3" t="str">
        <f>IF(A198="","",IF(OR(COUNTIF('Product Data'!$A$7:$A$206,A198)&lt;&gt;1,NOT(ISNUMBER(G198)),NOT(ISNUMBER(F198)),NOT(ISNUMBER(IFERROR(VLOOKUP(A198,'Product Data'!$A$7:$H$206,7,FALSE),""))),IFERROR(VLOOKUP(A198,'Product Data'!$A$7:$H$206,7,FALSE),-1)&lt;0),"",MAX(0,G198+VLOOKUP(A198,'Product Data'!$A$7:$H$206,7,FALSE)-F198)))</f>
        <v/>
      </c>
      <c r="L198" s="10"/>
      <c r="M198" s="2" t="str">
        <f>IF(A198="","",IF(COUNTIF('Product Data'!$A$7:$A$206,A198)&lt;&gt;1,"",IF(OR(NOT(ISNUMBER(IFERROR(VLOOKUP(A198,'Product Data'!$A$7:$H$206,5,FALSE),""))),IFERROR(VLOOKUP(A198,'Product Data'!$A$7:$H$206,5,FALSE),0)&lt;=0),"",VLOOKUP(A198,'Product Data'!$A$7:$H$206,5,FALSE))))</f>
        <v/>
      </c>
      <c r="N198" s="2" t="str">
        <f t="shared" si="34"/>
        <v/>
      </c>
      <c r="O198" s="2" t="str">
        <f t="shared" si="35"/>
        <v/>
      </c>
      <c r="P198" t="str">
        <f>IF(A198="",IF(COUNTA(C198:E198,L198,Q198)&gt;0,"Review",""),IF(OR(COUNTIF('Product Data'!$A$7:$A$206,A198)&lt;&gt;1,COUNTIF($A$8:$A$207,A198)&lt;&gt;1,B198="",NOT(ISNUMBER(F198)),NOT(ISNUMBER(G198)),NOT(ISNUMBER(H198)),NOT(ISNUMBER(I198)),NOT(ISNUMBER(J198)),NOT(ISNUMBER(K198)),NOT(ISNUMBER(M198)),NOT(ISNUMBER(N198)),NOT(ISNUMBER($B$6)),$B$6&lt;0),"Review",IF(F198&lt;=H198,"Urgent",IF(I198&lt;=VLOOKUP(A198,'Product Data'!$A$7:$H$206,6,FALSE)+$B$6,"Monitor","Healthy"))))</f>
        <v/>
      </c>
      <c r="Q198" s="6"/>
    </row>
    <row r="199" spans="1:17">
      <c r="A199" s="6"/>
      <c r="B199" t="str">
        <f>IF(A199="","",IF(COUNTIF('Product Data'!$A$7:$A$206,A199)&lt;&gt;1,"REVIEW SKU",VLOOKUP(A199,'Product Data'!$A$7:$H$206,2,FALSE)))</f>
        <v/>
      </c>
      <c r="C199" s="10"/>
      <c r="D199" s="10"/>
      <c r="E199" s="10"/>
      <c r="F199" s="3" t="str">
        <f t="shared" si="30"/>
        <v/>
      </c>
      <c r="G199" s="3" t="str">
        <f t="shared" si="31"/>
        <v/>
      </c>
      <c r="H199" s="3" t="str">
        <f>IF(A199="","",IF(OR(COUNTIF('Product Data'!$A$7:$A$206,A199)&lt;&gt;1,NOT(ISNUMBER(C199)),C199&lt;=0,NOT(ISNUMBER(IFERROR(VLOOKUP(A199,'Product Data'!$A$7:$H$206,6,FALSE),""))),IFERROR(VLOOKUP(A199,'Product Data'!$A$7:$H$206,6,FALSE),-1)&lt;0,NOT(ISNUMBER(IFERROR(VLOOKUP(A199,'Product Data'!$A$7:$H$206,7,FALSE),""))),IFERROR(VLOOKUP(A199,'Product Data'!$A$7:$H$206,7,FALSE),-1)&lt;0),"",C199*VLOOKUP(A199,'Product Data'!$A$7:$H$206,6,FALSE)+VLOOKUP(A199,'Product Data'!$A$7:$H$206,7,FALSE)))</f>
        <v/>
      </c>
      <c r="I199" s="3" t="str">
        <f t="shared" si="32"/>
        <v/>
      </c>
      <c r="J199" s="11" t="str">
        <f t="shared" si="33"/>
        <v/>
      </c>
      <c r="K199" s="3" t="str">
        <f>IF(A199="","",IF(OR(COUNTIF('Product Data'!$A$7:$A$206,A199)&lt;&gt;1,NOT(ISNUMBER(G199)),NOT(ISNUMBER(F199)),NOT(ISNUMBER(IFERROR(VLOOKUP(A199,'Product Data'!$A$7:$H$206,7,FALSE),""))),IFERROR(VLOOKUP(A199,'Product Data'!$A$7:$H$206,7,FALSE),-1)&lt;0),"",MAX(0,G199+VLOOKUP(A199,'Product Data'!$A$7:$H$206,7,FALSE)-F199)))</f>
        <v/>
      </c>
      <c r="L199" s="10"/>
      <c r="M199" s="2" t="str">
        <f>IF(A199="","",IF(COUNTIF('Product Data'!$A$7:$A$206,A199)&lt;&gt;1,"",IF(OR(NOT(ISNUMBER(IFERROR(VLOOKUP(A199,'Product Data'!$A$7:$H$206,5,FALSE),""))),IFERROR(VLOOKUP(A199,'Product Data'!$A$7:$H$206,5,FALSE),0)&lt;=0),"",VLOOKUP(A199,'Product Data'!$A$7:$H$206,5,FALSE))))</f>
        <v/>
      </c>
      <c r="N199" s="2" t="str">
        <f t="shared" si="34"/>
        <v/>
      </c>
      <c r="O199" s="2" t="str">
        <f t="shared" si="35"/>
        <v/>
      </c>
      <c r="P199" t="str">
        <f>IF(A199="",IF(COUNTA(C199:E199,L199,Q199)&gt;0,"Review",""),IF(OR(COUNTIF('Product Data'!$A$7:$A$206,A199)&lt;&gt;1,COUNTIF($A$8:$A$207,A199)&lt;&gt;1,B199="",NOT(ISNUMBER(F199)),NOT(ISNUMBER(G199)),NOT(ISNUMBER(H199)),NOT(ISNUMBER(I199)),NOT(ISNUMBER(J199)),NOT(ISNUMBER(K199)),NOT(ISNUMBER(M199)),NOT(ISNUMBER(N199)),NOT(ISNUMBER($B$6)),$B$6&lt;0),"Review",IF(F199&lt;=H199,"Urgent",IF(I199&lt;=VLOOKUP(A199,'Product Data'!$A$7:$H$206,6,FALSE)+$B$6,"Monitor","Healthy"))))</f>
        <v/>
      </c>
      <c r="Q199" s="6"/>
    </row>
    <row r="200" spans="1:17">
      <c r="A200" s="6"/>
      <c r="B200" t="str">
        <f>IF(A200="","",IF(COUNTIF('Product Data'!$A$7:$A$206,A200)&lt;&gt;1,"REVIEW SKU",VLOOKUP(A200,'Product Data'!$A$7:$H$206,2,FALSE)))</f>
        <v/>
      </c>
      <c r="C200" s="10"/>
      <c r="D200" s="10"/>
      <c r="E200" s="10"/>
      <c r="F200" s="3" t="str">
        <f t="shared" ref="F200:F231" si="36">IF(A200="","",IF(OR(NOT(ISNUMBER(D200)),D200&lt;0,NOT(ISNUMBER(E200)),E200&lt;0),"",MAX(0,D200-E200)))</f>
        <v/>
      </c>
      <c r="G200" s="3" t="str">
        <f t="shared" ref="G200:G207" si="37">IF(A200="","",IF(OR(NOT(ISNUMBER(C200)),C200&lt;=0,NOT(ISNUMBER($B$4)),$B$4&lt;=0),"",C200*$B$4))</f>
        <v/>
      </c>
      <c r="H200" s="3" t="str">
        <f>IF(A200="","",IF(OR(COUNTIF('Product Data'!$A$7:$A$206,A200)&lt;&gt;1,NOT(ISNUMBER(C200)),C200&lt;=0,NOT(ISNUMBER(IFERROR(VLOOKUP(A200,'Product Data'!$A$7:$H$206,6,FALSE),""))),IFERROR(VLOOKUP(A200,'Product Data'!$A$7:$H$206,6,FALSE),-1)&lt;0,NOT(ISNUMBER(IFERROR(VLOOKUP(A200,'Product Data'!$A$7:$H$206,7,FALSE),""))),IFERROR(VLOOKUP(A200,'Product Data'!$A$7:$H$206,7,FALSE),-1)&lt;0),"",C200*VLOOKUP(A200,'Product Data'!$A$7:$H$206,6,FALSE)+VLOOKUP(A200,'Product Data'!$A$7:$H$206,7,FALSE)))</f>
        <v/>
      </c>
      <c r="I200" s="3" t="str">
        <f t="shared" ref="I200:I207" si="38">IF(A200="","",IF(OR(NOT(ISNUMBER(C200)),C200&lt;=0,NOT(ISNUMBER(F200))),"",F200/C200))</f>
        <v/>
      </c>
      <c r="J200" s="11" t="str">
        <f t="shared" ref="J200:J207" si="39">IF(A200="","",IF(OR(NOT(ISNUMBER($B$3)),$B$3&lt;=0,NOT(ISNUMBER(C200)),C200&lt;=0,NOT(ISNUMBER(F200)),NOT(ISNUMBER(H200))),"",IF(F200&lt;=H200,$B$3,$B$3+ROUNDUP((F200-H200)/C200,0))))</f>
        <v/>
      </c>
      <c r="K200" s="3" t="str">
        <f>IF(A200="","",IF(OR(COUNTIF('Product Data'!$A$7:$A$206,A200)&lt;&gt;1,NOT(ISNUMBER(G200)),NOT(ISNUMBER(F200)),NOT(ISNUMBER(IFERROR(VLOOKUP(A200,'Product Data'!$A$7:$H$206,7,FALSE),""))),IFERROR(VLOOKUP(A200,'Product Data'!$A$7:$H$206,7,FALSE),-1)&lt;0),"",MAX(0,G200+VLOOKUP(A200,'Product Data'!$A$7:$H$206,7,FALSE)-F200)))</f>
        <v/>
      </c>
      <c r="L200" s="10"/>
      <c r="M200" s="2" t="str">
        <f>IF(A200="","",IF(COUNTIF('Product Data'!$A$7:$A$206,A200)&lt;&gt;1,"",IF(OR(NOT(ISNUMBER(IFERROR(VLOOKUP(A200,'Product Data'!$A$7:$H$206,5,FALSE),""))),IFERROR(VLOOKUP(A200,'Product Data'!$A$7:$H$206,5,FALSE),0)&lt;=0),"",VLOOKUP(A200,'Product Data'!$A$7:$H$206,5,FALSE))))</f>
        <v/>
      </c>
      <c r="N200" s="2" t="str">
        <f t="shared" ref="N200:N231" si="40">IF(A200="","",IF(OR(NOT(ISNUMBER(K200)),NOT(ISNUMBER(M200))),"",K200*M200))</f>
        <v/>
      </c>
      <c r="O200" s="2" t="str">
        <f t="shared" ref="O200:O207" si="41">IF(A200="","",IF(COUNTA(L200)=0,"",IF(OR(NOT(ISNUMBER(L200)),L200&lt;0,NOT(ISNUMBER(M200))),"",L200*M200)))</f>
        <v/>
      </c>
      <c r="P200" t="str">
        <f>IF(A200="",IF(COUNTA(C200:E200,L200,Q200)&gt;0,"Review",""),IF(OR(COUNTIF('Product Data'!$A$7:$A$206,A200)&lt;&gt;1,COUNTIF($A$8:$A$207,A200)&lt;&gt;1,B200="",NOT(ISNUMBER(F200)),NOT(ISNUMBER(G200)),NOT(ISNUMBER(H200)),NOT(ISNUMBER(I200)),NOT(ISNUMBER(J200)),NOT(ISNUMBER(K200)),NOT(ISNUMBER(M200)),NOT(ISNUMBER(N200)),NOT(ISNUMBER($B$6)),$B$6&lt;0),"Review",IF(F200&lt;=H200,"Urgent",IF(I200&lt;=VLOOKUP(A200,'Product Data'!$A$7:$H$206,6,FALSE)+$B$6,"Monitor","Healthy"))))</f>
        <v/>
      </c>
      <c r="Q200" s="6"/>
    </row>
    <row r="201" spans="1:17">
      <c r="A201" s="6"/>
      <c r="B201" t="str">
        <f>IF(A201="","",IF(COUNTIF('Product Data'!$A$7:$A$206,A201)&lt;&gt;1,"REVIEW SKU",VLOOKUP(A201,'Product Data'!$A$7:$H$206,2,FALSE)))</f>
        <v/>
      </c>
      <c r="C201" s="10"/>
      <c r="D201" s="10"/>
      <c r="E201" s="10"/>
      <c r="F201" s="3" t="str">
        <f t="shared" si="36"/>
        <v/>
      </c>
      <c r="G201" s="3" t="str">
        <f t="shared" si="37"/>
        <v/>
      </c>
      <c r="H201" s="3" t="str">
        <f>IF(A201="","",IF(OR(COUNTIF('Product Data'!$A$7:$A$206,A201)&lt;&gt;1,NOT(ISNUMBER(C201)),C201&lt;=0,NOT(ISNUMBER(IFERROR(VLOOKUP(A201,'Product Data'!$A$7:$H$206,6,FALSE),""))),IFERROR(VLOOKUP(A201,'Product Data'!$A$7:$H$206,6,FALSE),-1)&lt;0,NOT(ISNUMBER(IFERROR(VLOOKUP(A201,'Product Data'!$A$7:$H$206,7,FALSE),""))),IFERROR(VLOOKUP(A201,'Product Data'!$A$7:$H$206,7,FALSE),-1)&lt;0),"",C201*VLOOKUP(A201,'Product Data'!$A$7:$H$206,6,FALSE)+VLOOKUP(A201,'Product Data'!$A$7:$H$206,7,FALSE)))</f>
        <v/>
      </c>
      <c r="I201" s="3" t="str">
        <f t="shared" si="38"/>
        <v/>
      </c>
      <c r="J201" s="11" t="str">
        <f t="shared" si="39"/>
        <v/>
      </c>
      <c r="K201" s="3" t="str">
        <f>IF(A201="","",IF(OR(COUNTIF('Product Data'!$A$7:$A$206,A201)&lt;&gt;1,NOT(ISNUMBER(G201)),NOT(ISNUMBER(F201)),NOT(ISNUMBER(IFERROR(VLOOKUP(A201,'Product Data'!$A$7:$H$206,7,FALSE),""))),IFERROR(VLOOKUP(A201,'Product Data'!$A$7:$H$206,7,FALSE),-1)&lt;0),"",MAX(0,G201+VLOOKUP(A201,'Product Data'!$A$7:$H$206,7,FALSE)-F201)))</f>
        <v/>
      </c>
      <c r="L201" s="10"/>
      <c r="M201" s="2" t="str">
        <f>IF(A201="","",IF(COUNTIF('Product Data'!$A$7:$A$206,A201)&lt;&gt;1,"",IF(OR(NOT(ISNUMBER(IFERROR(VLOOKUP(A201,'Product Data'!$A$7:$H$206,5,FALSE),""))),IFERROR(VLOOKUP(A201,'Product Data'!$A$7:$H$206,5,FALSE),0)&lt;=0),"",VLOOKUP(A201,'Product Data'!$A$7:$H$206,5,FALSE))))</f>
        <v/>
      </c>
      <c r="N201" s="2" t="str">
        <f t="shared" si="40"/>
        <v/>
      </c>
      <c r="O201" s="2" t="str">
        <f t="shared" si="41"/>
        <v/>
      </c>
      <c r="P201" t="str">
        <f>IF(A201="",IF(COUNTA(C201:E201,L201,Q201)&gt;0,"Review",""),IF(OR(COUNTIF('Product Data'!$A$7:$A$206,A201)&lt;&gt;1,COUNTIF($A$8:$A$207,A201)&lt;&gt;1,B201="",NOT(ISNUMBER(F201)),NOT(ISNUMBER(G201)),NOT(ISNUMBER(H201)),NOT(ISNUMBER(I201)),NOT(ISNUMBER(J201)),NOT(ISNUMBER(K201)),NOT(ISNUMBER(M201)),NOT(ISNUMBER(N201)),NOT(ISNUMBER($B$6)),$B$6&lt;0),"Review",IF(F201&lt;=H201,"Urgent",IF(I201&lt;=VLOOKUP(A201,'Product Data'!$A$7:$H$206,6,FALSE)+$B$6,"Monitor","Healthy"))))</f>
        <v/>
      </c>
      <c r="Q201" s="6"/>
    </row>
    <row r="202" spans="1:17">
      <c r="A202" s="6"/>
      <c r="B202" t="str">
        <f>IF(A202="","",IF(COUNTIF('Product Data'!$A$7:$A$206,A202)&lt;&gt;1,"REVIEW SKU",VLOOKUP(A202,'Product Data'!$A$7:$H$206,2,FALSE)))</f>
        <v/>
      </c>
      <c r="C202" s="10"/>
      <c r="D202" s="10"/>
      <c r="E202" s="10"/>
      <c r="F202" s="3" t="str">
        <f t="shared" si="36"/>
        <v/>
      </c>
      <c r="G202" s="3" t="str">
        <f t="shared" si="37"/>
        <v/>
      </c>
      <c r="H202" s="3" t="str">
        <f>IF(A202="","",IF(OR(COUNTIF('Product Data'!$A$7:$A$206,A202)&lt;&gt;1,NOT(ISNUMBER(C202)),C202&lt;=0,NOT(ISNUMBER(IFERROR(VLOOKUP(A202,'Product Data'!$A$7:$H$206,6,FALSE),""))),IFERROR(VLOOKUP(A202,'Product Data'!$A$7:$H$206,6,FALSE),-1)&lt;0,NOT(ISNUMBER(IFERROR(VLOOKUP(A202,'Product Data'!$A$7:$H$206,7,FALSE),""))),IFERROR(VLOOKUP(A202,'Product Data'!$A$7:$H$206,7,FALSE),-1)&lt;0),"",C202*VLOOKUP(A202,'Product Data'!$A$7:$H$206,6,FALSE)+VLOOKUP(A202,'Product Data'!$A$7:$H$206,7,FALSE)))</f>
        <v/>
      </c>
      <c r="I202" s="3" t="str">
        <f t="shared" si="38"/>
        <v/>
      </c>
      <c r="J202" s="11" t="str">
        <f t="shared" si="39"/>
        <v/>
      </c>
      <c r="K202" s="3" t="str">
        <f>IF(A202="","",IF(OR(COUNTIF('Product Data'!$A$7:$A$206,A202)&lt;&gt;1,NOT(ISNUMBER(G202)),NOT(ISNUMBER(F202)),NOT(ISNUMBER(IFERROR(VLOOKUP(A202,'Product Data'!$A$7:$H$206,7,FALSE),""))),IFERROR(VLOOKUP(A202,'Product Data'!$A$7:$H$206,7,FALSE),-1)&lt;0),"",MAX(0,G202+VLOOKUP(A202,'Product Data'!$A$7:$H$206,7,FALSE)-F202)))</f>
        <v/>
      </c>
      <c r="L202" s="10"/>
      <c r="M202" s="2" t="str">
        <f>IF(A202="","",IF(COUNTIF('Product Data'!$A$7:$A$206,A202)&lt;&gt;1,"",IF(OR(NOT(ISNUMBER(IFERROR(VLOOKUP(A202,'Product Data'!$A$7:$H$206,5,FALSE),""))),IFERROR(VLOOKUP(A202,'Product Data'!$A$7:$H$206,5,FALSE),0)&lt;=0),"",VLOOKUP(A202,'Product Data'!$A$7:$H$206,5,FALSE))))</f>
        <v/>
      </c>
      <c r="N202" s="2" t="str">
        <f t="shared" si="40"/>
        <v/>
      </c>
      <c r="O202" s="2" t="str">
        <f t="shared" si="41"/>
        <v/>
      </c>
      <c r="P202" t="str">
        <f>IF(A202="",IF(COUNTA(C202:E202,L202,Q202)&gt;0,"Review",""),IF(OR(COUNTIF('Product Data'!$A$7:$A$206,A202)&lt;&gt;1,COUNTIF($A$8:$A$207,A202)&lt;&gt;1,B202="",NOT(ISNUMBER(F202)),NOT(ISNUMBER(G202)),NOT(ISNUMBER(H202)),NOT(ISNUMBER(I202)),NOT(ISNUMBER(J202)),NOT(ISNUMBER(K202)),NOT(ISNUMBER(M202)),NOT(ISNUMBER(N202)),NOT(ISNUMBER($B$6)),$B$6&lt;0),"Review",IF(F202&lt;=H202,"Urgent",IF(I202&lt;=VLOOKUP(A202,'Product Data'!$A$7:$H$206,6,FALSE)+$B$6,"Monitor","Healthy"))))</f>
        <v/>
      </c>
      <c r="Q202" s="6"/>
    </row>
    <row r="203" spans="1:17">
      <c r="A203" s="6"/>
      <c r="B203" t="str">
        <f>IF(A203="","",IF(COUNTIF('Product Data'!$A$7:$A$206,A203)&lt;&gt;1,"REVIEW SKU",VLOOKUP(A203,'Product Data'!$A$7:$H$206,2,FALSE)))</f>
        <v/>
      </c>
      <c r="C203" s="10"/>
      <c r="D203" s="10"/>
      <c r="E203" s="10"/>
      <c r="F203" s="3" t="str">
        <f t="shared" si="36"/>
        <v/>
      </c>
      <c r="G203" s="3" t="str">
        <f t="shared" si="37"/>
        <v/>
      </c>
      <c r="H203" s="3" t="str">
        <f>IF(A203="","",IF(OR(COUNTIF('Product Data'!$A$7:$A$206,A203)&lt;&gt;1,NOT(ISNUMBER(C203)),C203&lt;=0,NOT(ISNUMBER(IFERROR(VLOOKUP(A203,'Product Data'!$A$7:$H$206,6,FALSE),""))),IFERROR(VLOOKUP(A203,'Product Data'!$A$7:$H$206,6,FALSE),-1)&lt;0,NOT(ISNUMBER(IFERROR(VLOOKUP(A203,'Product Data'!$A$7:$H$206,7,FALSE),""))),IFERROR(VLOOKUP(A203,'Product Data'!$A$7:$H$206,7,FALSE),-1)&lt;0),"",C203*VLOOKUP(A203,'Product Data'!$A$7:$H$206,6,FALSE)+VLOOKUP(A203,'Product Data'!$A$7:$H$206,7,FALSE)))</f>
        <v/>
      </c>
      <c r="I203" s="3" t="str">
        <f t="shared" si="38"/>
        <v/>
      </c>
      <c r="J203" s="11" t="str">
        <f t="shared" si="39"/>
        <v/>
      </c>
      <c r="K203" s="3" t="str">
        <f>IF(A203="","",IF(OR(COUNTIF('Product Data'!$A$7:$A$206,A203)&lt;&gt;1,NOT(ISNUMBER(G203)),NOT(ISNUMBER(F203)),NOT(ISNUMBER(IFERROR(VLOOKUP(A203,'Product Data'!$A$7:$H$206,7,FALSE),""))),IFERROR(VLOOKUP(A203,'Product Data'!$A$7:$H$206,7,FALSE),-1)&lt;0),"",MAX(0,G203+VLOOKUP(A203,'Product Data'!$A$7:$H$206,7,FALSE)-F203)))</f>
        <v/>
      </c>
      <c r="L203" s="10"/>
      <c r="M203" s="2" t="str">
        <f>IF(A203="","",IF(COUNTIF('Product Data'!$A$7:$A$206,A203)&lt;&gt;1,"",IF(OR(NOT(ISNUMBER(IFERROR(VLOOKUP(A203,'Product Data'!$A$7:$H$206,5,FALSE),""))),IFERROR(VLOOKUP(A203,'Product Data'!$A$7:$H$206,5,FALSE),0)&lt;=0),"",VLOOKUP(A203,'Product Data'!$A$7:$H$206,5,FALSE))))</f>
        <v/>
      </c>
      <c r="N203" s="2" t="str">
        <f t="shared" si="40"/>
        <v/>
      </c>
      <c r="O203" s="2" t="str">
        <f t="shared" si="41"/>
        <v/>
      </c>
      <c r="P203" t="str">
        <f>IF(A203="",IF(COUNTA(C203:E203,L203,Q203)&gt;0,"Review",""),IF(OR(COUNTIF('Product Data'!$A$7:$A$206,A203)&lt;&gt;1,COUNTIF($A$8:$A$207,A203)&lt;&gt;1,B203="",NOT(ISNUMBER(F203)),NOT(ISNUMBER(G203)),NOT(ISNUMBER(H203)),NOT(ISNUMBER(I203)),NOT(ISNUMBER(J203)),NOT(ISNUMBER(K203)),NOT(ISNUMBER(M203)),NOT(ISNUMBER(N203)),NOT(ISNUMBER($B$6)),$B$6&lt;0),"Review",IF(F203&lt;=H203,"Urgent",IF(I203&lt;=VLOOKUP(A203,'Product Data'!$A$7:$H$206,6,FALSE)+$B$6,"Monitor","Healthy"))))</f>
        <v/>
      </c>
      <c r="Q203" s="6"/>
    </row>
    <row r="204" spans="1:17">
      <c r="A204" s="6"/>
      <c r="B204" t="str">
        <f>IF(A204="","",IF(COUNTIF('Product Data'!$A$7:$A$206,A204)&lt;&gt;1,"REVIEW SKU",VLOOKUP(A204,'Product Data'!$A$7:$H$206,2,FALSE)))</f>
        <v/>
      </c>
      <c r="C204" s="10"/>
      <c r="D204" s="10"/>
      <c r="E204" s="10"/>
      <c r="F204" s="3" t="str">
        <f t="shared" si="36"/>
        <v/>
      </c>
      <c r="G204" s="3" t="str">
        <f t="shared" si="37"/>
        <v/>
      </c>
      <c r="H204" s="3" t="str">
        <f>IF(A204="","",IF(OR(COUNTIF('Product Data'!$A$7:$A$206,A204)&lt;&gt;1,NOT(ISNUMBER(C204)),C204&lt;=0,NOT(ISNUMBER(IFERROR(VLOOKUP(A204,'Product Data'!$A$7:$H$206,6,FALSE),""))),IFERROR(VLOOKUP(A204,'Product Data'!$A$7:$H$206,6,FALSE),-1)&lt;0,NOT(ISNUMBER(IFERROR(VLOOKUP(A204,'Product Data'!$A$7:$H$206,7,FALSE),""))),IFERROR(VLOOKUP(A204,'Product Data'!$A$7:$H$206,7,FALSE),-1)&lt;0),"",C204*VLOOKUP(A204,'Product Data'!$A$7:$H$206,6,FALSE)+VLOOKUP(A204,'Product Data'!$A$7:$H$206,7,FALSE)))</f>
        <v/>
      </c>
      <c r="I204" s="3" t="str">
        <f t="shared" si="38"/>
        <v/>
      </c>
      <c r="J204" s="11" t="str">
        <f t="shared" si="39"/>
        <v/>
      </c>
      <c r="K204" s="3" t="str">
        <f>IF(A204="","",IF(OR(COUNTIF('Product Data'!$A$7:$A$206,A204)&lt;&gt;1,NOT(ISNUMBER(G204)),NOT(ISNUMBER(F204)),NOT(ISNUMBER(IFERROR(VLOOKUP(A204,'Product Data'!$A$7:$H$206,7,FALSE),""))),IFERROR(VLOOKUP(A204,'Product Data'!$A$7:$H$206,7,FALSE),-1)&lt;0),"",MAX(0,G204+VLOOKUP(A204,'Product Data'!$A$7:$H$206,7,FALSE)-F204)))</f>
        <v/>
      </c>
      <c r="L204" s="10"/>
      <c r="M204" s="2" t="str">
        <f>IF(A204="","",IF(COUNTIF('Product Data'!$A$7:$A$206,A204)&lt;&gt;1,"",IF(OR(NOT(ISNUMBER(IFERROR(VLOOKUP(A204,'Product Data'!$A$7:$H$206,5,FALSE),""))),IFERROR(VLOOKUP(A204,'Product Data'!$A$7:$H$206,5,FALSE),0)&lt;=0),"",VLOOKUP(A204,'Product Data'!$A$7:$H$206,5,FALSE))))</f>
        <v/>
      </c>
      <c r="N204" s="2" t="str">
        <f t="shared" si="40"/>
        <v/>
      </c>
      <c r="O204" s="2" t="str">
        <f t="shared" si="41"/>
        <v/>
      </c>
      <c r="P204" t="str">
        <f>IF(A204="",IF(COUNTA(C204:E204,L204,Q204)&gt;0,"Review",""),IF(OR(COUNTIF('Product Data'!$A$7:$A$206,A204)&lt;&gt;1,COUNTIF($A$8:$A$207,A204)&lt;&gt;1,B204="",NOT(ISNUMBER(F204)),NOT(ISNUMBER(G204)),NOT(ISNUMBER(H204)),NOT(ISNUMBER(I204)),NOT(ISNUMBER(J204)),NOT(ISNUMBER(K204)),NOT(ISNUMBER(M204)),NOT(ISNUMBER(N204)),NOT(ISNUMBER($B$6)),$B$6&lt;0),"Review",IF(F204&lt;=H204,"Urgent",IF(I204&lt;=VLOOKUP(A204,'Product Data'!$A$7:$H$206,6,FALSE)+$B$6,"Monitor","Healthy"))))</f>
        <v/>
      </c>
      <c r="Q204" s="6"/>
    </row>
    <row r="205" spans="1:17">
      <c r="A205" s="6"/>
      <c r="B205" t="str">
        <f>IF(A205="","",IF(COUNTIF('Product Data'!$A$7:$A$206,A205)&lt;&gt;1,"REVIEW SKU",VLOOKUP(A205,'Product Data'!$A$7:$H$206,2,FALSE)))</f>
        <v/>
      </c>
      <c r="C205" s="10"/>
      <c r="D205" s="10"/>
      <c r="E205" s="10"/>
      <c r="F205" s="3" t="str">
        <f t="shared" si="36"/>
        <v/>
      </c>
      <c r="G205" s="3" t="str">
        <f t="shared" si="37"/>
        <v/>
      </c>
      <c r="H205" s="3" t="str">
        <f>IF(A205="","",IF(OR(COUNTIF('Product Data'!$A$7:$A$206,A205)&lt;&gt;1,NOT(ISNUMBER(C205)),C205&lt;=0,NOT(ISNUMBER(IFERROR(VLOOKUP(A205,'Product Data'!$A$7:$H$206,6,FALSE),""))),IFERROR(VLOOKUP(A205,'Product Data'!$A$7:$H$206,6,FALSE),-1)&lt;0,NOT(ISNUMBER(IFERROR(VLOOKUP(A205,'Product Data'!$A$7:$H$206,7,FALSE),""))),IFERROR(VLOOKUP(A205,'Product Data'!$A$7:$H$206,7,FALSE),-1)&lt;0),"",C205*VLOOKUP(A205,'Product Data'!$A$7:$H$206,6,FALSE)+VLOOKUP(A205,'Product Data'!$A$7:$H$206,7,FALSE)))</f>
        <v/>
      </c>
      <c r="I205" s="3" t="str">
        <f t="shared" si="38"/>
        <v/>
      </c>
      <c r="J205" s="11" t="str">
        <f t="shared" si="39"/>
        <v/>
      </c>
      <c r="K205" s="3" t="str">
        <f>IF(A205="","",IF(OR(COUNTIF('Product Data'!$A$7:$A$206,A205)&lt;&gt;1,NOT(ISNUMBER(G205)),NOT(ISNUMBER(F205)),NOT(ISNUMBER(IFERROR(VLOOKUP(A205,'Product Data'!$A$7:$H$206,7,FALSE),""))),IFERROR(VLOOKUP(A205,'Product Data'!$A$7:$H$206,7,FALSE),-1)&lt;0),"",MAX(0,G205+VLOOKUP(A205,'Product Data'!$A$7:$H$206,7,FALSE)-F205)))</f>
        <v/>
      </c>
      <c r="L205" s="10"/>
      <c r="M205" s="2" t="str">
        <f>IF(A205="","",IF(COUNTIF('Product Data'!$A$7:$A$206,A205)&lt;&gt;1,"",IF(OR(NOT(ISNUMBER(IFERROR(VLOOKUP(A205,'Product Data'!$A$7:$H$206,5,FALSE),""))),IFERROR(VLOOKUP(A205,'Product Data'!$A$7:$H$206,5,FALSE),0)&lt;=0),"",VLOOKUP(A205,'Product Data'!$A$7:$H$206,5,FALSE))))</f>
        <v/>
      </c>
      <c r="N205" s="2" t="str">
        <f t="shared" si="40"/>
        <v/>
      </c>
      <c r="O205" s="2" t="str">
        <f t="shared" si="41"/>
        <v/>
      </c>
      <c r="P205" t="str">
        <f>IF(A205="",IF(COUNTA(C205:E205,L205,Q205)&gt;0,"Review",""),IF(OR(COUNTIF('Product Data'!$A$7:$A$206,A205)&lt;&gt;1,COUNTIF($A$8:$A$207,A205)&lt;&gt;1,B205="",NOT(ISNUMBER(F205)),NOT(ISNUMBER(G205)),NOT(ISNUMBER(H205)),NOT(ISNUMBER(I205)),NOT(ISNUMBER(J205)),NOT(ISNUMBER(K205)),NOT(ISNUMBER(M205)),NOT(ISNUMBER(N205)),NOT(ISNUMBER($B$6)),$B$6&lt;0),"Review",IF(F205&lt;=H205,"Urgent",IF(I205&lt;=VLOOKUP(A205,'Product Data'!$A$7:$H$206,6,FALSE)+$B$6,"Monitor","Healthy"))))</f>
        <v/>
      </c>
      <c r="Q205" s="6"/>
    </row>
    <row r="206" spans="1:17">
      <c r="A206" s="6"/>
      <c r="B206" t="str">
        <f>IF(A206="","",IF(COUNTIF('Product Data'!$A$7:$A$206,A206)&lt;&gt;1,"REVIEW SKU",VLOOKUP(A206,'Product Data'!$A$7:$H$206,2,FALSE)))</f>
        <v/>
      </c>
      <c r="C206" s="10"/>
      <c r="D206" s="10"/>
      <c r="E206" s="10"/>
      <c r="F206" s="3" t="str">
        <f t="shared" si="36"/>
        <v/>
      </c>
      <c r="G206" s="3" t="str">
        <f t="shared" si="37"/>
        <v/>
      </c>
      <c r="H206" s="3" t="str">
        <f>IF(A206="","",IF(OR(COUNTIF('Product Data'!$A$7:$A$206,A206)&lt;&gt;1,NOT(ISNUMBER(C206)),C206&lt;=0,NOT(ISNUMBER(IFERROR(VLOOKUP(A206,'Product Data'!$A$7:$H$206,6,FALSE),""))),IFERROR(VLOOKUP(A206,'Product Data'!$A$7:$H$206,6,FALSE),-1)&lt;0,NOT(ISNUMBER(IFERROR(VLOOKUP(A206,'Product Data'!$A$7:$H$206,7,FALSE),""))),IFERROR(VLOOKUP(A206,'Product Data'!$A$7:$H$206,7,FALSE),-1)&lt;0),"",C206*VLOOKUP(A206,'Product Data'!$A$7:$H$206,6,FALSE)+VLOOKUP(A206,'Product Data'!$A$7:$H$206,7,FALSE)))</f>
        <v/>
      </c>
      <c r="I206" s="3" t="str">
        <f t="shared" si="38"/>
        <v/>
      </c>
      <c r="J206" s="11" t="str">
        <f t="shared" si="39"/>
        <v/>
      </c>
      <c r="K206" s="3" t="str">
        <f>IF(A206="","",IF(OR(COUNTIF('Product Data'!$A$7:$A$206,A206)&lt;&gt;1,NOT(ISNUMBER(G206)),NOT(ISNUMBER(F206)),NOT(ISNUMBER(IFERROR(VLOOKUP(A206,'Product Data'!$A$7:$H$206,7,FALSE),""))),IFERROR(VLOOKUP(A206,'Product Data'!$A$7:$H$206,7,FALSE),-1)&lt;0),"",MAX(0,G206+VLOOKUP(A206,'Product Data'!$A$7:$H$206,7,FALSE)-F206)))</f>
        <v/>
      </c>
      <c r="L206" s="10"/>
      <c r="M206" s="2" t="str">
        <f>IF(A206="","",IF(COUNTIF('Product Data'!$A$7:$A$206,A206)&lt;&gt;1,"",IF(OR(NOT(ISNUMBER(IFERROR(VLOOKUP(A206,'Product Data'!$A$7:$H$206,5,FALSE),""))),IFERROR(VLOOKUP(A206,'Product Data'!$A$7:$H$206,5,FALSE),0)&lt;=0),"",VLOOKUP(A206,'Product Data'!$A$7:$H$206,5,FALSE))))</f>
        <v/>
      </c>
      <c r="N206" s="2" t="str">
        <f t="shared" si="40"/>
        <v/>
      </c>
      <c r="O206" s="2" t="str">
        <f t="shared" si="41"/>
        <v/>
      </c>
      <c r="P206" t="str">
        <f>IF(A206="",IF(COUNTA(C206:E206,L206,Q206)&gt;0,"Review",""),IF(OR(COUNTIF('Product Data'!$A$7:$A$206,A206)&lt;&gt;1,COUNTIF($A$8:$A$207,A206)&lt;&gt;1,B206="",NOT(ISNUMBER(F206)),NOT(ISNUMBER(G206)),NOT(ISNUMBER(H206)),NOT(ISNUMBER(I206)),NOT(ISNUMBER(J206)),NOT(ISNUMBER(K206)),NOT(ISNUMBER(M206)),NOT(ISNUMBER(N206)),NOT(ISNUMBER($B$6)),$B$6&lt;0),"Review",IF(F206&lt;=H206,"Urgent",IF(I206&lt;=VLOOKUP(A206,'Product Data'!$A$7:$H$206,6,FALSE)+$B$6,"Monitor","Healthy"))))</f>
        <v/>
      </c>
      <c r="Q206" s="6"/>
    </row>
    <row r="207" spans="1:17">
      <c r="A207" s="6"/>
      <c r="B207" t="str">
        <f>IF(A207="","",IF(COUNTIF('Product Data'!$A$7:$A$206,A207)&lt;&gt;1,"REVIEW SKU",VLOOKUP(A207,'Product Data'!$A$7:$H$206,2,FALSE)))</f>
        <v/>
      </c>
      <c r="C207" s="10"/>
      <c r="D207" s="10"/>
      <c r="E207" s="10"/>
      <c r="F207" s="3" t="str">
        <f t="shared" si="36"/>
        <v/>
      </c>
      <c r="G207" s="3" t="str">
        <f t="shared" si="37"/>
        <v/>
      </c>
      <c r="H207" s="3" t="str">
        <f>IF(A207="","",IF(OR(COUNTIF('Product Data'!$A$7:$A$206,A207)&lt;&gt;1,NOT(ISNUMBER(C207)),C207&lt;=0,NOT(ISNUMBER(IFERROR(VLOOKUP(A207,'Product Data'!$A$7:$H$206,6,FALSE),""))),IFERROR(VLOOKUP(A207,'Product Data'!$A$7:$H$206,6,FALSE),-1)&lt;0,NOT(ISNUMBER(IFERROR(VLOOKUP(A207,'Product Data'!$A$7:$H$206,7,FALSE),""))),IFERROR(VLOOKUP(A207,'Product Data'!$A$7:$H$206,7,FALSE),-1)&lt;0),"",C207*VLOOKUP(A207,'Product Data'!$A$7:$H$206,6,FALSE)+VLOOKUP(A207,'Product Data'!$A$7:$H$206,7,FALSE)))</f>
        <v/>
      </c>
      <c r="I207" s="3" t="str">
        <f t="shared" si="38"/>
        <v/>
      </c>
      <c r="J207" s="11" t="str">
        <f t="shared" si="39"/>
        <v/>
      </c>
      <c r="K207" s="3" t="str">
        <f>IF(A207="","",IF(OR(COUNTIF('Product Data'!$A$7:$A$206,A207)&lt;&gt;1,NOT(ISNUMBER(G207)),NOT(ISNUMBER(F207)),NOT(ISNUMBER(IFERROR(VLOOKUP(A207,'Product Data'!$A$7:$H$206,7,FALSE),""))),IFERROR(VLOOKUP(A207,'Product Data'!$A$7:$H$206,7,FALSE),-1)&lt;0),"",MAX(0,G207+VLOOKUP(A207,'Product Data'!$A$7:$H$206,7,FALSE)-F207)))</f>
        <v/>
      </c>
      <c r="L207" s="10"/>
      <c r="M207" s="2" t="str">
        <f>IF(A207="","",IF(COUNTIF('Product Data'!$A$7:$A$206,A207)&lt;&gt;1,"",IF(OR(NOT(ISNUMBER(IFERROR(VLOOKUP(A207,'Product Data'!$A$7:$H$206,5,FALSE),""))),IFERROR(VLOOKUP(A207,'Product Data'!$A$7:$H$206,5,FALSE),0)&lt;=0),"",VLOOKUP(A207,'Product Data'!$A$7:$H$206,5,FALSE))))</f>
        <v/>
      </c>
      <c r="N207" s="2" t="str">
        <f t="shared" si="40"/>
        <v/>
      </c>
      <c r="O207" s="2" t="str">
        <f t="shared" si="41"/>
        <v/>
      </c>
      <c r="P207" t="str">
        <f>IF(A207="",IF(COUNTA(C207:E207,L207,Q207)&gt;0,"Review",""),IF(OR(COUNTIF('Product Data'!$A$7:$A$206,A207)&lt;&gt;1,COUNTIF($A$8:$A$207,A207)&lt;&gt;1,B207="",NOT(ISNUMBER(F207)),NOT(ISNUMBER(G207)),NOT(ISNUMBER(H207)),NOT(ISNUMBER(I207)),NOT(ISNUMBER(J207)),NOT(ISNUMBER(K207)),NOT(ISNUMBER(M207)),NOT(ISNUMBER(N207)),NOT(ISNUMBER($B$6)),$B$6&lt;0),"Review",IF(F207&lt;=H207,"Urgent",IF(I207&lt;=VLOOKUP(A207,'Product Data'!$A$7:$H$206,6,FALSE)+$B$6,"Monitor","Healthy"))))</f>
        <v/>
      </c>
      <c r="Q207" s="6"/>
    </row>
  </sheetData>
  <mergeCells count="2">
    <mergeCell ref="A1:Q1"/>
    <mergeCell ref="D3:Q4"/>
  </mergeCells>
  <conditionalFormatting sqref="A8:A207">
    <cfRule type="expression" dxfId="18" priority="1">
      <formula>AND(A8&lt;&gt;"",COUNTIF($A$8:$A$207,A8)&gt;1)</formula>
    </cfRule>
    <cfRule type="expression" dxfId="17" priority="6">
      <formula>AND(A8="",COUNTA(C8:E8,L8,Q8)&gt;0)</formula>
    </cfRule>
  </conditionalFormatting>
  <conditionalFormatting sqref="P8:P207">
    <cfRule type="expression" dxfId="16" priority="2">
      <formula>P8="Urgent"</formula>
    </cfRule>
    <cfRule type="expression" dxfId="15" priority="3">
      <formula>P8="Monitor"</formula>
    </cfRule>
    <cfRule type="expression" dxfId="14" priority="4">
      <formula>P8="Healthy"</formula>
    </cfRule>
    <cfRule type="expression" dxfId="13" priority="5">
      <formula>P8="Review"</formula>
    </cfRule>
  </conditionalFormatting>
  <dataValidations count="7">
    <dataValidation type="decimal" operator="greaterThanOrEqual" showErrorMessage="1" errorTitle="Invalid planning date" error="Enter a valid date." sqref="B3" xr:uid="{00000000-0002-0000-0300-000000000000}">
      <formula1>1</formula1>
    </dataValidation>
    <dataValidation type="whole" operator="greaterThan" showErrorMessage="1" errorTitle="Invalid planning horizon" error="Enter a whole number of days greater than 0." sqref="B4" xr:uid="{00000000-0002-0000-0300-000001000000}">
      <formula1>0</formula1>
    </dataValidation>
    <dataValidation type="decimal" operator="greaterThanOrEqual" showErrorMessage="1" errorTitle="Invalid budget" error="Enter an available budget greater than or equal to 0." sqref="B5" xr:uid="{00000000-0002-0000-0300-000002000000}">
      <formula1>0</formula1>
    </dataValidation>
    <dataValidation type="whole" operator="greaterThanOrEqual" showErrorMessage="1" errorTitle="Invalid monitor buffer" error="Enter a whole number of days greater than or equal to 0." sqref="B6" xr:uid="{00000000-0002-0000-0300-000003000000}">
      <formula1>0</formula1>
    </dataValidation>
    <dataValidation type="decimal" operator="greaterThan" allowBlank="1" showErrorMessage="1" errorTitle="Invalid demand" error="Enter Average Daily Demand greater than 0." sqref="C8:C207" xr:uid="{00000000-0002-0000-0300-000005000000}">
      <formula1>0</formula1>
    </dataValidation>
    <dataValidation type="decimal" operator="greaterThanOrEqual" allowBlank="1" showErrorMessage="1" errorTitle="Invalid inventory" error="Enter a numeric inventory quantity greater than or equal to 0." sqref="D8:E207" xr:uid="{00000000-0002-0000-0300-000006000000}">
      <formula1>0</formula1>
    </dataValidation>
    <dataValidation type="decimal" operator="greaterThanOrEqual" allowBlank="1" showErrorMessage="1" errorTitle="Invalid adjusted quantity" error="Enter a numeric adjusted order quantity greater than or equal to 0." sqref="L8:L207" xr:uid="{00000000-0002-0000-0300-000007000000}">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ErrorMessage="1" errorTitle="Unknown SKU" error="Choose an SKU from Product Data." xr:uid="{00000000-0002-0000-0300-000004000000}">
          <x14:formula1>
            <xm:f>'Product Data'!$A$7:$A$206</xm:f>
          </x14:formula1>
          <xm:sqref>A8:A207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workbookViewId="0">
      <selection sqref="A1:E1"/>
    </sheetView>
  </sheetViews>
  <sheetFormatPr baseColWidth="10" defaultColWidth="8.796875" defaultRowHeight="13.8"/>
  <cols>
    <col min="1" max="1" width="30" customWidth="1"/>
    <col min="2" max="2" width="18" customWidth="1"/>
    <col min="3" max="3" width="6" customWidth="1"/>
    <col min="4" max="4" width="16" customWidth="1"/>
    <col min="5" max="5" width="12" customWidth="1"/>
  </cols>
  <sheetData>
    <row r="1" spans="1:5" ht="17.399999999999999">
      <c r="A1" s="13" t="s">
        <v>166</v>
      </c>
      <c r="B1" s="13"/>
      <c r="C1" s="13"/>
      <c r="D1" s="13"/>
      <c r="E1" s="13"/>
    </row>
    <row r="3" spans="1:5">
      <c r="A3" s="4" t="s">
        <v>145</v>
      </c>
      <c r="B3" s="2">
        <f>IF(OR(NOT(ISNUMBER('Purchase Planning'!$B$5)),'Purchase Planning'!$B$5&lt;0),"REVIEW",'Purchase Planning'!$B$5)</f>
        <v>3500</v>
      </c>
      <c r="D3" s="1" t="s">
        <v>108</v>
      </c>
      <c r="E3" s="1" t="s">
        <v>167</v>
      </c>
    </row>
    <row r="4" spans="1:5">
      <c r="A4" s="4" t="s">
        <v>168</v>
      </c>
      <c r="B4" s="2">
        <f>IF(COUNTIF('Purchase Planning'!$P$8:$P$207,"Review")&gt;0,"REVIEW",SUM('Purchase Planning'!$N$8:$N$207))</f>
        <v>3513.9</v>
      </c>
      <c r="D4" s="12" t="s">
        <v>110</v>
      </c>
      <c r="E4">
        <f>COUNTIF('Purchase Planning'!$P$8:$P$207,"Urgent")</f>
        <v>4</v>
      </c>
    </row>
    <row r="5" spans="1:5">
      <c r="A5" s="4" t="s">
        <v>169</v>
      </c>
      <c r="B5" s="2">
        <f>IF(OR(COUNTIF('Purchase Planning'!$P$8:$P$207,"Review")&gt;0,COUNT('Purchase Planning'!$L$8:$L$207)&lt;&gt;COUNTIF('Purchase Planning'!$A$8:$A$207,"&lt;&gt;"),COUNTIF('Purchase Planning'!$L$8:$L$207,"&lt;0")&gt;0),"REVIEW",SUM('Purchase Planning'!$O$8:$O$207))</f>
        <v>3138</v>
      </c>
      <c r="D5" s="12" t="s">
        <v>170</v>
      </c>
      <c r="E5">
        <f>COUNTIF('Purchase Planning'!$P$8:$P$207,"Monitor")</f>
        <v>1</v>
      </c>
    </row>
    <row r="6" spans="1:5">
      <c r="A6" s="4" t="s">
        <v>171</v>
      </c>
      <c r="B6" s="2">
        <f>IF(OR(NOT(ISNUMBER(B3)),NOT(ISNUMBER(B5))),"REVIEW",B3-B5)</f>
        <v>362</v>
      </c>
      <c r="D6" s="12" t="s">
        <v>172</v>
      </c>
      <c r="E6">
        <f>COUNTIF('Purchase Planning'!$P$8:$P$207,"Healthy")</f>
        <v>3</v>
      </c>
    </row>
    <row r="7" spans="1:5">
      <c r="A7" s="4" t="s">
        <v>173</v>
      </c>
      <c r="B7">
        <f>COUNTIF('Purchase Planning'!$A$8:$A$207,"&lt;&gt;")</f>
        <v>8</v>
      </c>
      <c r="D7" s="12" t="s">
        <v>174</v>
      </c>
      <c r="E7">
        <f>COUNTIF('Purchase Planning'!$P$8:$P$207,"Review")</f>
        <v>0</v>
      </c>
    </row>
    <row r="8" spans="1:5">
      <c r="A8" s="4" t="s">
        <v>142</v>
      </c>
      <c r="B8" s="11">
        <f>IF(OR(NOT(ISNUMBER('Purchase Planning'!$B$3)),'Purchase Planning'!$B$3&lt;=0),"REVIEW",'Purchase Planning'!$B$3)</f>
        <v>46106</v>
      </c>
    </row>
    <row r="10" spans="1:5" ht="38.4" customHeight="1">
      <c r="A10" s="14" t="s">
        <v>175</v>
      </c>
      <c r="B10" s="14"/>
      <c r="C10" s="14"/>
      <c r="D10" s="14"/>
      <c r="E10" s="14"/>
    </row>
  </sheetData>
  <mergeCells count="2">
    <mergeCell ref="A1:E1"/>
    <mergeCell ref="A10:E10"/>
  </mergeCells>
  <conditionalFormatting sqref="B3:B8">
    <cfRule type="expression" dxfId="12" priority="1">
      <formula>B3="REVIEW"</formula>
    </cfRule>
  </conditionalFormatting>
  <conditionalFormatting sqref="B6">
    <cfRule type="expression" dxfId="11" priority="2">
      <formula>AND(ISNUMBER(B6),B6&lt;0)</formula>
    </cfRule>
  </conditionalFormatting>
  <conditionalFormatting sqref="E7">
    <cfRule type="expression" dxfId="10" priority="3">
      <formula>E7&gt;0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Instructions</vt:lpstr>
      <vt:lpstr>Glossary</vt:lpstr>
      <vt:lpstr>Product Data</vt:lpstr>
      <vt:lpstr>Purchase Planning</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2026-09-17T21:05:59Z</dcterms:modified>
</cp:coreProperties>
</file>