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3FE123F5-7528-41DD-B4E6-02B3963ADE9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. Instrucciones" sheetId="1" r:id="rId1"/>
    <sheet name="2. Glosario" sheetId="2" r:id="rId2"/>
    <sheet name="3. Costeo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7" i="3" l="1"/>
  <c r="F36" i="3"/>
  <c r="F32" i="3"/>
  <c r="D22" i="3"/>
  <c r="D21" i="3"/>
  <c r="F18" i="3"/>
  <c r="H17" i="3"/>
  <c r="F17" i="3"/>
  <c r="H16" i="3"/>
  <c r="F16" i="3"/>
  <c r="F20" i="3" l="1"/>
  <c r="H19" i="3" s="1"/>
  <c r="F19" i="3"/>
  <c r="H18" i="3" s="1"/>
  <c r="H20" i="3" l="1"/>
  <c r="F21" i="3" s="1"/>
  <c r="H21" i="3"/>
  <c r="H22" i="3" l="1"/>
  <c r="F22" i="3" s="1"/>
  <c r="D26" i="3" s="1"/>
  <c r="F33" i="3" l="1"/>
  <c r="B25" i="3"/>
  <c r="D25" i="3"/>
  <c r="D37" i="3" s="1"/>
  <c r="B33" i="3"/>
  <c r="F31" i="3" s="1"/>
  <c r="F35" i="3" l="1"/>
  <c r="D38" i="3"/>
  <c r="B26" i="3"/>
  <c r="H31" i="3"/>
  <c r="H32" i="3" s="1"/>
  <c r="F34" i="3"/>
  <c r="H35" i="3" s="1"/>
  <c r="H33" i="3"/>
  <c r="H34" i="3" s="1"/>
  <c r="H36" i="3" l="1"/>
  <c r="H37" i="3" s="1"/>
  <c r="F38" i="3" s="1"/>
  <c r="D42" i="3" s="1"/>
  <c r="H38" i="3"/>
  <c r="B42" i="3" l="1"/>
  <c r="D41" i="3"/>
  <c r="B41" i="3"/>
  <c r="G11" i="3"/>
  <c r="E11" i="3"/>
  <c r="C11" i="3"/>
  <c r="A11" i="3"/>
</calcChain>
</file>

<file path=xl/sharedStrings.xml><?xml version="1.0" encoding="utf-8"?>
<sst xmlns="http://schemas.openxmlformats.org/spreadsheetml/2006/main" count="296" uniqueCount="220">
  <si>
    <t>PLANTILLA DE COSTEO POR PROCESOS</t>
  </si>
  <si>
    <t>Cómo usar esta plantilla</t>
  </si>
  <si>
    <t>1</t>
  </si>
  <si>
    <t>Objetivo</t>
  </si>
  <si>
    <t>Calcular el costo de producción por procesos con el método de promedio ponderado, incluyendo unidades equivalentes, costos transferidos y conciliación de unidades y costos.</t>
  </si>
  <si>
    <t>2</t>
  </si>
  <si>
    <t>Alcance</t>
  </si>
  <si>
    <t>La plantilla está diseñada para hasta dos procesos productivos. Si tu operación tiene un solo proceso, utiliza únicamente el Proceso 1 y deja vacío el nombre del Proceso 2.</t>
  </si>
  <si>
    <t>3</t>
  </si>
  <si>
    <t>Ejemplo incluido</t>
  </si>
  <si>
    <t>El archivo incluye un ejemplo completo de jabón líquido: Proceso 1 Mezcla y Proceso 2 Envasado. El ejemplo sirve para mostrar cómo fluye el costo entre etapas.</t>
  </si>
  <si>
    <t>4</t>
  </si>
  <si>
    <t>Qué debes reemplazar</t>
  </si>
  <si>
    <t>En la hoja 3, sustituye únicamente las celdas de entrada resaltadas en azul claro por tus propios datos. No borres ni escribas sobre celdas de cálculo. Ingresa 0 cuando un dato numérico no aplique; no dejes vacíos campos necesarios.</t>
  </si>
  <si>
    <t>5</t>
  </si>
  <si>
    <t>Antes de empezar</t>
  </si>
  <si>
    <t>Define un producto, un período y una sola moneda. Identifica cuántas unidades entraron, terminaron y quedaron en proceso, además del porcentaje de avance de materiales y conversión.</t>
  </si>
  <si>
    <t>6</t>
  </si>
  <si>
    <t>Proceso 1</t>
  </si>
  <si>
    <t>Ingresa unidades iniciales, unidades iniciadas, unidades terminadas o transferidas, unidades finales en proceso, porcentajes de avance y costos. Si existe inventario inicial en proceso, incluye también sus costos iniciales de materiales y conversión.</t>
  </si>
  <si>
    <t>7</t>
  </si>
  <si>
    <t>Proceso 2</t>
  </si>
  <si>
    <t>El Proceso 2 recibe automáticamente las unidades y el costo transferido desde el Proceso 1. Ingresa sus unidades terminadas, producción final en proceso y costos añadidos. Si tiene inventario inicial en proceso, registra también sus costos iniciales transferidos, de materiales y conversión.</t>
  </si>
  <si>
    <t>8</t>
  </si>
  <si>
    <t>Porcentajes de avance</t>
  </si>
  <si>
    <t>Registra los porcentajes como 100%, 50%, 60%, etc. Materiales y conversión pueden tener grados de avance distintos.</t>
  </si>
  <si>
    <t>9</t>
  </si>
  <si>
    <t>Controles</t>
  </si>
  <si>
    <t>Revisa 'Control unidades', 'Control costos' y 'Estado del proceso'. OK permite usar el resultado; REVISAR indica dato inválido o descuadre; FALTA INFORMACIÓN indica campos necesarios ausentes; NO UTILIZADO aparece cuando el Proceso 2 está desactivado.</t>
  </si>
  <si>
    <t>10</t>
  </si>
  <si>
    <t>Lectura del resultado</t>
  </si>
  <si>
    <t>El costo unitario final muestra cuánto costo acumula una unidad terminada en el último proceso utilizado. El costo en proceso representa el valor asignado a unidades que quedaron pendientes al cierre.</t>
  </si>
  <si>
    <t>11</t>
  </si>
  <si>
    <t>Cómo reutilizarla</t>
  </si>
  <si>
    <t>No necesitas crear nuevas hojas. Borra los datos de ejemplo solo en las celdas de entrada y reemplázalos por tus datos en cada período.</t>
  </si>
  <si>
    <t>12</t>
  </si>
  <si>
    <t>Límite de esta versión</t>
  </si>
  <si>
    <t>Esta es una plantilla básica-intermedia. No incluye FIFO, múltiples productos simultáneos, más de dos procesos, asientos contables, unidades perdidas o mermas avanzadas, centros de costo ni dashboards.</t>
  </si>
  <si>
    <t>13</t>
  </si>
  <si>
    <t>Datos válidos</t>
  </si>
  <si>
    <t>Las cantidades deben ser números enteros no negativos; los costos, números no negativos; y los porcentajes, valores entre 0% y 100%. Si no hay inventario inicial en proceso, sus costos iniciales deben ser 0. Pegar datos puede omitir la validación visual de Excel, por eso los estados también verifican entradas inválidas.</t>
  </si>
  <si>
    <t>Código visual</t>
  </si>
  <si>
    <t>Azul claro</t>
  </si>
  <si>
    <t>Dato que el usuario puede reemplazar</t>
  </si>
  <si>
    <t>Blanco / gris</t>
  </si>
  <si>
    <t>Cálculo automático: no editar</t>
  </si>
  <si>
    <t>Texto verde</t>
  </si>
  <si>
    <t>Dato vinculado automáticamente desde otro bloque</t>
  </si>
  <si>
    <t>OK / REVISAR / FALTA</t>
  </si>
  <si>
    <t>Estados de control y calidad del dato</t>
  </si>
  <si>
    <t>Recomendación: guarda una copia del archivo original con el ejemplo. Para cada nuevo período, duplica el archivo y reemplaza solo los datos de entrada. Si los resultados no se actualizan en Excel, verifica que el cálculo del libro esté configurado en Automático.</t>
  </si>
  <si>
    <t>GLOSARIO DE COSTEO POR PROCESOS</t>
  </si>
  <si>
    <t>Término</t>
  </si>
  <si>
    <t>Definición simple</t>
  </si>
  <si>
    <t>Dónde se usa</t>
  </si>
  <si>
    <t>Ejemplo</t>
  </si>
  <si>
    <t>Producto</t>
  </si>
  <si>
    <t>Bien que se está costeando.</t>
  </si>
  <si>
    <t>Datos generales</t>
  </si>
  <si>
    <t>Jabón líquido 1 L</t>
  </si>
  <si>
    <t>Período</t>
  </si>
  <si>
    <t>Lapso sobre el que se acumulan unidades y costos.</t>
  </si>
  <si>
    <t>Agosto 2026</t>
  </si>
  <si>
    <t>Proceso</t>
  </si>
  <si>
    <t>Etapa productiva donde se acumulan costos.</t>
  </si>
  <si>
    <t>Proceso 1 y 2</t>
  </si>
  <si>
    <t>Mezcla / Envasado</t>
  </si>
  <si>
    <t>Promedio ponderado</t>
  </si>
  <si>
    <t>Método que combina costos y trabajo del inventario inicial con los costos y trabajo del período actual.</t>
  </si>
  <si>
    <t>Método de la plantilla</t>
  </si>
  <si>
    <t>Método utilizado en todo el archivo</t>
  </si>
  <si>
    <t>Unidades iniciales en proceso</t>
  </si>
  <si>
    <t>Unidades que ya estaban parcialmente trabajadas al inicio del período.</t>
  </si>
  <si>
    <t>Flujo físico</t>
  </si>
  <si>
    <t>0 unidades en el ejemplo</t>
  </si>
  <si>
    <t>Unidades iniciadas</t>
  </si>
  <si>
    <t>Unidades que comienzan el primer proceso durante el período.</t>
  </si>
  <si>
    <t>1.000 unidades</t>
  </si>
  <si>
    <t>Unidades recibidas</t>
  </si>
  <si>
    <t>Unidades transferidas desde el proceso anterior.</t>
  </si>
  <si>
    <t>800 unidades recibidas desde Mezcla</t>
  </si>
  <si>
    <t>Unidades terminadas / transferidas</t>
  </si>
  <si>
    <t>Unidades que completan un proceso y salen hacia el siguiente proceso o producto terminado.</t>
  </si>
  <si>
    <t>800 de Mezcla; 700 de Envasado</t>
  </si>
  <si>
    <t>Unidades finales en proceso</t>
  </si>
  <si>
    <t>Unidades que quedan parcialmente terminadas al cierre.</t>
  </si>
  <si>
    <t>200 en Mezcla; 100 en Envasado</t>
  </si>
  <si>
    <t>% avance materiales</t>
  </si>
  <si>
    <t>Porcentaje de materiales que ya recibió la producción pendiente.</t>
  </si>
  <si>
    <t>Unidades equivalentes</t>
  </si>
  <si>
    <t>100%</t>
  </si>
  <si>
    <t>% avance conversión</t>
  </si>
  <si>
    <t>Porcentaje del trabajo de transformación completado en la producción pendiente.</t>
  </si>
  <si>
    <t>50% o 60%</t>
  </si>
  <si>
    <t>Materiales directos</t>
  </si>
  <si>
    <t>Materiales que se incorporan directamente al producto.</t>
  </si>
  <si>
    <t>Costos</t>
  </si>
  <si>
    <t>Base, envase, tapa, etiqueta</t>
  </si>
  <si>
    <t>Mano de obra</t>
  </si>
  <si>
    <t>Costo del trabajo directamente relacionado con la producción.</t>
  </si>
  <si>
    <t>Costos de conversión</t>
  </si>
  <si>
    <t>Operarios de mezcla o envasado</t>
  </si>
  <si>
    <t>Costos indirectos</t>
  </si>
  <si>
    <t>Costos productivos que no se identifican directamente con una unidad específica.</t>
  </si>
  <si>
    <t>Energía, supervisión, mantenimiento</t>
  </si>
  <si>
    <t>Suma de mano de obra y costos indirectos de fabricación.</t>
  </si>
  <si>
    <t>Cálculos</t>
  </si>
  <si>
    <t>Mano de obra + indirectos</t>
  </si>
  <si>
    <t>Costo transferido</t>
  </si>
  <si>
    <t>Costo acumulado que acompaña a las unidades cuando pasan de un proceso a otro.</t>
  </si>
  <si>
    <t>Costo recibido desde Mezcla</t>
  </si>
  <si>
    <t>Unidades a conciliar</t>
  </si>
  <si>
    <t>Total de unidades que deben explicarse dentro del proceso.</t>
  </si>
  <si>
    <t>Control</t>
  </si>
  <si>
    <t>Iniciales + iniciadas o recibidas</t>
  </si>
  <si>
    <t>Conversión de unidades parcialmente terminadas a una cantidad comparable de unidades completas.</t>
  </si>
  <si>
    <t>200 unidades al 50% = 100 equivalentes</t>
  </si>
  <si>
    <t>UE materiales</t>
  </si>
  <si>
    <t>Unidades equivalentes calculadas para materiales.</t>
  </si>
  <si>
    <t>Terminadas + WIP × % materiales</t>
  </si>
  <si>
    <t>UE conversión</t>
  </si>
  <si>
    <t>Unidades equivalentes calculadas para conversión.</t>
  </si>
  <si>
    <t>Terminadas + WIP × % conversión</t>
  </si>
  <si>
    <t>Costo por unidad equivalente</t>
  </si>
  <si>
    <t>Costo asignado a cada unidad equivalente de materiales, conversión o costo transferido.</t>
  </si>
  <si>
    <t>Costo total ÷ unidades equivalentes</t>
  </si>
  <si>
    <t>Costo de unidades terminadas</t>
  </si>
  <si>
    <t>Costo asignado a las unidades que completaron el proceso.</t>
  </si>
  <si>
    <t>Distribución</t>
  </si>
  <si>
    <t>Unidades terminadas × costo unitario</t>
  </si>
  <si>
    <t>Costo final en proceso</t>
  </si>
  <si>
    <t>Valor asignado a las unidades que quedaron parcialmente terminadas.</t>
  </si>
  <si>
    <t>Materiales + conversión + transferido pendiente</t>
  </si>
  <si>
    <t>Total distribuido</t>
  </si>
  <si>
    <t>Suma del costo asignado a producción terminada y producción en proceso.</t>
  </si>
  <si>
    <t>Conciliación</t>
  </si>
  <si>
    <t>Debe coincidir con el costo total</t>
  </si>
  <si>
    <t>Control unidades</t>
  </si>
  <si>
    <t>Verificación de que las unidades de entrada coincidan con las unidades explicadas y que los datos de unidades sean válidos.</t>
  </si>
  <si>
    <t>OK, REVISAR o FALTA INFORMACIÓN</t>
  </si>
  <si>
    <t>Control costos</t>
  </si>
  <si>
    <t>Verificación de que el costo acumulado coincida con el costo distribuido y que los datos de costos sean válidos.</t>
  </si>
  <si>
    <t>Costo unitario final</t>
  </si>
  <si>
    <t>Costo acumulado por cada unidad terminada en el último proceso utilizado.</t>
  </si>
  <si>
    <t>Resumen</t>
  </si>
  <si>
    <t>Resultado final por unidad</t>
  </si>
  <si>
    <t>WIP</t>
  </si>
  <si>
    <t>Sigla de Work in Process; en la plantilla significa producción o unidades que permanecen en proceso.</t>
  </si>
  <si>
    <t>Porcentajes y costos pendientes</t>
  </si>
  <si>
    <t>WIP final = producción final en proceso</t>
  </si>
  <si>
    <t>Costo inicial</t>
  </si>
  <si>
    <t>Costo que ya estaba acumulado en las unidades que venían parcialmente trabajadas al inicio del período.</t>
  </si>
  <si>
    <t>Materiales, conversión y, en Proceso 2, costo transferido inicial</t>
  </si>
  <si>
    <t>Costos añadidos</t>
  </si>
  <si>
    <t>Costos incorporados durante el período actual dentro de un proceso.</t>
  </si>
  <si>
    <t>Datos de entrada</t>
  </si>
  <si>
    <t>Materiales, mano de obra y costos indirectos añadidos</t>
  </si>
  <si>
    <t>Costo total acumulado</t>
  </si>
  <si>
    <t>Suma de los costos iniciales, costos añadidos y costos transferidos que corresponden al proceso.</t>
  </si>
  <si>
    <t>Conciliación de costos</t>
  </si>
  <si>
    <t>Es el total que debe distribuirse</t>
  </si>
  <si>
    <t>Unidades conciliadas</t>
  </si>
  <si>
    <t>Suma de las unidades terminadas y las unidades finales en proceso.</t>
  </si>
  <si>
    <t>Control de unidades</t>
  </si>
  <si>
    <t>Debe coincidir con las unidades a conciliar</t>
  </si>
  <si>
    <t>UE costo transferido</t>
  </si>
  <si>
    <t>Unidades equivalentes usadas para distribuir el costo recibido desde el proceso anterior. Al entrar al proceso, ese costo se considera 100% incorporado.</t>
  </si>
  <si>
    <t>Terminadas + WIP final</t>
  </si>
  <si>
    <t>Costo unitario transferido</t>
  </si>
  <si>
    <t>Costo acumulado por unidad que sale de un proceso y pasa al siguiente.</t>
  </si>
  <si>
    <t>Salida del Proceso 1</t>
  </si>
  <si>
    <t>Costo de unidades transferidas ÷ unidades transferidas</t>
  </si>
  <si>
    <t>Estado del proceso</t>
  </si>
  <si>
    <t>Indicador final de calidad del cálculo. Resume controles de unidades y costos.</t>
  </si>
  <si>
    <t>OK, REVISAR, FALTA INFORMACIÓN o NO UTILIZADO</t>
  </si>
  <si>
    <t>COSTEO POR PROCESOS — PROMEDIO PONDERADO</t>
  </si>
  <si>
    <t>Ejemplo incluido: Jabón líquido 1 L | Reemplaza únicamente las celdas azul claro</t>
  </si>
  <si>
    <t>DATOS GENERALES</t>
  </si>
  <si>
    <t>Método</t>
  </si>
  <si>
    <t>Moneda</t>
  </si>
  <si>
    <t>$</t>
  </si>
  <si>
    <t>RESUMEN DEL RESULTADO</t>
  </si>
  <si>
    <t>Proceso / estado</t>
  </si>
  <si>
    <t>Unidades terminadas</t>
  </si>
  <si>
    <t>PROCESO 1 — MEZCLA</t>
  </si>
  <si>
    <t>DATOS DE ENTRADA</t>
  </si>
  <si>
    <t>CÁLCULOS AUTOMÁTICOS</t>
  </si>
  <si>
    <t>Nombre del proceso</t>
  </si>
  <si>
    <t>Mezcla</t>
  </si>
  <si>
    <t>Costo inicial materiales</t>
  </si>
  <si>
    <t>Costo total materiales</t>
  </si>
  <si>
    <t>Costo inicial conversión</t>
  </si>
  <si>
    <t>Costo total conversión</t>
  </si>
  <si>
    <t>Materiales añadidos</t>
  </si>
  <si>
    <t>Costo/u equiv. materiales</t>
  </si>
  <si>
    <t>Mano de obra añadida</t>
  </si>
  <si>
    <t>Costo/u equiv. conversión</t>
  </si>
  <si>
    <t>Costos indirectos añadidos</t>
  </si>
  <si>
    <t>Costo unitario acumulado</t>
  </si>
  <si>
    <t>% avance materiales WIP</t>
  </si>
  <si>
    <t>Costos conversión añadidos</t>
  </si>
  <si>
    <t>Costo unidades terminadas</t>
  </si>
  <si>
    <t>Costo WIP final</t>
  </si>
  <si>
    <t>% avance conversión WIP</t>
  </si>
  <si>
    <t>SALIDA DEL PROCESO 1</t>
  </si>
  <si>
    <t>Unidades transferidas al Proceso 2</t>
  </si>
  <si>
    <t>Costo transferido al Proceso 2</t>
  </si>
  <si>
    <t>PROCESO 2 — ENVASADO (OPCIONAL SI TU OPERACIÓN TIENE UN SOLO PROCESO)</t>
  </si>
  <si>
    <t>Envasado</t>
  </si>
  <si>
    <t>Costo inicial transferido</t>
  </si>
  <si>
    <t>Costo/u equiv. transferido</t>
  </si>
  <si>
    <t>Unidades recibidas del Proceso 1</t>
  </si>
  <si>
    <t>Costo total transferido</t>
  </si>
  <si>
    <t>Costo recibido del Proceso 1</t>
  </si>
  <si>
    <t>SALIDA FINAL</t>
  </si>
  <si>
    <t>Unidades terminadas finales</t>
  </si>
  <si>
    <t>Costo total producto terminado</t>
  </si>
  <si>
    <t>Uso recomendado: reemplaza solo las celdas azul claro. Si tu operación tiene un solo proceso, deja vacío el nombre del Proceso 2 y utiliza el resultado del Proceso 1.</t>
  </si>
  <si>
    <r>
      <rPr>
        <b/>
        <sz val="11"/>
        <color rgb="FFFFC000"/>
        <rFont val="Carlito"/>
      </rPr>
      <t>¿Quieres llevar este análisis un paso más allá?</t>
    </r>
    <r>
      <rPr>
        <sz val="11"/>
        <color theme="0"/>
        <rFont val="Carlito"/>
      </rPr>
      <t xml:space="preserve">
</t>
    </r>
    <r>
      <rPr>
        <b/>
        <sz val="11"/>
        <color theme="0"/>
        <rFont val="Carlito"/>
      </rPr>
      <t>Conoce los Sistemas Premium de InfoExperiencia: recursos prácticos diseñados para ayudarte a profundizar tus análisis, organizar mejor tu negocio y tomar decisiones con mayor claridad.</t>
    </r>
  </si>
  <si>
    <t>https://infoexperiencia.com/sistemas-premium/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</si>
</sst>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[Red]\(#,##0\);\-"/>
    <numFmt numFmtId="165" formatCode="#,##0.00;[Red]\(#,##0.00\);\-"/>
  </numFmts>
  <fonts count="16">
    <font>
      <sz val="11"/>
      <name val="Carlito"/>
    </font>
    <font>
      <b/>
      <sz val="18"/>
      <color rgb="FFFFFFFF"/>
      <name val="Carlito"/>
    </font>
    <font>
      <b/>
      <sz val="12"/>
      <color rgb="FFFFFFFF"/>
      <name val="Carlito"/>
    </font>
    <font>
      <b/>
      <sz val="11"/>
      <color rgb="FF0B1F3A"/>
      <name val="Carlito"/>
    </font>
    <font>
      <sz val="11"/>
      <color rgb="FF1F2937"/>
      <name val="Carlito"/>
    </font>
    <font>
      <b/>
      <sz val="11"/>
      <color rgb="FF008000"/>
      <name val="Carlito"/>
    </font>
    <font>
      <b/>
      <sz val="11"/>
      <color rgb="FFFFFFFF"/>
      <name val="Carlito"/>
    </font>
    <font>
      <b/>
      <sz val="11"/>
      <color rgb="FF0000FF"/>
      <name val="Carlito"/>
    </font>
    <font>
      <b/>
      <sz val="11"/>
      <color rgb="FF1F2937"/>
      <name val="Carlito"/>
    </font>
    <font>
      <b/>
      <sz val="14"/>
      <color rgb="FF0B1F3A"/>
      <name val="Carlito"/>
    </font>
    <font>
      <b/>
      <sz val="14"/>
      <color rgb="FF1F2937"/>
      <name val="Carlito"/>
    </font>
    <font>
      <u/>
      <sz val="11"/>
      <color theme="10"/>
      <name val="Carlito"/>
    </font>
    <font>
      <sz val="11"/>
      <color theme="0"/>
      <name val="Carlito"/>
    </font>
    <font>
      <b/>
      <sz val="11"/>
      <color rgb="FFFFC000"/>
      <name val="Carlito"/>
    </font>
    <font>
      <b/>
      <sz val="11"/>
      <color theme="0"/>
      <name val="Carlito"/>
    </font>
    <font>
      <b/>
      <u/>
      <sz val="13"/>
      <color theme="10"/>
      <name val="Carlito"/>
    </font>
  </fonts>
  <fills count="11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173E6B"/>
        <bgColor indexed="64"/>
      </patternFill>
    </fill>
    <fill>
      <patternFill patternType="solid">
        <fgColor rgb="FFF3F4F6"/>
        <bgColor indexed="64"/>
      </patternFill>
    </fill>
    <fill>
      <patternFill patternType="solid">
        <fgColor rgb="FFEAF2F8"/>
        <bgColor indexed="64"/>
      </patternFill>
    </fill>
    <fill>
      <patternFill patternType="solid">
        <fgColor rgb="FFFFF7D6"/>
        <bgColor indexed="64"/>
      </patternFill>
    </fill>
    <fill>
      <patternFill patternType="solid">
        <fgColor rgb="FFD8E7F5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7F9FB"/>
        <bgColor indexed="64"/>
      </patternFill>
    </fill>
  </fills>
  <borders count="1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84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0" fillId="3" borderId="0" xfId="0" applyFill="1"/>
    <xf numFmtId="0" fontId="0" fillId="3" borderId="0" xfId="0" applyFill="1" applyAlignment="1">
      <alignment wrapText="1"/>
    </xf>
    <xf numFmtId="0" fontId="2" fillId="4" borderId="0" xfId="0" applyFont="1" applyFill="1" applyAlignment="1">
      <alignment horizontal="left" vertical="center" wrapText="1"/>
    </xf>
    <xf numFmtId="0" fontId="3" fillId="5" borderId="0" xfId="0" applyFont="1" applyFill="1" applyAlignment="1">
      <alignment horizontal="center" vertical="top" wrapText="1"/>
    </xf>
    <xf numFmtId="0" fontId="3" fillId="5" borderId="0" xfId="0" applyFont="1" applyFill="1" applyAlignment="1">
      <alignment vertical="top" wrapText="1"/>
    </xf>
    <xf numFmtId="0" fontId="4" fillId="5" borderId="0" xfId="0" applyFont="1" applyFill="1" applyAlignment="1">
      <alignment vertical="top" wrapText="1"/>
    </xf>
    <xf numFmtId="0" fontId="3" fillId="3" borderId="0" xfId="0" applyFont="1" applyFill="1" applyAlignment="1">
      <alignment horizontal="center" vertical="top" wrapText="1"/>
    </xf>
    <xf numFmtId="0" fontId="3" fillId="3" borderId="0" xfId="0" applyFont="1" applyFill="1" applyAlignment="1">
      <alignment vertical="top" wrapText="1"/>
    </xf>
    <xf numFmtId="0" fontId="4" fillId="3" borderId="0" xfId="0" applyFont="1" applyFill="1" applyAlignment="1">
      <alignment vertical="top" wrapText="1"/>
    </xf>
    <xf numFmtId="0" fontId="2" fillId="4" borderId="0" xfId="0" applyFont="1" applyFill="1" applyAlignment="1">
      <alignment wrapText="1"/>
    </xf>
    <xf numFmtId="0" fontId="3" fillId="6" borderId="0" xfId="0" applyFont="1" applyFill="1" applyAlignment="1">
      <alignment wrapText="1"/>
    </xf>
    <xf numFmtId="0" fontId="3" fillId="5" borderId="0" xfId="0" applyFont="1" applyFill="1" applyAlignment="1">
      <alignment wrapText="1"/>
    </xf>
    <xf numFmtId="0" fontId="5" fillId="3" borderId="0" xfId="0" applyFont="1" applyFill="1" applyAlignment="1">
      <alignment wrapText="1"/>
    </xf>
    <xf numFmtId="0" fontId="3" fillId="7" borderId="0" xfId="0" applyFont="1" applyFill="1" applyAlignment="1">
      <alignment wrapText="1"/>
    </xf>
    <xf numFmtId="0" fontId="3" fillId="8" borderId="0" xfId="0" applyFont="1" applyFill="1" applyAlignment="1">
      <alignment vertical="center" wrapText="1"/>
    </xf>
    <xf numFmtId="0" fontId="12" fillId="9" borderId="9" xfId="0" applyFont="1" applyFill="1" applyBorder="1" applyAlignment="1">
      <alignment horizontal="center" vertical="center" wrapText="1"/>
    </xf>
    <xf numFmtId="0" fontId="12" fillId="9" borderId="10" xfId="0" applyFont="1" applyFill="1" applyBorder="1" applyAlignment="1">
      <alignment horizontal="center" vertical="center" wrapText="1"/>
    </xf>
    <xf numFmtId="0" fontId="12" fillId="9" borderId="11" xfId="0" applyFont="1" applyFill="1" applyBorder="1" applyAlignment="1">
      <alignment horizontal="center" vertical="center" wrapText="1"/>
    </xf>
    <xf numFmtId="0" fontId="12" fillId="9" borderId="12" xfId="0" applyFont="1" applyFill="1" applyBorder="1" applyAlignment="1">
      <alignment horizontal="center" vertical="center" wrapText="1"/>
    </xf>
    <xf numFmtId="0" fontId="12" fillId="9" borderId="13" xfId="0" applyFont="1" applyFill="1" applyBorder="1" applyAlignment="1">
      <alignment horizontal="center" vertical="center" wrapText="1"/>
    </xf>
    <xf numFmtId="0" fontId="12" fillId="9" borderId="14" xfId="0" applyFont="1" applyFill="1" applyBorder="1" applyAlignment="1">
      <alignment horizontal="center" vertical="center" wrapText="1"/>
    </xf>
    <xf numFmtId="0" fontId="15" fillId="3" borderId="15" xfId="1" applyFont="1" applyFill="1" applyBorder="1" applyAlignment="1">
      <alignment horizontal="center" vertical="center"/>
    </xf>
    <xf numFmtId="0" fontId="15" fillId="3" borderId="16" xfId="1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center" vertical="center" wrapText="1"/>
    </xf>
    <xf numFmtId="0" fontId="0" fillId="3" borderId="0" xfId="0" applyFill="1" applyAlignment="1">
      <alignment vertical="top" wrapText="1"/>
    </xf>
    <xf numFmtId="0" fontId="3" fillId="10" borderId="0" xfId="0" applyFont="1" applyFill="1" applyAlignment="1">
      <alignment vertical="top" wrapText="1"/>
    </xf>
    <xf numFmtId="0" fontId="0" fillId="10" borderId="0" xfId="0" applyFill="1" applyAlignment="1">
      <alignment vertical="top" wrapText="1"/>
    </xf>
    <xf numFmtId="0" fontId="1" fillId="2" borderId="0" xfId="0" applyFont="1" applyFill="1" applyAlignment="1" applyProtection="1">
      <alignment horizontal="center" vertical="center" wrapText="1"/>
      <protection locked="0"/>
    </xf>
    <xf numFmtId="0" fontId="3" fillId="8" borderId="0" xfId="0" applyFont="1" applyFill="1" applyAlignment="1" applyProtection="1">
      <alignment horizontal="center" vertical="center" wrapText="1"/>
      <protection locked="0"/>
    </xf>
    <xf numFmtId="0" fontId="0" fillId="3" borderId="0" xfId="0" applyFill="1" applyAlignment="1" applyProtection="1">
      <alignment wrapText="1"/>
      <protection locked="0"/>
    </xf>
    <xf numFmtId="0" fontId="6" fillId="4" borderId="0" xfId="0" applyFont="1" applyFill="1" applyAlignment="1" applyProtection="1">
      <alignment wrapText="1"/>
      <protection locked="0"/>
    </xf>
    <xf numFmtId="0" fontId="3" fillId="3" borderId="1" xfId="0" applyFont="1" applyFill="1" applyBorder="1" applyAlignment="1" applyProtection="1">
      <alignment wrapText="1"/>
      <protection locked="0"/>
    </xf>
    <xf numFmtId="0" fontId="7" fillId="6" borderId="2" xfId="0" applyFont="1" applyFill="1" applyBorder="1" applyAlignment="1" applyProtection="1">
      <alignment wrapText="1"/>
      <protection locked="0"/>
    </xf>
    <xf numFmtId="0" fontId="3" fillId="3" borderId="2" xfId="0" applyFont="1" applyFill="1" applyBorder="1" applyAlignment="1" applyProtection="1">
      <alignment wrapText="1"/>
      <protection locked="0"/>
    </xf>
    <xf numFmtId="0" fontId="7" fillId="6" borderId="3" xfId="0" applyFont="1" applyFill="1" applyBorder="1" applyAlignment="1" applyProtection="1">
      <alignment wrapText="1"/>
      <protection locked="0"/>
    </xf>
    <xf numFmtId="0" fontId="3" fillId="3" borderId="6" xfId="0" applyFont="1" applyFill="1" applyBorder="1" applyAlignment="1" applyProtection="1">
      <alignment wrapText="1"/>
      <protection locked="0"/>
    </xf>
    <xf numFmtId="0" fontId="8" fillId="5" borderId="7" xfId="0" applyFont="1" applyFill="1" applyBorder="1" applyAlignment="1" applyProtection="1">
      <alignment wrapText="1"/>
      <protection locked="0"/>
    </xf>
    <xf numFmtId="0" fontId="3" fillId="3" borderId="7" xfId="0" applyFont="1" applyFill="1" applyBorder="1" applyAlignment="1" applyProtection="1">
      <alignment wrapText="1"/>
      <protection locked="0"/>
    </xf>
    <xf numFmtId="0" fontId="7" fillId="6" borderId="7" xfId="0" applyFont="1" applyFill="1" applyBorder="1" applyAlignment="1" applyProtection="1">
      <alignment wrapText="1"/>
      <protection locked="0"/>
    </xf>
    <xf numFmtId="0" fontId="7" fillId="6" borderId="8" xfId="0" applyFont="1" applyFill="1" applyBorder="1" applyAlignment="1" applyProtection="1">
      <alignment wrapText="1"/>
      <protection locked="0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6" fillId="2" borderId="2" xfId="0" applyFont="1" applyFill="1" applyBorder="1" applyAlignment="1" applyProtection="1">
      <alignment horizontal="center" vertical="center" wrapText="1"/>
      <protection locked="0"/>
    </xf>
    <xf numFmtId="0" fontId="6" fillId="2" borderId="3" xfId="0" applyFont="1" applyFill="1" applyBorder="1" applyAlignment="1" applyProtection="1">
      <alignment horizontal="center" vertical="center" wrapText="1"/>
      <protection locked="0"/>
    </xf>
    <xf numFmtId="0" fontId="10" fillId="5" borderId="4" xfId="0" applyFont="1" applyFill="1" applyBorder="1" applyAlignment="1" applyProtection="1">
      <alignment horizontal="right" vertical="center" wrapText="1"/>
      <protection locked="0"/>
    </xf>
    <xf numFmtId="0" fontId="9" fillId="5" borderId="0" xfId="0" applyFont="1" applyFill="1" applyAlignment="1" applyProtection="1">
      <alignment horizontal="center" vertical="center" wrapText="1"/>
      <protection locked="0"/>
    </xf>
    <xf numFmtId="164" fontId="10" fillId="5" borderId="0" xfId="0" applyNumberFormat="1" applyFont="1" applyFill="1" applyAlignment="1" applyProtection="1">
      <alignment horizontal="right" vertical="center" wrapText="1"/>
      <protection locked="0"/>
    </xf>
    <xf numFmtId="165" fontId="10" fillId="5" borderId="0" xfId="0" applyNumberFormat="1" applyFont="1" applyFill="1" applyAlignment="1" applyProtection="1">
      <alignment horizontal="right" vertical="center" wrapText="1"/>
      <protection locked="0"/>
    </xf>
    <xf numFmtId="0" fontId="9" fillId="5" borderId="5" xfId="0" applyFont="1" applyFill="1" applyBorder="1" applyAlignment="1" applyProtection="1">
      <alignment horizontal="center" vertical="center" wrapText="1"/>
      <protection locked="0"/>
    </xf>
    <xf numFmtId="0" fontId="9" fillId="5" borderId="6" xfId="0" applyFont="1" applyFill="1" applyBorder="1" applyAlignment="1" applyProtection="1">
      <alignment horizontal="center" vertical="center" wrapText="1"/>
      <protection locked="0"/>
    </xf>
    <xf numFmtId="0" fontId="9" fillId="5" borderId="7" xfId="0" applyFont="1" applyFill="1" applyBorder="1" applyAlignment="1" applyProtection="1">
      <alignment horizontal="center" vertical="center" wrapText="1"/>
      <protection locked="0"/>
    </xf>
    <xf numFmtId="0" fontId="9" fillId="5" borderId="8" xfId="0" applyFont="1" applyFill="1" applyBorder="1" applyAlignment="1" applyProtection="1">
      <alignment horizontal="center" vertical="center" wrapText="1"/>
      <protection locked="0"/>
    </xf>
    <xf numFmtId="0" fontId="2" fillId="2" borderId="0" xfId="0" applyFont="1" applyFill="1" applyAlignment="1" applyProtection="1">
      <alignment wrapText="1"/>
      <protection locked="0"/>
    </xf>
    <xf numFmtId="0" fontId="3" fillId="3" borderId="1" xfId="0" applyFont="1" applyFill="1" applyBorder="1" applyAlignment="1" applyProtection="1">
      <alignment vertical="center" wrapText="1"/>
      <protection locked="0"/>
    </xf>
    <xf numFmtId="0" fontId="7" fillId="6" borderId="2" xfId="0" applyFont="1" applyFill="1" applyBorder="1" applyAlignment="1" applyProtection="1">
      <alignment horizontal="right" vertical="center" wrapText="1"/>
      <protection locked="0"/>
    </xf>
    <xf numFmtId="0" fontId="3" fillId="3" borderId="2" xfId="0" applyFont="1" applyFill="1" applyBorder="1" applyAlignment="1" applyProtection="1">
      <alignment vertical="center" wrapText="1"/>
      <protection locked="0"/>
    </xf>
    <xf numFmtId="165" fontId="7" fillId="6" borderId="2" xfId="0" applyNumberFormat="1" applyFont="1" applyFill="1" applyBorder="1" applyAlignment="1" applyProtection="1">
      <alignment horizontal="right" vertical="center" wrapText="1"/>
      <protection locked="0"/>
    </xf>
    <xf numFmtId="164" fontId="8" fillId="5" borderId="2" xfId="0" applyNumberFormat="1" applyFont="1" applyFill="1" applyBorder="1" applyAlignment="1" applyProtection="1">
      <alignment horizontal="right" vertical="center" wrapText="1"/>
      <protection locked="0"/>
    </xf>
    <xf numFmtId="165" fontId="8" fillId="5" borderId="3" xfId="0" applyNumberFormat="1" applyFont="1" applyFill="1" applyBorder="1" applyAlignment="1" applyProtection="1">
      <alignment horizontal="right" vertical="center" wrapText="1"/>
      <protection locked="0"/>
    </xf>
    <xf numFmtId="0" fontId="3" fillId="3" borderId="4" xfId="0" applyFont="1" applyFill="1" applyBorder="1" applyAlignment="1" applyProtection="1">
      <alignment vertical="center" wrapText="1"/>
      <protection locked="0"/>
    </xf>
    <xf numFmtId="164" fontId="7" fillId="6" borderId="0" xfId="0" applyNumberFormat="1" applyFont="1" applyFill="1" applyAlignment="1" applyProtection="1">
      <alignment horizontal="right" vertical="center" wrapText="1"/>
      <protection locked="0"/>
    </xf>
    <xf numFmtId="0" fontId="3" fillId="3" borderId="0" xfId="0" applyFont="1" applyFill="1" applyAlignment="1" applyProtection="1">
      <alignment vertical="center" wrapText="1"/>
      <protection locked="0"/>
    </xf>
    <xf numFmtId="165" fontId="7" fillId="6" borderId="0" xfId="0" applyNumberFormat="1" applyFont="1" applyFill="1" applyAlignment="1" applyProtection="1">
      <alignment horizontal="right" vertical="center" wrapText="1"/>
      <protection locked="0"/>
    </xf>
    <xf numFmtId="164" fontId="8" fillId="5" borderId="0" xfId="0" applyNumberFormat="1" applyFont="1" applyFill="1" applyAlignment="1" applyProtection="1">
      <alignment horizontal="right" vertical="center" wrapText="1"/>
      <protection locked="0"/>
    </xf>
    <xf numFmtId="165" fontId="8" fillId="5" borderId="5" xfId="0" applyNumberFormat="1" applyFont="1" applyFill="1" applyBorder="1" applyAlignment="1" applyProtection="1">
      <alignment horizontal="right" vertical="center" wrapText="1"/>
      <protection locked="0"/>
    </xf>
    <xf numFmtId="0" fontId="8" fillId="5" borderId="0" xfId="0" applyFont="1" applyFill="1" applyAlignment="1" applyProtection="1">
      <alignment horizontal="right" vertical="center" wrapText="1"/>
      <protection locked="0"/>
    </xf>
    <xf numFmtId="9" fontId="7" fillId="6" borderId="0" xfId="0" applyNumberFormat="1" applyFont="1" applyFill="1" applyAlignment="1" applyProtection="1">
      <alignment horizontal="right" vertical="center" wrapText="1"/>
      <protection locked="0"/>
    </xf>
    <xf numFmtId="165" fontId="8" fillId="5" borderId="0" xfId="0" applyNumberFormat="1" applyFont="1" applyFill="1" applyAlignment="1" applyProtection="1">
      <alignment horizontal="right" vertical="center" wrapText="1"/>
      <protection locked="0"/>
    </xf>
    <xf numFmtId="0" fontId="3" fillId="3" borderId="6" xfId="0" applyFont="1" applyFill="1" applyBorder="1" applyAlignment="1" applyProtection="1">
      <alignment vertical="center" wrapText="1"/>
      <protection locked="0"/>
    </xf>
    <xf numFmtId="9" fontId="7" fillId="6" borderId="7" xfId="0" applyNumberFormat="1" applyFont="1" applyFill="1" applyBorder="1" applyAlignment="1" applyProtection="1">
      <alignment horizontal="right" vertical="center" wrapText="1"/>
      <protection locked="0"/>
    </xf>
    <xf numFmtId="0" fontId="3" fillId="3" borderId="7" xfId="0" applyFont="1" applyFill="1" applyBorder="1" applyAlignment="1" applyProtection="1">
      <alignment vertical="center" wrapText="1"/>
      <protection locked="0"/>
    </xf>
    <xf numFmtId="165" fontId="8" fillId="5" borderId="7" xfId="0" applyNumberFormat="1" applyFont="1" applyFill="1" applyBorder="1" applyAlignment="1" applyProtection="1">
      <alignment horizontal="right" vertical="center" wrapText="1"/>
      <protection locked="0"/>
    </xf>
    <xf numFmtId="0" fontId="8" fillId="5" borderId="7" xfId="0" applyFont="1" applyFill="1" applyBorder="1" applyAlignment="1" applyProtection="1">
      <alignment horizontal="right" vertical="center" wrapText="1"/>
      <protection locked="0"/>
    </xf>
    <xf numFmtId="165" fontId="8" fillId="5" borderId="8" xfId="0" applyNumberFormat="1" applyFont="1" applyFill="1" applyBorder="1" applyAlignment="1" applyProtection="1">
      <alignment horizontal="right" vertical="center" wrapText="1"/>
      <protection locked="0"/>
    </xf>
    <xf numFmtId="0" fontId="8" fillId="5" borderId="8" xfId="0" applyFont="1" applyFill="1" applyBorder="1" applyAlignment="1" applyProtection="1">
      <alignment horizontal="right" vertical="center" wrapText="1"/>
      <protection locked="0"/>
    </xf>
    <xf numFmtId="164" fontId="8" fillId="5" borderId="3" xfId="0" applyNumberFormat="1" applyFont="1" applyFill="1" applyBorder="1" applyAlignment="1" applyProtection="1">
      <alignment horizontal="right" vertical="center" wrapText="1"/>
      <protection locked="0"/>
    </xf>
    <xf numFmtId="164" fontId="5" fillId="5" borderId="0" xfId="0" applyNumberFormat="1" applyFont="1" applyFill="1" applyAlignment="1" applyProtection="1">
      <alignment horizontal="right" vertical="center" wrapText="1"/>
      <protection locked="0"/>
    </xf>
    <xf numFmtId="164" fontId="8" fillId="5" borderId="5" xfId="0" applyNumberFormat="1" applyFont="1" applyFill="1" applyBorder="1" applyAlignment="1" applyProtection="1">
      <alignment horizontal="right" vertical="center" wrapText="1"/>
      <protection locked="0"/>
    </xf>
    <xf numFmtId="165" fontId="5" fillId="5" borderId="0" xfId="0" applyNumberFormat="1" applyFont="1" applyFill="1" applyAlignment="1" applyProtection="1">
      <alignment horizontal="right" vertical="center"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0" xfId="0" applyFill="1" applyProtection="1">
      <protection locked="0"/>
    </xf>
    <xf numFmtId="0" fontId="3" fillId="8" borderId="0" xfId="0" applyFont="1" applyFill="1" applyAlignment="1" applyProtection="1">
      <alignment vertical="center" wrapText="1"/>
      <protection locked="0"/>
    </xf>
  </cellXfs>
  <cellStyles count="2">
    <cellStyle name="Hipervínculo" xfId="1" builtinId="8"/>
    <cellStyle name="Normal" xfId="0" builtinId="0"/>
  </cellStyles>
  <dxfs count="30">
    <dxf>
      <font>
        <b/>
        <color rgb="FF4B5563"/>
      </font>
      <fill>
        <patternFill>
          <bgColor rgb="FFE5E7EB"/>
        </patternFill>
      </fill>
    </dxf>
    <dxf>
      <font>
        <b/>
        <color rgb="FF92400E"/>
      </font>
      <fill>
        <patternFill>
          <bgColor rgb="FFFEF3C7"/>
        </patternFill>
      </fill>
    </dxf>
    <dxf>
      <font>
        <b/>
        <color rgb="FF991B1B"/>
      </font>
      <fill>
        <patternFill>
          <bgColor rgb="FFFEE2E2"/>
        </patternFill>
      </fill>
    </dxf>
    <dxf>
      <font>
        <b/>
        <color rgb="FF065F46"/>
      </font>
      <fill>
        <patternFill>
          <bgColor rgb="FFD1FAE5"/>
        </patternFill>
      </fill>
    </dxf>
    <dxf>
      <font>
        <b/>
        <color rgb="FF4B5563"/>
      </font>
      <fill>
        <patternFill>
          <bgColor rgb="FFE5E7EB"/>
        </patternFill>
      </fill>
    </dxf>
    <dxf>
      <font>
        <b/>
        <color rgb="FF92400E"/>
      </font>
      <fill>
        <patternFill>
          <bgColor rgb="FFFEF3C7"/>
        </patternFill>
      </fill>
    </dxf>
    <dxf>
      <font>
        <b/>
        <color rgb="FF991B1B"/>
      </font>
      <fill>
        <patternFill>
          <bgColor rgb="FFFEE2E2"/>
        </patternFill>
      </fill>
    </dxf>
    <dxf>
      <font>
        <b/>
        <color rgb="FF065F46"/>
      </font>
      <fill>
        <patternFill>
          <bgColor rgb="FFD1FAE5"/>
        </patternFill>
      </fill>
    </dxf>
    <dxf>
      <font>
        <b/>
        <color rgb="FF4B5563"/>
      </font>
      <fill>
        <patternFill>
          <bgColor rgb="FFE5E7EB"/>
        </patternFill>
      </fill>
    </dxf>
    <dxf>
      <font>
        <b/>
        <color rgb="FF92400E"/>
      </font>
      <fill>
        <patternFill>
          <bgColor rgb="FFFEF3C7"/>
        </patternFill>
      </fill>
    </dxf>
    <dxf>
      <font>
        <b/>
        <color rgb="FF991B1B"/>
      </font>
      <fill>
        <patternFill>
          <bgColor rgb="FFFEE2E2"/>
        </patternFill>
      </fill>
    </dxf>
    <dxf>
      <font>
        <b/>
        <color rgb="FF065F46"/>
      </font>
      <fill>
        <patternFill>
          <bgColor rgb="FFD1FAE5"/>
        </patternFill>
      </fill>
    </dxf>
    <dxf>
      <font>
        <b/>
        <color rgb="FF4B5563"/>
      </font>
      <fill>
        <patternFill>
          <bgColor rgb="FFE5E7EB"/>
        </patternFill>
      </fill>
    </dxf>
    <dxf>
      <font>
        <b/>
        <color rgb="FF92400E"/>
      </font>
      <fill>
        <patternFill>
          <bgColor rgb="FFFEF3C7"/>
        </patternFill>
      </fill>
    </dxf>
    <dxf>
      <font>
        <b/>
        <color rgb="FF991B1B"/>
      </font>
      <fill>
        <patternFill>
          <bgColor rgb="FFFEE2E2"/>
        </patternFill>
      </fill>
    </dxf>
    <dxf>
      <font>
        <b/>
        <color rgb="FF065F46"/>
      </font>
      <fill>
        <patternFill>
          <bgColor rgb="FFD1FAE5"/>
        </patternFill>
      </fill>
    </dxf>
    <dxf>
      <font>
        <b/>
        <color rgb="FF4B5563"/>
      </font>
      <fill>
        <patternFill>
          <bgColor rgb="FFE5E7EB"/>
        </patternFill>
      </fill>
    </dxf>
    <dxf>
      <font>
        <b/>
        <color rgb="FF92400E"/>
      </font>
      <fill>
        <patternFill>
          <bgColor rgb="FFFEF3C7"/>
        </patternFill>
      </fill>
    </dxf>
    <dxf>
      <font>
        <b/>
        <color rgb="FF991B1B"/>
      </font>
      <fill>
        <patternFill>
          <bgColor rgb="FFFEE2E2"/>
        </patternFill>
      </fill>
    </dxf>
    <dxf>
      <font>
        <b/>
        <color rgb="FF065F46"/>
      </font>
      <fill>
        <patternFill>
          <bgColor rgb="FFD1FAE5"/>
        </patternFill>
      </fill>
    </dxf>
    <dxf>
      <font>
        <b/>
        <color rgb="FFB71C1C"/>
      </font>
      <fill>
        <patternFill>
          <bgColor rgb="FFFDEDEC"/>
        </patternFill>
      </fill>
    </dxf>
    <dxf>
      <font>
        <b/>
        <color rgb="FF4B5563"/>
      </font>
      <fill>
        <patternFill>
          <bgColor rgb="FFE5E7EB"/>
        </patternFill>
      </fill>
    </dxf>
    <dxf>
      <font>
        <b/>
        <color rgb="FF92400E"/>
      </font>
      <fill>
        <patternFill>
          <bgColor rgb="FFFEF3C7"/>
        </patternFill>
      </fill>
    </dxf>
    <dxf>
      <font>
        <b/>
        <color rgb="FF991B1B"/>
      </font>
      <fill>
        <patternFill>
          <bgColor rgb="FFFEE2E2"/>
        </patternFill>
      </fill>
    </dxf>
    <dxf>
      <font>
        <b/>
        <color rgb="FF065F46"/>
      </font>
      <fill>
        <patternFill>
          <bgColor rgb="FFD1FAE5"/>
        </patternFill>
      </fill>
    </dxf>
    <dxf>
      <font>
        <b/>
        <color rgb="FFB71C1C"/>
      </font>
      <fill>
        <patternFill>
          <bgColor rgb="FFFDEDEC"/>
        </patternFill>
      </fill>
    </dxf>
    <dxf>
      <font>
        <b/>
        <color rgb="FFB71C1C"/>
      </font>
      <fill>
        <patternFill>
          <bgColor rgb="FFFDEDEC"/>
        </patternFill>
      </fill>
    </dxf>
    <dxf>
      <font>
        <b/>
        <color rgb="FFB71C1C"/>
      </font>
      <fill>
        <patternFill>
          <bgColor rgb="FFFDEDEC"/>
        </patternFill>
      </fill>
    </dxf>
    <dxf>
      <font>
        <b/>
        <color rgb="FFB71C1C"/>
      </font>
      <fill>
        <patternFill>
          <bgColor rgb="FFFDEDEC"/>
        </patternFill>
      </fill>
    </dxf>
    <dxf>
      <font>
        <b/>
        <color rgb="FF991B1B"/>
      </font>
      <fill>
        <patternFill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0</xdr:rowOff>
    </xdr:from>
    <xdr:to>
      <xdr:col>4</xdr:col>
      <xdr:colOff>1444282</xdr:colOff>
      <xdr:row>3</xdr:row>
      <xdr:rowOff>91440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B7CD348-693B-4BC0-B5E5-D7AE4FC2E4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944725" y="0"/>
          <a:ext cx="2111032" cy="6096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0</xdr:rowOff>
    </xdr:from>
    <xdr:to>
      <xdr:col>5</xdr:col>
      <xdr:colOff>1444282</xdr:colOff>
      <xdr:row>3</xdr:row>
      <xdr:rowOff>91440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FE0615E-98F8-4517-BE31-7DAF2F9442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91800" y="0"/>
          <a:ext cx="2111032" cy="6096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9</xdr:col>
      <xdr:colOff>1810042</xdr:colOff>
      <xdr:row>2</xdr:row>
      <xdr:rowOff>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FD1801B-A556-49AA-A4EF-23D35DC9B7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716000" y="0"/>
          <a:ext cx="2111032" cy="609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infoexperiencia.com/sistemas-premium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infoexperiencia.com/sistemas-premium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infoexperiencia.com/sistemas-premiu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0"/>
  <sheetViews>
    <sheetView tabSelected="1" topLeftCell="C1" workbookViewId="0">
      <selection activeCell="F14" sqref="F14"/>
    </sheetView>
  </sheetViews>
  <sheetFormatPr baseColWidth="10" defaultColWidth="8.796875" defaultRowHeight="13.8"/>
  <cols>
    <col min="1" max="1" width="10" style="2" customWidth="1"/>
    <col min="2" max="2" width="42.59765625" style="2" customWidth="1"/>
    <col min="3" max="3" width="143.5" style="2" customWidth="1"/>
    <col min="4" max="4" width="8.796875" style="2"/>
    <col min="5" max="5" width="32.19921875" style="2" customWidth="1"/>
    <col min="6" max="6" width="40.09765625" style="2" customWidth="1"/>
    <col min="7" max="16384" width="8.796875" style="2"/>
  </cols>
  <sheetData>
    <row r="1" spans="1:6">
      <c r="A1" s="1" t="s">
        <v>0</v>
      </c>
      <c r="B1" s="1"/>
      <c r="C1" s="1"/>
    </row>
    <row r="2" spans="1:6">
      <c r="A2" s="1"/>
      <c r="B2" s="1"/>
      <c r="C2" s="1"/>
    </row>
    <row r="3" spans="1:6">
      <c r="A3" s="3"/>
      <c r="B3" s="3"/>
      <c r="C3" s="3"/>
    </row>
    <row r="4" spans="1:6" ht="15.6">
      <c r="A4" s="4" t="s">
        <v>1</v>
      </c>
      <c r="B4" s="4"/>
      <c r="C4" s="4"/>
    </row>
    <row r="5" spans="1:6" ht="14.4" thickBot="1">
      <c r="A5" s="3"/>
      <c r="B5" s="3"/>
      <c r="C5" s="3"/>
    </row>
    <row r="6" spans="1:6" ht="27.6">
      <c r="A6" s="5" t="s">
        <v>2</v>
      </c>
      <c r="B6" s="6" t="s">
        <v>3</v>
      </c>
      <c r="C6" s="7" t="s">
        <v>4</v>
      </c>
      <c r="E6" s="17" t="s">
        <v>218</v>
      </c>
      <c r="F6" s="18"/>
    </row>
    <row r="7" spans="1:6" ht="27.6" customHeight="1">
      <c r="A7" s="8" t="s">
        <v>5</v>
      </c>
      <c r="B7" s="9" t="s">
        <v>6</v>
      </c>
      <c r="C7" s="10" t="s">
        <v>7</v>
      </c>
      <c r="E7" s="19"/>
      <c r="F7" s="20"/>
    </row>
    <row r="8" spans="1:6" ht="14.4" thickBot="1">
      <c r="A8" s="8" t="s">
        <v>8</v>
      </c>
      <c r="B8" s="9" t="s">
        <v>9</v>
      </c>
      <c r="C8" s="10" t="s">
        <v>10</v>
      </c>
      <c r="E8" s="21"/>
      <c r="F8" s="22"/>
    </row>
    <row r="9" spans="1:6" ht="28.2" thickBot="1">
      <c r="A9" s="8" t="s">
        <v>11</v>
      </c>
      <c r="B9" s="9" t="s">
        <v>12</v>
      </c>
      <c r="C9" s="10" t="s">
        <v>13</v>
      </c>
      <c r="E9" s="23" t="s">
        <v>219</v>
      </c>
      <c r="F9" s="24"/>
    </row>
    <row r="10" spans="1:6" ht="27.6">
      <c r="A10" s="8" t="s">
        <v>14</v>
      </c>
      <c r="B10" s="9" t="s">
        <v>15</v>
      </c>
      <c r="C10" s="10" t="s">
        <v>16</v>
      </c>
    </row>
    <row r="11" spans="1:6" ht="27.6">
      <c r="A11" s="8" t="s">
        <v>17</v>
      </c>
      <c r="B11" s="9" t="s">
        <v>18</v>
      </c>
      <c r="C11" s="10" t="s">
        <v>19</v>
      </c>
    </row>
    <row r="12" spans="1:6" ht="27.6">
      <c r="A12" s="8" t="s">
        <v>20</v>
      </c>
      <c r="B12" s="9" t="s">
        <v>21</v>
      </c>
      <c r="C12" s="10" t="s">
        <v>22</v>
      </c>
    </row>
    <row r="13" spans="1:6">
      <c r="A13" s="8" t="s">
        <v>23</v>
      </c>
      <c r="B13" s="9" t="s">
        <v>24</v>
      </c>
      <c r="C13" s="10" t="s">
        <v>25</v>
      </c>
    </row>
    <row r="14" spans="1:6" ht="27.6">
      <c r="A14" s="8" t="s">
        <v>26</v>
      </c>
      <c r="B14" s="9" t="s">
        <v>27</v>
      </c>
      <c r="C14" s="10" t="s">
        <v>28</v>
      </c>
    </row>
    <row r="15" spans="1:6" ht="27.6">
      <c r="A15" s="8" t="s">
        <v>29</v>
      </c>
      <c r="B15" s="9" t="s">
        <v>30</v>
      </c>
      <c r="C15" s="10" t="s">
        <v>31</v>
      </c>
    </row>
    <row r="16" spans="1:6">
      <c r="A16" s="8" t="s">
        <v>32</v>
      </c>
      <c r="B16" s="9" t="s">
        <v>33</v>
      </c>
      <c r="C16" s="10" t="s">
        <v>34</v>
      </c>
    </row>
    <row r="17" spans="1:3" ht="27.6">
      <c r="A17" s="8" t="s">
        <v>35</v>
      </c>
      <c r="B17" s="9" t="s">
        <v>36</v>
      </c>
      <c r="C17" s="10" t="s">
        <v>37</v>
      </c>
    </row>
    <row r="18" spans="1:3" ht="27.6">
      <c r="A18" s="3" t="s">
        <v>38</v>
      </c>
      <c r="B18" s="3" t="s">
        <v>39</v>
      </c>
      <c r="C18" s="3" t="s">
        <v>40</v>
      </c>
    </row>
    <row r="19" spans="1:3" ht="15.6">
      <c r="A19" s="11" t="s">
        <v>41</v>
      </c>
      <c r="B19" s="11"/>
      <c r="C19" s="11"/>
    </row>
    <row r="20" spans="1:3">
      <c r="A20" s="3"/>
      <c r="B20" s="3"/>
      <c r="C20" s="3"/>
    </row>
    <row r="21" spans="1:3">
      <c r="A21" s="12" t="s">
        <v>42</v>
      </c>
      <c r="B21" s="3" t="s">
        <v>43</v>
      </c>
      <c r="C21" s="3"/>
    </row>
    <row r="22" spans="1:3" ht="27.6">
      <c r="A22" s="13" t="s">
        <v>44</v>
      </c>
      <c r="B22" s="3" t="s">
        <v>45</v>
      </c>
      <c r="C22" s="3"/>
    </row>
    <row r="23" spans="1:3" ht="27.6">
      <c r="A23" s="14" t="s">
        <v>46</v>
      </c>
      <c r="B23" s="3" t="s">
        <v>47</v>
      </c>
      <c r="C23" s="3"/>
    </row>
    <row r="24" spans="1:3" ht="41.4">
      <c r="A24" s="15" t="s">
        <v>48</v>
      </c>
      <c r="B24" s="3" t="s">
        <v>49</v>
      </c>
      <c r="C24" s="3"/>
    </row>
    <row r="25" spans="1:3">
      <c r="A25" s="3"/>
      <c r="B25" s="3"/>
      <c r="C25" s="3"/>
    </row>
    <row r="26" spans="1:3">
      <c r="A26" s="3"/>
      <c r="B26" s="3"/>
      <c r="C26" s="3"/>
    </row>
    <row r="27" spans="1:3">
      <c r="A27" s="16" t="s">
        <v>50</v>
      </c>
      <c r="B27" s="16"/>
      <c r="C27" s="16"/>
    </row>
    <row r="28" spans="1:3">
      <c r="A28" s="16"/>
      <c r="B28" s="16"/>
      <c r="C28" s="16"/>
    </row>
    <row r="29" spans="1:3">
      <c r="A29" s="3"/>
      <c r="B29" s="3"/>
      <c r="C29" s="3"/>
    </row>
    <row r="30" spans="1:3">
      <c r="A30" s="3"/>
      <c r="B30" s="3"/>
      <c r="C30" s="3"/>
    </row>
    <row r="31" spans="1:3">
      <c r="A31" s="3"/>
      <c r="B31" s="3"/>
      <c r="C31" s="3"/>
    </row>
    <row r="32" spans="1:3">
      <c r="A32" s="3"/>
      <c r="B32" s="3"/>
      <c r="C32" s="3"/>
    </row>
    <row r="33" spans="1:3">
      <c r="A33" s="3"/>
      <c r="B33" s="3"/>
      <c r="C33" s="3"/>
    </row>
    <row r="34" spans="1:3">
      <c r="A34" s="3"/>
      <c r="B34" s="3"/>
      <c r="C34" s="3"/>
    </row>
    <row r="35" spans="1:3">
      <c r="A35" s="3"/>
      <c r="B35" s="3"/>
      <c r="C35" s="3"/>
    </row>
    <row r="36" spans="1:3">
      <c r="A36" s="3"/>
      <c r="B36" s="3"/>
      <c r="C36" s="3"/>
    </row>
    <row r="37" spans="1:3">
      <c r="A37" s="3"/>
      <c r="B37" s="3"/>
      <c r="C37" s="3"/>
    </row>
    <row r="38" spans="1:3">
      <c r="A38" s="3"/>
      <c r="B38" s="3"/>
      <c r="C38" s="3"/>
    </row>
    <row r="39" spans="1:3">
      <c r="A39" s="3"/>
      <c r="B39" s="3"/>
      <c r="C39" s="3"/>
    </row>
    <row r="40" spans="1:3">
      <c r="A40" s="3"/>
      <c r="B40" s="3"/>
      <c r="C40" s="3"/>
    </row>
  </sheetData>
  <sheetProtection algorithmName="SHA-512" hashValue="4JXcbhXE3+pfNM87KLToBeSW+xHyUrXN58/dYO7Y3JTOqIWyZSrLw+ie7OZqXkfoH/6m27sAtWc+/RgyklSsLw==" saltValue="k+bn9ALCPYY4es+VPQbNWQ==" spinCount="100000" sheet="1" objects="1" scenarios="1" formatCells="0" formatColumns="0" formatRows="0" sort="0" autoFilter="0" pivotTables="0"/>
  <mergeCells count="6">
    <mergeCell ref="A1:C2"/>
    <mergeCell ref="A4:C4"/>
    <mergeCell ref="A19:C19"/>
    <mergeCell ref="A27:C28"/>
    <mergeCell ref="E6:F8"/>
    <mergeCell ref="E9:F9"/>
  </mergeCells>
  <hyperlinks>
    <hyperlink ref="E9" r:id="rId1" xr:uid="{1D97D82A-BB12-4516-883D-17E600CD69A0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9"/>
  <sheetViews>
    <sheetView workbookViewId="0">
      <selection activeCell="G13" sqref="G13"/>
    </sheetView>
  </sheetViews>
  <sheetFormatPr baseColWidth="10" defaultColWidth="8.796875" defaultRowHeight="13.8"/>
  <cols>
    <col min="1" max="1" width="27" style="2" customWidth="1"/>
    <col min="2" max="2" width="54" style="2" customWidth="1"/>
    <col min="3" max="3" width="24" style="2" customWidth="1"/>
    <col min="4" max="4" width="34" style="2" customWidth="1"/>
    <col min="5" max="5" width="8.796875" style="2"/>
    <col min="6" max="6" width="35.296875" style="2" customWidth="1"/>
    <col min="7" max="7" width="29" style="2" customWidth="1"/>
    <col min="8" max="16384" width="8.796875" style="2"/>
  </cols>
  <sheetData>
    <row r="1" spans="1:7">
      <c r="A1" s="25" t="s">
        <v>51</v>
      </c>
      <c r="B1" s="25"/>
      <c r="C1" s="25"/>
      <c r="D1" s="25"/>
    </row>
    <row r="2" spans="1:7">
      <c r="A2" s="25"/>
      <c r="B2" s="25"/>
      <c r="C2" s="25"/>
      <c r="D2" s="25"/>
    </row>
    <row r="4" spans="1:7" ht="14.4" thickBot="1">
      <c r="A4" s="26" t="s">
        <v>52</v>
      </c>
      <c r="B4" s="26" t="s">
        <v>53</v>
      </c>
      <c r="C4" s="26" t="s">
        <v>54</v>
      </c>
      <c r="D4" s="26" t="s">
        <v>55</v>
      </c>
    </row>
    <row r="5" spans="1:7">
      <c r="A5" s="9" t="s">
        <v>56</v>
      </c>
      <c r="B5" s="27" t="s">
        <v>57</v>
      </c>
      <c r="C5" s="27" t="s">
        <v>58</v>
      </c>
      <c r="D5" s="27" t="s">
        <v>59</v>
      </c>
      <c r="F5" s="17" t="s">
        <v>218</v>
      </c>
      <c r="G5" s="18"/>
    </row>
    <row r="6" spans="1:7" ht="27.6" customHeight="1">
      <c r="A6" s="28" t="s">
        <v>60</v>
      </c>
      <c r="B6" s="29" t="s">
        <v>61</v>
      </c>
      <c r="C6" s="29" t="s">
        <v>58</v>
      </c>
      <c r="D6" s="29" t="s">
        <v>62</v>
      </c>
      <c r="F6" s="19"/>
      <c r="G6" s="20"/>
    </row>
    <row r="7" spans="1:7" ht="27.6" customHeight="1" thickBot="1">
      <c r="A7" s="9" t="s">
        <v>63</v>
      </c>
      <c r="B7" s="27" t="s">
        <v>64</v>
      </c>
      <c r="C7" s="27" t="s">
        <v>65</v>
      </c>
      <c r="D7" s="27" t="s">
        <v>66</v>
      </c>
      <c r="F7" s="21"/>
      <c r="G7" s="22"/>
    </row>
    <row r="8" spans="1:7" ht="27.6" customHeight="1" thickBot="1">
      <c r="A8" s="28" t="s">
        <v>67</v>
      </c>
      <c r="B8" s="29" t="s">
        <v>68</v>
      </c>
      <c r="C8" s="29" t="s">
        <v>69</v>
      </c>
      <c r="D8" s="29" t="s">
        <v>70</v>
      </c>
      <c r="F8" s="23" t="s">
        <v>219</v>
      </c>
      <c r="G8" s="24"/>
    </row>
    <row r="9" spans="1:7" ht="27.6">
      <c r="A9" s="9" t="s">
        <v>71</v>
      </c>
      <c r="B9" s="27" t="s">
        <v>72</v>
      </c>
      <c r="C9" s="27" t="s">
        <v>73</v>
      </c>
      <c r="D9" s="27" t="s">
        <v>74</v>
      </c>
    </row>
    <row r="10" spans="1:7">
      <c r="A10" s="28" t="s">
        <v>75</v>
      </c>
      <c r="B10" s="29" t="s">
        <v>76</v>
      </c>
      <c r="C10" s="29" t="s">
        <v>18</v>
      </c>
      <c r="D10" s="29" t="s">
        <v>77</v>
      </c>
    </row>
    <row r="11" spans="1:7">
      <c r="A11" s="9" t="s">
        <v>78</v>
      </c>
      <c r="B11" s="27" t="s">
        <v>79</v>
      </c>
      <c r="C11" s="27" t="s">
        <v>21</v>
      </c>
      <c r="D11" s="27" t="s">
        <v>80</v>
      </c>
    </row>
    <row r="12" spans="1:7" ht="27.6">
      <c r="A12" s="28" t="s">
        <v>81</v>
      </c>
      <c r="B12" s="29" t="s">
        <v>82</v>
      </c>
      <c r="C12" s="29" t="s">
        <v>73</v>
      </c>
      <c r="D12" s="29" t="s">
        <v>83</v>
      </c>
    </row>
    <row r="13" spans="1:7">
      <c r="A13" s="9" t="s">
        <v>84</v>
      </c>
      <c r="B13" s="27" t="s">
        <v>85</v>
      </c>
      <c r="C13" s="27" t="s">
        <v>73</v>
      </c>
      <c r="D13" s="27" t="s">
        <v>86</v>
      </c>
    </row>
    <row r="14" spans="1:7">
      <c r="A14" s="28" t="s">
        <v>87</v>
      </c>
      <c r="B14" s="29" t="s">
        <v>88</v>
      </c>
      <c r="C14" s="29" t="s">
        <v>89</v>
      </c>
      <c r="D14" s="29" t="s">
        <v>90</v>
      </c>
    </row>
    <row r="15" spans="1:7" ht="27.6">
      <c r="A15" s="9" t="s">
        <v>91</v>
      </c>
      <c r="B15" s="27" t="s">
        <v>92</v>
      </c>
      <c r="C15" s="27" t="s">
        <v>89</v>
      </c>
      <c r="D15" s="27" t="s">
        <v>93</v>
      </c>
    </row>
    <row r="16" spans="1:7">
      <c r="A16" s="28" t="s">
        <v>94</v>
      </c>
      <c r="B16" s="29" t="s">
        <v>95</v>
      </c>
      <c r="C16" s="29" t="s">
        <v>96</v>
      </c>
      <c r="D16" s="29" t="s">
        <v>97</v>
      </c>
    </row>
    <row r="17" spans="1:4">
      <c r="A17" s="9" t="s">
        <v>98</v>
      </c>
      <c r="B17" s="27" t="s">
        <v>99</v>
      </c>
      <c r="C17" s="27" t="s">
        <v>100</v>
      </c>
      <c r="D17" s="27" t="s">
        <v>101</v>
      </c>
    </row>
    <row r="18" spans="1:4" ht="27.6">
      <c r="A18" s="28" t="s">
        <v>102</v>
      </c>
      <c r="B18" s="29" t="s">
        <v>103</v>
      </c>
      <c r="C18" s="29" t="s">
        <v>100</v>
      </c>
      <c r="D18" s="29" t="s">
        <v>104</v>
      </c>
    </row>
    <row r="19" spans="1:4">
      <c r="A19" s="9" t="s">
        <v>100</v>
      </c>
      <c r="B19" s="27" t="s">
        <v>105</v>
      </c>
      <c r="C19" s="27" t="s">
        <v>106</v>
      </c>
      <c r="D19" s="27" t="s">
        <v>107</v>
      </c>
    </row>
    <row r="20" spans="1:4" ht="27.6">
      <c r="A20" s="28" t="s">
        <v>108</v>
      </c>
      <c r="B20" s="29" t="s">
        <v>109</v>
      </c>
      <c r="C20" s="29" t="s">
        <v>21</v>
      </c>
      <c r="D20" s="29" t="s">
        <v>110</v>
      </c>
    </row>
    <row r="21" spans="1:4">
      <c r="A21" s="9" t="s">
        <v>111</v>
      </c>
      <c r="B21" s="27" t="s">
        <v>112</v>
      </c>
      <c r="C21" s="27" t="s">
        <v>113</v>
      </c>
      <c r="D21" s="27" t="s">
        <v>114</v>
      </c>
    </row>
    <row r="22" spans="1:4" ht="27.6">
      <c r="A22" s="28" t="s">
        <v>89</v>
      </c>
      <c r="B22" s="29" t="s">
        <v>115</v>
      </c>
      <c r="C22" s="29" t="s">
        <v>106</v>
      </c>
      <c r="D22" s="29" t="s">
        <v>116</v>
      </c>
    </row>
    <row r="23" spans="1:4">
      <c r="A23" s="9" t="s">
        <v>117</v>
      </c>
      <c r="B23" s="27" t="s">
        <v>118</v>
      </c>
      <c r="C23" s="27" t="s">
        <v>106</v>
      </c>
      <c r="D23" s="27" t="s">
        <v>119</v>
      </c>
    </row>
    <row r="24" spans="1:4">
      <c r="A24" s="28" t="s">
        <v>120</v>
      </c>
      <c r="B24" s="29" t="s">
        <v>121</v>
      </c>
      <c r="C24" s="29" t="s">
        <v>106</v>
      </c>
      <c r="D24" s="29" t="s">
        <v>122</v>
      </c>
    </row>
    <row r="25" spans="1:4" ht="27.6">
      <c r="A25" s="9" t="s">
        <v>123</v>
      </c>
      <c r="B25" s="27" t="s">
        <v>124</v>
      </c>
      <c r="C25" s="27" t="s">
        <v>106</v>
      </c>
      <c r="D25" s="27" t="s">
        <v>125</v>
      </c>
    </row>
    <row r="26" spans="1:4" ht="27.6">
      <c r="A26" s="28" t="s">
        <v>126</v>
      </c>
      <c r="B26" s="29" t="s">
        <v>127</v>
      </c>
      <c r="C26" s="29" t="s">
        <v>128</v>
      </c>
      <c r="D26" s="29" t="s">
        <v>129</v>
      </c>
    </row>
    <row r="27" spans="1:4" ht="27.6">
      <c r="A27" s="9" t="s">
        <v>130</v>
      </c>
      <c r="B27" s="27" t="s">
        <v>131</v>
      </c>
      <c r="C27" s="27" t="s">
        <v>128</v>
      </c>
      <c r="D27" s="27" t="s">
        <v>132</v>
      </c>
    </row>
    <row r="28" spans="1:4" ht="27.6">
      <c r="A28" s="28" t="s">
        <v>133</v>
      </c>
      <c r="B28" s="29" t="s">
        <v>134</v>
      </c>
      <c r="C28" s="29" t="s">
        <v>135</v>
      </c>
      <c r="D28" s="29" t="s">
        <v>136</v>
      </c>
    </row>
    <row r="29" spans="1:4" ht="27.6">
      <c r="A29" s="9" t="s">
        <v>137</v>
      </c>
      <c r="B29" s="27" t="s">
        <v>138</v>
      </c>
      <c r="C29" s="27" t="s">
        <v>113</v>
      </c>
      <c r="D29" s="27" t="s">
        <v>139</v>
      </c>
    </row>
    <row r="30" spans="1:4" ht="27.6">
      <c r="A30" s="28" t="s">
        <v>140</v>
      </c>
      <c r="B30" s="29" t="s">
        <v>141</v>
      </c>
      <c r="C30" s="29" t="s">
        <v>113</v>
      </c>
      <c r="D30" s="29" t="s">
        <v>139</v>
      </c>
    </row>
    <row r="31" spans="1:4" ht="27.6">
      <c r="A31" s="9" t="s">
        <v>142</v>
      </c>
      <c r="B31" s="27" t="s">
        <v>143</v>
      </c>
      <c r="C31" s="27" t="s">
        <v>144</v>
      </c>
      <c r="D31" s="27" t="s">
        <v>145</v>
      </c>
    </row>
    <row r="32" spans="1:4" ht="21.15" customHeight="1">
      <c r="A32" s="3" t="s">
        <v>146</v>
      </c>
      <c r="B32" s="3" t="s">
        <v>147</v>
      </c>
      <c r="C32" s="3" t="s">
        <v>148</v>
      </c>
      <c r="D32" s="3" t="s">
        <v>149</v>
      </c>
    </row>
    <row r="33" spans="1:4" ht="21.15" customHeight="1">
      <c r="A33" s="3" t="s">
        <v>150</v>
      </c>
      <c r="B33" s="3" t="s">
        <v>151</v>
      </c>
      <c r="C33" s="3" t="s">
        <v>65</v>
      </c>
      <c r="D33" s="3" t="s">
        <v>152</v>
      </c>
    </row>
    <row r="34" spans="1:4" ht="21.15" customHeight="1">
      <c r="A34" s="3" t="s">
        <v>153</v>
      </c>
      <c r="B34" s="3" t="s">
        <v>154</v>
      </c>
      <c r="C34" s="3" t="s">
        <v>155</v>
      </c>
      <c r="D34" s="3" t="s">
        <v>156</v>
      </c>
    </row>
    <row r="35" spans="1:4" ht="21.15" customHeight="1">
      <c r="A35" s="3" t="s">
        <v>157</v>
      </c>
      <c r="B35" s="3" t="s">
        <v>158</v>
      </c>
      <c r="C35" s="3" t="s">
        <v>159</v>
      </c>
      <c r="D35" s="3" t="s">
        <v>160</v>
      </c>
    </row>
    <row r="36" spans="1:4" ht="12" customHeight="1">
      <c r="A36" s="3" t="s">
        <v>161</v>
      </c>
      <c r="B36" s="3" t="s">
        <v>162</v>
      </c>
      <c r="C36" s="3" t="s">
        <v>163</v>
      </c>
      <c r="D36" s="3" t="s">
        <v>164</v>
      </c>
    </row>
    <row r="37" spans="1:4" ht="31.65" customHeight="1">
      <c r="A37" s="3" t="s">
        <v>165</v>
      </c>
      <c r="B37" s="3" t="s">
        <v>166</v>
      </c>
      <c r="C37" s="3" t="s">
        <v>21</v>
      </c>
      <c r="D37" s="3" t="s">
        <v>167</v>
      </c>
    </row>
    <row r="38" spans="1:4" ht="21.15" customHeight="1">
      <c r="A38" s="3" t="s">
        <v>168</v>
      </c>
      <c r="B38" s="3" t="s">
        <v>169</v>
      </c>
      <c r="C38" s="3" t="s">
        <v>170</v>
      </c>
      <c r="D38" s="3" t="s">
        <v>171</v>
      </c>
    </row>
    <row r="39" spans="1:4" ht="21.15" customHeight="1">
      <c r="A39" s="3" t="s">
        <v>172</v>
      </c>
      <c r="B39" s="3" t="s">
        <v>173</v>
      </c>
      <c r="C39" s="3" t="s">
        <v>65</v>
      </c>
      <c r="D39" s="3" t="s">
        <v>174</v>
      </c>
    </row>
  </sheetData>
  <sheetProtection algorithmName="SHA-512" hashValue="lBY40iWgPN+fcWGRecTZUvJsz9R/+oZGBCnXlPhzbY5HjgGiUq8jF4YzuFheQagSc5t5KnSG7b1FPed6RivEfA==" saltValue="4c17Z2qdOxaP/Ie3SJBSLQ==" spinCount="100000" sheet="1" objects="1" scenarios="1" formatCells="0" formatColumns="0" formatRows="0" insertColumns="0" sort="0" autoFilter="0"/>
  <mergeCells count="3">
    <mergeCell ref="A1:D2"/>
    <mergeCell ref="F5:G7"/>
    <mergeCell ref="F8:G8"/>
  </mergeCells>
  <hyperlinks>
    <hyperlink ref="F8" r:id="rId1" xr:uid="{297C7A80-B59E-44CE-86B7-72F2C9B1F29C}"/>
  </hyperlinks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48"/>
  <sheetViews>
    <sheetView workbookViewId="0">
      <selection activeCell="I13" sqref="I13"/>
    </sheetView>
  </sheetViews>
  <sheetFormatPr baseColWidth="10" defaultColWidth="8.796875" defaultRowHeight="13.8"/>
  <cols>
    <col min="1" max="1" width="31" style="2" customWidth="1"/>
    <col min="2" max="2" width="16" style="2" customWidth="1"/>
    <col min="3" max="3" width="29" style="2" customWidth="1"/>
    <col min="4" max="4" width="16" style="2" customWidth="1"/>
    <col min="5" max="5" width="27" style="2" customWidth="1"/>
    <col min="6" max="6" width="16" style="2" customWidth="1"/>
    <col min="7" max="7" width="29" style="2" customWidth="1"/>
    <col min="8" max="8" width="16" style="2" customWidth="1"/>
    <col min="9" max="9" width="4" style="2" customWidth="1"/>
    <col min="10" max="10" width="33.296875" style="2" customWidth="1"/>
    <col min="11" max="11" width="13.09765625" style="2" customWidth="1"/>
    <col min="12" max="16384" width="8.796875" style="2"/>
  </cols>
  <sheetData>
    <row r="1" spans="1:11" ht="24" customHeight="1">
      <c r="A1" s="30" t="s">
        <v>175</v>
      </c>
      <c r="B1" s="30"/>
      <c r="C1" s="30"/>
      <c r="D1" s="30"/>
      <c r="E1" s="30"/>
      <c r="F1" s="30"/>
      <c r="G1" s="30"/>
      <c r="H1" s="30"/>
    </row>
    <row r="2" spans="1:11" ht="24" customHeight="1" thickBot="1">
      <c r="A2" s="30"/>
      <c r="B2" s="30"/>
      <c r="C2" s="30"/>
      <c r="D2" s="30"/>
      <c r="E2" s="30"/>
      <c r="F2" s="30"/>
      <c r="G2" s="30"/>
      <c r="H2" s="30"/>
    </row>
    <row r="3" spans="1:11" ht="19.2" customHeight="1">
      <c r="A3" s="31" t="s">
        <v>176</v>
      </c>
      <c r="B3" s="31"/>
      <c r="C3" s="31"/>
      <c r="D3" s="31"/>
      <c r="E3" s="31"/>
      <c r="F3" s="31"/>
      <c r="G3" s="31"/>
      <c r="H3" s="31"/>
      <c r="J3" s="17" t="s">
        <v>218</v>
      </c>
      <c r="K3" s="18"/>
    </row>
    <row r="4" spans="1:11" ht="39.6" customHeight="1">
      <c r="A4" s="32"/>
      <c r="B4" s="32"/>
      <c r="C4" s="32"/>
      <c r="D4" s="32"/>
      <c r="E4" s="32"/>
      <c r="F4" s="32"/>
      <c r="G4" s="32"/>
      <c r="H4" s="32"/>
      <c r="J4" s="19"/>
      <c r="K4" s="20"/>
    </row>
    <row r="5" spans="1:11" ht="39.6" customHeight="1" thickBot="1">
      <c r="A5" s="33" t="s">
        <v>177</v>
      </c>
      <c r="B5" s="33"/>
      <c r="C5" s="33"/>
      <c r="D5" s="33"/>
      <c r="E5" s="33"/>
      <c r="F5" s="33"/>
      <c r="G5" s="33"/>
      <c r="H5" s="33"/>
      <c r="J5" s="21"/>
      <c r="K5" s="22"/>
    </row>
    <row r="6" spans="1:11" ht="39.6" customHeight="1" thickBot="1">
      <c r="A6" s="34" t="s">
        <v>56</v>
      </c>
      <c r="B6" s="35" t="s">
        <v>59</v>
      </c>
      <c r="C6" s="35"/>
      <c r="D6" s="35"/>
      <c r="E6" s="36" t="s">
        <v>60</v>
      </c>
      <c r="F6" s="35" t="s">
        <v>62</v>
      </c>
      <c r="G6" s="35"/>
      <c r="H6" s="37"/>
      <c r="J6" s="23" t="s">
        <v>219</v>
      </c>
      <c r="K6" s="24"/>
    </row>
    <row r="7" spans="1:11">
      <c r="A7" s="38" t="s">
        <v>178</v>
      </c>
      <c r="B7" s="39" t="s">
        <v>67</v>
      </c>
      <c r="C7" s="39"/>
      <c r="D7" s="39"/>
      <c r="E7" s="40" t="s">
        <v>179</v>
      </c>
      <c r="F7" s="41" t="s">
        <v>180</v>
      </c>
      <c r="G7" s="41"/>
      <c r="H7" s="42"/>
    </row>
    <row r="8" spans="1:11">
      <c r="A8" s="32"/>
      <c r="B8" s="32"/>
      <c r="C8" s="32"/>
      <c r="D8" s="32"/>
      <c r="E8" s="32"/>
      <c r="F8" s="32"/>
      <c r="G8" s="32"/>
      <c r="H8" s="32"/>
    </row>
    <row r="9" spans="1:11" ht="19.2" customHeight="1">
      <c r="A9" s="33" t="s">
        <v>181</v>
      </c>
      <c r="B9" s="33"/>
      <c r="C9" s="33"/>
      <c r="D9" s="33"/>
      <c r="E9" s="33"/>
      <c r="F9" s="33"/>
      <c r="G9" s="33"/>
      <c r="H9" s="33"/>
    </row>
    <row r="10" spans="1:11" ht="19.2" customHeight="1">
      <c r="A10" s="43" t="s">
        <v>182</v>
      </c>
      <c r="B10" s="44"/>
      <c r="C10" s="44" t="s">
        <v>183</v>
      </c>
      <c r="D10" s="44"/>
      <c r="E10" s="44" t="s">
        <v>142</v>
      </c>
      <c r="F10" s="44"/>
      <c r="G10" s="44" t="s">
        <v>130</v>
      </c>
      <c r="H10" s="45"/>
    </row>
    <row r="11" spans="1:11" ht="19.2" customHeight="1">
      <c r="A11" s="46" t="str">
        <f>IF(B31="",IF(D26="OK",B16,D26),IF(D42="OK",B31,D42))</f>
        <v>Envasado</v>
      </c>
      <c r="B11" s="47"/>
      <c r="C11" s="48">
        <f>IF(B31="",IF(D26="OK",B19,""),IF(D42="OK",B41,""))</f>
        <v>700</v>
      </c>
      <c r="D11" s="47"/>
      <c r="E11" s="49">
        <f>IF(B31="",IF(D26="OK",H20,""),IF(D42="OK",B42,""))</f>
        <v>6.4368421052631577</v>
      </c>
      <c r="F11" s="47"/>
      <c r="G11" s="49">
        <f>IF(B31="",IF(D26="OK",H21,""),IF(D42="OK",H38,""))</f>
        <v>614.21052631578948</v>
      </c>
      <c r="H11" s="50"/>
    </row>
    <row r="12" spans="1:11" ht="19.2" customHeight="1">
      <c r="A12" s="51"/>
      <c r="B12" s="52"/>
      <c r="C12" s="52"/>
      <c r="D12" s="52"/>
      <c r="E12" s="52"/>
      <c r="F12" s="52"/>
      <c r="G12" s="52"/>
      <c r="H12" s="53"/>
    </row>
    <row r="13" spans="1:11">
      <c r="A13" s="32"/>
      <c r="B13" s="32"/>
      <c r="C13" s="32"/>
      <c r="D13" s="32"/>
      <c r="E13" s="32"/>
      <c r="F13" s="32"/>
      <c r="G13" s="32"/>
      <c r="H13" s="32"/>
    </row>
    <row r="14" spans="1:11" ht="19.2" customHeight="1">
      <c r="A14" s="54" t="s">
        <v>184</v>
      </c>
      <c r="B14" s="54"/>
      <c r="C14" s="54"/>
      <c r="D14" s="54"/>
      <c r="E14" s="54"/>
      <c r="F14" s="54"/>
      <c r="G14" s="54"/>
      <c r="H14" s="54"/>
    </row>
    <row r="15" spans="1:11" ht="19.2" customHeight="1">
      <c r="A15" s="33" t="s">
        <v>185</v>
      </c>
      <c r="B15" s="33"/>
      <c r="C15" s="33"/>
      <c r="D15" s="33"/>
      <c r="E15" s="33" t="s">
        <v>186</v>
      </c>
      <c r="F15" s="33"/>
      <c r="G15" s="33"/>
      <c r="H15" s="33"/>
    </row>
    <row r="16" spans="1:11">
      <c r="A16" s="55" t="s">
        <v>187</v>
      </c>
      <c r="B16" s="56" t="s">
        <v>188</v>
      </c>
      <c r="C16" s="57" t="s">
        <v>189</v>
      </c>
      <c r="D16" s="58">
        <v>0</v>
      </c>
      <c r="E16" s="57" t="s">
        <v>111</v>
      </c>
      <c r="F16" s="59">
        <f>IF(COUNT(B17:B18)&lt;2,"",B17+B18)</f>
        <v>1000</v>
      </c>
      <c r="G16" s="57" t="s">
        <v>190</v>
      </c>
      <c r="H16" s="60">
        <f>IF(COUNT(D16,D18)&lt;2,"",D16+D18)</f>
        <v>3000</v>
      </c>
    </row>
    <row r="17" spans="1:8">
      <c r="A17" s="61" t="s">
        <v>71</v>
      </c>
      <c r="B17" s="62">
        <v>0</v>
      </c>
      <c r="C17" s="63" t="s">
        <v>191</v>
      </c>
      <c r="D17" s="64">
        <v>0</v>
      </c>
      <c r="E17" s="63" t="s">
        <v>161</v>
      </c>
      <c r="F17" s="65">
        <f>IF(COUNT(B19:B20)&lt;2,"",B19+B20)</f>
        <v>1000</v>
      </c>
      <c r="G17" s="63" t="s">
        <v>192</v>
      </c>
      <c r="H17" s="66">
        <f>IF(COUNT(D17,D19:D20)&lt;3,"",D17+D19+D20)</f>
        <v>1800</v>
      </c>
    </row>
    <row r="18" spans="1:8">
      <c r="A18" s="61" t="s">
        <v>75</v>
      </c>
      <c r="B18" s="62">
        <v>1000</v>
      </c>
      <c r="C18" s="63" t="s">
        <v>193</v>
      </c>
      <c r="D18" s="64">
        <v>3000</v>
      </c>
      <c r="E18" s="63" t="s">
        <v>137</v>
      </c>
      <c r="F18" s="67" t="str">
        <f>IF(OR(B16="",COUNTA(B17:B22)&lt;6),"FALTA INFORMACIÓN",IF(OR(COUNT(B17:B22)&lt;6,MIN(B17:B20)&lt;0,MIN(B21:B22)&lt;0,MAX(B21:B22)&gt;1),"REVISAR",IF(B17+B18=0,"FALTA INFORMACIÓN",IF(B17+B18=B19+B20,"OK","REVISAR"))))</f>
        <v>OK</v>
      </c>
      <c r="G18" s="63" t="s">
        <v>194</v>
      </c>
      <c r="H18" s="66">
        <f>IF(OR(F18&lt;&gt;"OK",COUNT(D16,D18)&lt;2,MIN(D16,D18)&lt;0,F19=""),"",IF(F19=0,IF(H16=0,0,""),H16/F19))</f>
        <v>3</v>
      </c>
    </row>
    <row r="19" spans="1:8" ht="27.6">
      <c r="A19" s="61" t="s">
        <v>81</v>
      </c>
      <c r="B19" s="62">
        <v>800</v>
      </c>
      <c r="C19" s="63" t="s">
        <v>195</v>
      </c>
      <c r="D19" s="64">
        <v>900</v>
      </c>
      <c r="E19" s="63" t="s">
        <v>117</v>
      </c>
      <c r="F19" s="65">
        <f>IF(F18&lt;&gt;"OK","",B19+B20*B21)</f>
        <v>1000</v>
      </c>
      <c r="G19" s="63" t="s">
        <v>196</v>
      </c>
      <c r="H19" s="66">
        <f>IF(OR(F18&lt;&gt;"OK",COUNT(D17,D19:D20)&lt;3,MIN(D17,D19:D20)&lt;0,F20=""),"",IF(F20=0,IF(H17=0,0,""),H17/F20))</f>
        <v>2</v>
      </c>
    </row>
    <row r="20" spans="1:8">
      <c r="A20" s="61" t="s">
        <v>84</v>
      </c>
      <c r="B20" s="62">
        <v>200</v>
      </c>
      <c r="C20" s="63" t="s">
        <v>197</v>
      </c>
      <c r="D20" s="64">
        <v>900</v>
      </c>
      <c r="E20" s="63" t="s">
        <v>120</v>
      </c>
      <c r="F20" s="65">
        <f>IF(F18&lt;&gt;"OK","",B19+B20*B22)</f>
        <v>900</v>
      </c>
      <c r="G20" s="63" t="s">
        <v>198</v>
      </c>
      <c r="H20" s="66">
        <f>IF(COUNT(H18:H19)&lt;2,"",H18+H19)</f>
        <v>5</v>
      </c>
    </row>
    <row r="21" spans="1:8">
      <c r="A21" s="61" t="s">
        <v>199</v>
      </c>
      <c r="B21" s="68">
        <v>1</v>
      </c>
      <c r="C21" s="63" t="s">
        <v>200</v>
      </c>
      <c r="D21" s="69">
        <f>IF(COUNT(D19:D20)&lt;2,"",D19+D20)</f>
        <v>1800</v>
      </c>
      <c r="E21" s="63" t="s">
        <v>201</v>
      </c>
      <c r="F21" s="67">
        <f>IF(OR(F18&lt;&gt;"OK",NOT(ISNUMBER(B19)),NOT(ISNUMBER(H20))),"",B19*H20)</f>
        <v>4000</v>
      </c>
      <c r="G21" s="63" t="s">
        <v>202</v>
      </c>
      <c r="H21" s="66">
        <f>IF(OR(F18&lt;&gt;"OK",COUNT(B20:B22)&lt;3,NOT(ISNUMBER(H18)),NOT(ISNUMBER(H19))),"",B20*B21*H18+B20*B22*H19)</f>
        <v>800</v>
      </c>
    </row>
    <row r="22" spans="1:8">
      <c r="A22" s="70" t="s">
        <v>203</v>
      </c>
      <c r="B22" s="71">
        <v>0.5</v>
      </c>
      <c r="C22" s="72" t="s">
        <v>157</v>
      </c>
      <c r="D22" s="73">
        <f>IF(COUNT(D16:D20)&lt;5,"",SUM(D16:D20))</f>
        <v>4800</v>
      </c>
      <c r="E22" s="72" t="s">
        <v>140</v>
      </c>
      <c r="F22" s="74" t="str">
        <f>IF(COUNTA(D16:D20)&lt;5,"FALTA INFORMACIÓN",IF(F18="FALTA INFORMACIÓN","FALTA INFORMACIÓN",IF(OR(F18="REVISAR",COUNT(D16:D20)&lt;5,MIN(D16:D20)&lt;0,AND(B17=0,OR(D16&lt;&gt;0,D17&lt;&gt;0))),"REVISAR",IF(OR(D22="",H22=""),"REVISAR",IF(ABS(H22-D22)&lt;0.01,"OK","REVISAR")))))</f>
        <v>OK</v>
      </c>
      <c r="G22" s="72" t="s">
        <v>133</v>
      </c>
      <c r="H22" s="75">
        <f>IF(COUNT(F21,H21)&lt;2,"",F21+H21)</f>
        <v>4800</v>
      </c>
    </row>
    <row r="23" spans="1:8">
      <c r="A23" s="32"/>
      <c r="B23" s="32"/>
      <c r="C23" s="32"/>
      <c r="D23" s="32"/>
      <c r="E23" s="32"/>
      <c r="F23" s="32"/>
      <c r="G23" s="32"/>
      <c r="H23" s="32"/>
    </row>
    <row r="24" spans="1:8" ht="19.2" customHeight="1">
      <c r="A24" s="33" t="s">
        <v>204</v>
      </c>
      <c r="B24" s="33"/>
      <c r="C24" s="33"/>
      <c r="D24" s="33"/>
      <c r="E24" s="33"/>
      <c r="F24" s="33"/>
      <c r="G24" s="33"/>
      <c r="H24" s="33"/>
    </row>
    <row r="25" spans="1:8" ht="27.6">
      <c r="A25" s="55" t="s">
        <v>205</v>
      </c>
      <c r="B25" s="59">
        <f>IF(D26="OK",B19,"")</f>
        <v>800</v>
      </c>
      <c r="C25" s="57" t="s">
        <v>206</v>
      </c>
      <c r="D25" s="60">
        <f>IF(D26="OK",F21,"")</f>
        <v>4000</v>
      </c>
      <c r="E25" s="32"/>
      <c r="F25" s="32"/>
      <c r="G25" s="32"/>
      <c r="H25" s="32"/>
    </row>
    <row r="26" spans="1:8">
      <c r="A26" s="70" t="s">
        <v>168</v>
      </c>
      <c r="B26" s="73">
        <f>IF(OR(B25="",D25=""),"",IF(B25=0,0,D25/B25))</f>
        <v>5</v>
      </c>
      <c r="C26" s="72" t="s">
        <v>172</v>
      </c>
      <c r="D26" s="76" t="str">
        <f>IF(OR(F18="FALTA INFORMACIÓN",F22="FALTA INFORMACIÓN"),"FALTA INFORMACIÓN",IF(AND(F18="OK",F22="OK"),"OK","REVISAR"))</f>
        <v>OK</v>
      </c>
      <c r="E26" s="32"/>
      <c r="F26" s="32"/>
      <c r="G26" s="32"/>
      <c r="H26" s="32"/>
    </row>
    <row r="27" spans="1:8">
      <c r="A27" s="32"/>
      <c r="B27" s="32"/>
      <c r="C27" s="32"/>
      <c r="D27" s="32"/>
      <c r="E27" s="32"/>
      <c r="F27" s="32"/>
      <c r="G27" s="32"/>
      <c r="H27" s="32"/>
    </row>
    <row r="28" spans="1:8">
      <c r="A28" s="32"/>
      <c r="B28" s="32"/>
      <c r="C28" s="32"/>
      <c r="D28" s="32"/>
      <c r="E28" s="32"/>
      <c r="F28" s="32"/>
      <c r="G28" s="32"/>
      <c r="H28" s="32"/>
    </row>
    <row r="29" spans="1:8" ht="19.2" customHeight="1">
      <c r="A29" s="54" t="s">
        <v>207</v>
      </c>
      <c r="B29" s="54"/>
      <c r="C29" s="54"/>
      <c r="D29" s="54"/>
      <c r="E29" s="54"/>
      <c r="F29" s="54"/>
      <c r="G29" s="54"/>
      <c r="H29" s="54"/>
    </row>
    <row r="30" spans="1:8" ht="19.2" customHeight="1">
      <c r="A30" s="33" t="s">
        <v>185</v>
      </c>
      <c r="B30" s="33"/>
      <c r="C30" s="33"/>
      <c r="D30" s="33"/>
      <c r="E30" s="33" t="s">
        <v>186</v>
      </c>
      <c r="F30" s="33"/>
      <c r="G30" s="33"/>
      <c r="H30" s="33"/>
    </row>
    <row r="31" spans="1:8">
      <c r="A31" s="55" t="s">
        <v>187</v>
      </c>
      <c r="B31" s="56" t="s">
        <v>208</v>
      </c>
      <c r="C31" s="57" t="s">
        <v>209</v>
      </c>
      <c r="D31" s="58">
        <v>0</v>
      </c>
      <c r="E31" s="57" t="s">
        <v>111</v>
      </c>
      <c r="F31" s="59">
        <f>IF(B31="","",IF(COUNT(B32:B33)&lt;2,"",B32+B33))</f>
        <v>800</v>
      </c>
      <c r="G31" s="57" t="s">
        <v>165</v>
      </c>
      <c r="H31" s="77">
        <f>IF(OR(B31="",F33&lt;&gt;"OK"),"",B34+B35)</f>
        <v>800</v>
      </c>
    </row>
    <row r="32" spans="1:8">
      <c r="A32" s="61" t="s">
        <v>71</v>
      </c>
      <c r="B32" s="62">
        <v>0</v>
      </c>
      <c r="C32" s="63" t="s">
        <v>189</v>
      </c>
      <c r="D32" s="64">
        <v>0</v>
      </c>
      <c r="E32" s="63" t="s">
        <v>161</v>
      </c>
      <c r="F32" s="65">
        <f>IF(B31="","",IF(COUNT(B34:B35)&lt;2,"",B34+B35))</f>
        <v>800</v>
      </c>
      <c r="G32" s="63" t="s">
        <v>210</v>
      </c>
      <c r="H32" s="66">
        <f>IF(OR(B31="",F33&lt;&gt;"OK",COUNT(D31,D37)&lt;2,MIN(D31,D37)&lt;0,H31="",F35=""),"",IF(H31=0,IF(F35=0,0,""),F35/H31))</f>
        <v>5</v>
      </c>
    </row>
    <row r="33" spans="1:8">
      <c r="A33" s="61" t="s">
        <v>211</v>
      </c>
      <c r="B33" s="78">
        <f>IF(B31="","",IF(D26="OK",B25,""))</f>
        <v>800</v>
      </c>
      <c r="C33" s="63" t="s">
        <v>191</v>
      </c>
      <c r="D33" s="64">
        <v>0</v>
      </c>
      <c r="E33" s="63" t="s">
        <v>137</v>
      </c>
      <c r="F33" s="67" t="str">
        <f>IF(B31="","NO UTILIZADO",IF(D26="FALTA INFORMACIÓN","FALTA INFORMACIÓN",IF(D26="REVISAR","REVISAR",IF(COUNTA(B32:B37)&lt;6,"FALTA INFORMACIÓN",IF(OR(COUNT(B32:B37)&lt;6,MIN(B32,B34:B35)&lt;0,MIN(B36:B37)&lt;0,MAX(B36:B37)&gt;1),"REVISAR",IF(B32+B33=0,"FALTA INFORMACIÓN",IF(B32+B33=B34+B35,"OK","REVISAR")))))))</f>
        <v>OK</v>
      </c>
      <c r="G33" s="63" t="s">
        <v>117</v>
      </c>
      <c r="H33" s="79">
        <f>IF(OR(B31="",F33&lt;&gt;"OK"),"",B34+B35*B36)</f>
        <v>800</v>
      </c>
    </row>
    <row r="34" spans="1:8">
      <c r="A34" s="61" t="s">
        <v>183</v>
      </c>
      <c r="B34" s="62">
        <v>700</v>
      </c>
      <c r="C34" s="63" t="s">
        <v>193</v>
      </c>
      <c r="D34" s="64">
        <v>560</v>
      </c>
      <c r="E34" s="63" t="s">
        <v>120</v>
      </c>
      <c r="F34" s="65">
        <f>IF(OR(B31="",F33&lt;&gt;"OK"),"",B34+B35*B37)</f>
        <v>760</v>
      </c>
      <c r="G34" s="63" t="s">
        <v>194</v>
      </c>
      <c r="H34" s="66">
        <f>IF(OR(B31="",F33&lt;&gt;"OK",COUNT(D32,D34)&lt;2,MIN(D32,D34)&lt;0,H33="",F36=""),"",IF(H33=0,IF(F36=0,0,""),F36/H33))</f>
        <v>0.7</v>
      </c>
    </row>
    <row r="35" spans="1:8">
      <c r="A35" s="61" t="s">
        <v>84</v>
      </c>
      <c r="B35" s="62">
        <v>100</v>
      </c>
      <c r="C35" s="63" t="s">
        <v>195</v>
      </c>
      <c r="D35" s="64">
        <v>350</v>
      </c>
      <c r="E35" s="63" t="s">
        <v>212</v>
      </c>
      <c r="F35" s="69">
        <f>IF(B31="","",IF(COUNT(D31,D37)&lt;2,"",D31+D37))</f>
        <v>4000</v>
      </c>
      <c r="G35" s="63" t="s">
        <v>196</v>
      </c>
      <c r="H35" s="66">
        <f>IF(OR(B31="",F33&lt;&gt;"OK",COUNT(D33,D35:D36)&lt;3,MIN(D33,D35:D36)&lt;0,F34="",F37=""),"",IF(F34=0,IF(F37=0,0,""),F37/F34))</f>
        <v>0.73684210526315785</v>
      </c>
    </row>
    <row r="36" spans="1:8">
      <c r="A36" s="61" t="s">
        <v>199</v>
      </c>
      <c r="B36" s="68">
        <v>1</v>
      </c>
      <c r="C36" s="63" t="s">
        <v>197</v>
      </c>
      <c r="D36" s="64">
        <v>210</v>
      </c>
      <c r="E36" s="63" t="s">
        <v>190</v>
      </c>
      <c r="F36" s="69">
        <f>IF(B31="","",IF(COUNT(D32,D34)&lt;2,"",D32+D34))</f>
        <v>560</v>
      </c>
      <c r="G36" s="63" t="s">
        <v>198</v>
      </c>
      <c r="H36" s="66">
        <f>IF(COUNT(H32,H34:H35)&lt;3,"",H32+H34+H35)</f>
        <v>6.4368421052631577</v>
      </c>
    </row>
    <row r="37" spans="1:8">
      <c r="A37" s="61" t="s">
        <v>203</v>
      </c>
      <c r="B37" s="68">
        <v>0.6</v>
      </c>
      <c r="C37" s="63" t="s">
        <v>213</v>
      </c>
      <c r="D37" s="80">
        <f>IF(B31="","",IF(D26="OK",D25,""))</f>
        <v>4000</v>
      </c>
      <c r="E37" s="63" t="s">
        <v>192</v>
      </c>
      <c r="F37" s="69">
        <f>IF(B31="","",IF(COUNT(D33,D35:D36)&lt;3,"",D33+D35+D36))</f>
        <v>560</v>
      </c>
      <c r="G37" s="63" t="s">
        <v>201</v>
      </c>
      <c r="H37" s="66">
        <f>IF(OR(F33&lt;&gt;"OK",NOT(ISNUMBER(B34)),NOT(ISNUMBER(H36))),"",B34*H36)</f>
        <v>4505.78947368421</v>
      </c>
    </row>
    <row r="38" spans="1:8">
      <c r="A38" s="70"/>
      <c r="B38" s="81"/>
      <c r="C38" s="72" t="s">
        <v>157</v>
      </c>
      <c r="D38" s="73">
        <f>IF(B31="","",IF(COUNT(D31:D37)&lt;7,"",SUM(D31:D37)))</f>
        <v>5120</v>
      </c>
      <c r="E38" s="72" t="s">
        <v>140</v>
      </c>
      <c r="F38" s="74" t="str">
        <f>IF(B31="","NO UTILIZADO",IF(D26="FALTA INFORMACIÓN","FALTA INFORMACIÓN",IF(D26="REVISAR","REVISAR",IF(COUNTA(D31:D36)&lt;6,"FALTA INFORMACIÓN",IF(OR(F33="REVISAR",COUNT(D31:D36)&lt;6,MIN(D31:D36)&lt;0,AND(B32=0,OR(D31&lt;&gt;0,D32&lt;&gt;0,D33&lt;&gt;0))),"REVISAR",IF(F33="FALTA INFORMACIÓN","FALTA INFORMACIÓN",IF(OR(D38="",H37="",H38=""),"REVISAR",IF(ABS((H37+H38)-D38)&lt;0.01,"OK","REVISAR"))))))))</f>
        <v>OK</v>
      </c>
      <c r="G38" s="72" t="s">
        <v>202</v>
      </c>
      <c r="H38" s="75">
        <f>IF(OR(F33&lt;&gt;"OK",COUNT(B35:B37)&lt;3,NOT(ISNUMBER(H32)),NOT(ISNUMBER(H34)),NOT(ISNUMBER(H35))),"",B35*H32+B35*B36*H34+B35*B37*H35)</f>
        <v>614.21052631578948</v>
      </c>
    </row>
    <row r="39" spans="1:8">
      <c r="A39" s="32"/>
      <c r="B39" s="32"/>
      <c r="C39" s="32"/>
      <c r="D39" s="32"/>
      <c r="E39" s="32"/>
      <c r="F39" s="32"/>
      <c r="G39" s="32"/>
      <c r="H39" s="32"/>
    </row>
    <row r="40" spans="1:8" ht="19.2" customHeight="1">
      <c r="A40" s="33" t="s">
        <v>214</v>
      </c>
      <c r="B40" s="33"/>
      <c r="C40" s="33"/>
      <c r="D40" s="33"/>
      <c r="E40" s="33"/>
      <c r="F40" s="33"/>
      <c r="G40" s="33"/>
      <c r="H40" s="33"/>
    </row>
    <row r="41" spans="1:8">
      <c r="A41" s="55" t="s">
        <v>215</v>
      </c>
      <c r="B41" s="59">
        <f>IF(D42="OK",B34,"")</f>
        <v>700</v>
      </c>
      <c r="C41" s="57" t="s">
        <v>216</v>
      </c>
      <c r="D41" s="60">
        <f>IF(D42="OK",H37,"")</f>
        <v>4505.78947368421</v>
      </c>
      <c r="E41" s="32"/>
      <c r="F41" s="32"/>
      <c r="G41" s="32"/>
      <c r="H41" s="32"/>
    </row>
    <row r="42" spans="1:8">
      <c r="A42" s="70" t="s">
        <v>142</v>
      </c>
      <c r="B42" s="73">
        <f>IF(D42="OK",H36,"")</f>
        <v>6.4368421052631577</v>
      </c>
      <c r="C42" s="72" t="s">
        <v>172</v>
      </c>
      <c r="D42" s="76" t="str">
        <f>IF(B31="","NO UTILIZADO",IF(OR(F33="FALTA INFORMACIÓN",F38="FALTA INFORMACIÓN"),"FALTA INFORMACIÓN",IF(AND(F33="OK",F38="OK"),"OK","REVISAR")))</f>
        <v>OK</v>
      </c>
      <c r="E42" s="32"/>
      <c r="F42" s="32"/>
      <c r="G42" s="32"/>
      <c r="H42" s="32"/>
    </row>
    <row r="43" spans="1:8">
      <c r="A43" s="82"/>
      <c r="B43" s="82"/>
      <c r="C43" s="82"/>
      <c r="D43" s="82"/>
      <c r="E43" s="82"/>
      <c r="F43" s="82"/>
      <c r="G43" s="82"/>
      <c r="H43" s="82"/>
    </row>
    <row r="44" spans="1:8">
      <c r="A44" s="83" t="s">
        <v>217</v>
      </c>
      <c r="B44" s="83"/>
      <c r="C44" s="83"/>
      <c r="D44" s="83"/>
      <c r="E44" s="83"/>
      <c r="F44" s="83"/>
      <c r="G44" s="83"/>
      <c r="H44" s="83"/>
    </row>
    <row r="45" spans="1:8">
      <c r="A45" s="83"/>
      <c r="B45" s="83"/>
      <c r="C45" s="83"/>
      <c r="D45" s="83"/>
      <c r="E45" s="83"/>
      <c r="F45" s="83"/>
      <c r="G45" s="83"/>
      <c r="H45" s="83"/>
    </row>
    <row r="46" spans="1:8">
      <c r="A46" s="82"/>
      <c r="B46" s="82"/>
      <c r="C46" s="82"/>
      <c r="D46" s="82"/>
      <c r="E46" s="82"/>
      <c r="F46" s="82"/>
      <c r="G46" s="82"/>
      <c r="H46" s="82"/>
    </row>
    <row r="47" spans="1:8">
      <c r="A47" s="82"/>
      <c r="B47" s="82"/>
      <c r="C47" s="82"/>
      <c r="D47" s="82"/>
      <c r="E47" s="82"/>
      <c r="F47" s="82"/>
      <c r="G47" s="82"/>
      <c r="H47" s="82"/>
    </row>
    <row r="48" spans="1:8">
      <c r="A48" s="82"/>
      <c r="B48" s="82"/>
      <c r="C48" s="82"/>
      <c r="D48" s="82"/>
      <c r="E48" s="82"/>
      <c r="F48" s="82"/>
      <c r="G48" s="82"/>
      <c r="H48" s="82"/>
    </row>
  </sheetData>
  <sheetProtection algorithmName="SHA-512" hashValue="1fnsK8IXQ9MpQtRMPLgsg4jtcIT32b/3cHMkgyeOlcft/D9uESBta2Gfm2S3fO193HAlUMZQSwsbJYzbzDnQZQ==" saltValue="yE81ya4VznVIBQGjv2FWRA==" spinCount="100000" sheet="1" scenarios="1" formatCells="0" formatColumns="0" formatRows="0" insertColumns="0" sort="0" autoFilter="0" pivotTables="0"/>
  <mergeCells count="27">
    <mergeCell ref="A40:H40"/>
    <mergeCell ref="A44:H45"/>
    <mergeCell ref="J3:K5"/>
    <mergeCell ref="J6:K6"/>
    <mergeCell ref="A15:D15"/>
    <mergeCell ref="E15:H15"/>
    <mergeCell ref="A24:H24"/>
    <mergeCell ref="A29:H29"/>
    <mergeCell ref="A30:D30"/>
    <mergeCell ref="E30:H30"/>
    <mergeCell ref="A11:B12"/>
    <mergeCell ref="C11:D12"/>
    <mergeCell ref="E11:F12"/>
    <mergeCell ref="G11:H12"/>
    <mergeCell ref="A14:H14"/>
    <mergeCell ref="B7:D7"/>
    <mergeCell ref="F7:H7"/>
    <mergeCell ref="A9:H9"/>
    <mergeCell ref="A10:B10"/>
    <mergeCell ref="C10:D10"/>
    <mergeCell ref="E10:F10"/>
    <mergeCell ref="G10:H10"/>
    <mergeCell ref="A1:H2"/>
    <mergeCell ref="A3:H3"/>
    <mergeCell ref="A5:H5"/>
    <mergeCell ref="B6:D6"/>
    <mergeCell ref="F6:H6"/>
  </mergeCells>
  <conditionalFormatting sqref="A11:B12">
    <cfRule type="expression" dxfId="29" priority="55">
      <formula>OR($A$11="REVISAR",$A$11="FALTA INFORMACIÓN")</formula>
    </cfRule>
  </conditionalFormatting>
  <conditionalFormatting sqref="B17:B20">
    <cfRule type="cellIs" dxfId="28" priority="13" operator="lessThan">
      <formula>0</formula>
    </cfRule>
  </conditionalFormatting>
  <conditionalFormatting sqref="B32">
    <cfRule type="cellIs" dxfId="27" priority="22" operator="lessThan">
      <formula>0</formula>
    </cfRule>
  </conditionalFormatting>
  <conditionalFormatting sqref="B34:B35">
    <cfRule type="cellIs" dxfId="26" priority="23" operator="lessThan">
      <formula>0</formula>
    </cfRule>
  </conditionalFormatting>
  <conditionalFormatting sqref="D16:D20">
    <cfRule type="cellIs" dxfId="25" priority="17" operator="lessThan">
      <formula>0</formula>
    </cfRule>
  </conditionalFormatting>
  <conditionalFormatting sqref="D26">
    <cfRule type="expression" dxfId="24" priority="39">
      <formula>D26="OK"</formula>
    </cfRule>
    <cfRule type="expression" dxfId="23" priority="40">
      <formula>D26="REVISAR"</formula>
    </cfRule>
    <cfRule type="expression" dxfId="22" priority="41">
      <formula>D26="FALTA INFORMACIÓN"</formula>
    </cfRule>
    <cfRule type="expression" dxfId="21" priority="42">
      <formula>D26="NO UTILIZADO"</formula>
    </cfRule>
  </conditionalFormatting>
  <conditionalFormatting sqref="D31:D36">
    <cfRule type="cellIs" dxfId="20" priority="25" operator="lessThan">
      <formula>0</formula>
    </cfRule>
  </conditionalFormatting>
  <conditionalFormatting sqref="D42">
    <cfRule type="expression" dxfId="19" priority="51">
      <formula>D42="OK"</formula>
    </cfRule>
    <cfRule type="expression" dxfId="18" priority="52">
      <formula>D42="REVISAR"</formula>
    </cfRule>
    <cfRule type="expression" dxfId="17" priority="53">
      <formula>D42="FALTA INFORMACIÓN"</formula>
    </cfRule>
    <cfRule type="expression" dxfId="16" priority="54">
      <formula>D42="NO UTILIZADO"</formula>
    </cfRule>
  </conditionalFormatting>
  <conditionalFormatting sqref="F18">
    <cfRule type="expression" dxfId="15" priority="31">
      <formula>F18="OK"</formula>
    </cfRule>
    <cfRule type="expression" dxfId="14" priority="32">
      <formula>F18="REVISAR"</formula>
    </cfRule>
    <cfRule type="expression" dxfId="13" priority="33">
      <formula>F18="FALTA INFORMACIÓN"</formula>
    </cfRule>
    <cfRule type="expression" dxfId="12" priority="34">
      <formula>F18="NO UTILIZADO"</formula>
    </cfRule>
  </conditionalFormatting>
  <conditionalFormatting sqref="F22">
    <cfRule type="expression" dxfId="11" priority="35">
      <formula>F22="OK"</formula>
    </cfRule>
    <cfRule type="expression" dxfId="10" priority="36">
      <formula>F22="REVISAR"</formula>
    </cfRule>
    <cfRule type="expression" dxfId="9" priority="37">
      <formula>F22="FALTA INFORMACIÓN"</formula>
    </cfRule>
    <cfRule type="expression" dxfId="8" priority="38">
      <formula>F22="NO UTILIZADO"</formula>
    </cfRule>
  </conditionalFormatting>
  <conditionalFormatting sqref="F33">
    <cfRule type="expression" dxfId="7" priority="43">
      <formula>F33="OK"</formula>
    </cfRule>
    <cfRule type="expression" dxfId="6" priority="44">
      <formula>F33="REVISAR"</formula>
    </cfRule>
    <cfRule type="expression" dxfId="5" priority="45">
      <formula>F33="FALTA INFORMACIÓN"</formula>
    </cfRule>
    <cfRule type="expression" dxfId="4" priority="46">
      <formula>F33="NO UTILIZADO"</formula>
    </cfRule>
  </conditionalFormatting>
  <conditionalFormatting sqref="F38">
    <cfRule type="expression" dxfId="3" priority="47">
      <formula>F38="OK"</formula>
    </cfRule>
    <cfRule type="expression" dxfId="2" priority="48">
      <formula>F38="REVISAR"</formula>
    </cfRule>
    <cfRule type="expression" dxfId="1" priority="49">
      <formula>F38="FALTA INFORMACIÓN"</formula>
    </cfRule>
    <cfRule type="expression" dxfId="0" priority="50">
      <formula>F38="NO UTILIZADO"</formula>
    </cfRule>
  </conditionalFormatting>
  <dataValidations count="3">
    <dataValidation type="whole" operator="greaterThanOrEqual" sqref="B17:B20 B34:B35 B32" xr:uid="{00000000-0002-0000-0200-000000000000}">
      <formula1>0</formula1>
    </dataValidation>
    <dataValidation type="decimal" operator="greaterThanOrEqual" sqref="D16:D20 D31:D36" xr:uid="{00000000-0002-0000-0200-000003000000}">
      <formula1>0</formula1>
    </dataValidation>
    <dataValidation type="decimal" sqref="B21:B22 B36:B37" xr:uid="{00000000-0002-0000-0200-000005000000}">
      <formula1>0</formula1>
      <formula2>1</formula2>
    </dataValidation>
  </dataValidations>
  <hyperlinks>
    <hyperlink ref="J6" r:id="rId1" xr:uid="{870BD764-3F31-4C89-BA0F-31212C3EDFAA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1. Instrucciones</vt:lpstr>
      <vt:lpstr>2. Glosario</vt:lpstr>
      <vt:lpstr>3. Costeo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Jairo Gelvez</cp:lastModifiedBy>
  <dcterms:modified xsi:type="dcterms:W3CDTF">2026-09-07T18:15:33Z</dcterms:modified>
</cp:coreProperties>
</file>