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4D5437F8-F075-423D-A7FA-CA57E2A927A5}"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Áreas" sheetId="3" r:id="rId3"/>
    <sheet name="Relaciones" sheetId="4" r:id="rId4"/>
    <sheet name="Alternativas" sheetId="5" r:id="rId5"/>
    <sheet name="Resume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6" l="1"/>
  <c r="C8" i="6"/>
  <c r="B8" i="6"/>
  <c r="B18" i="5"/>
  <c r="E10" i="5"/>
  <c r="D10" i="5"/>
  <c r="C10" i="5"/>
  <c r="J38" i="4"/>
  <c r="F38" i="4"/>
  <c r="J37" i="4"/>
  <c r="F37" i="4"/>
  <c r="J36" i="4"/>
  <c r="F36" i="4"/>
  <c r="J35" i="4"/>
  <c r="F35" i="4"/>
  <c r="J34" i="4"/>
  <c r="F34" i="4"/>
  <c r="J33" i="4"/>
  <c r="F33" i="4"/>
  <c r="J32" i="4"/>
  <c r="F32" i="4"/>
  <c r="J31" i="4"/>
  <c r="F31" i="4"/>
  <c r="J30" i="4"/>
  <c r="F30" i="4"/>
  <c r="J29" i="4"/>
  <c r="F29" i="4"/>
  <c r="J28" i="4"/>
  <c r="F28" i="4"/>
  <c r="J27" i="4"/>
  <c r="F27" i="4"/>
  <c r="J26" i="4"/>
  <c r="F26" i="4"/>
  <c r="J25" i="4"/>
  <c r="F25" i="4"/>
  <c r="J24" i="4"/>
  <c r="F24" i="4"/>
  <c r="J23" i="4"/>
  <c r="F23" i="4"/>
  <c r="J22" i="4"/>
  <c r="F22" i="4"/>
  <c r="J21" i="4"/>
  <c r="F21" i="4"/>
  <c r="J20" i="4"/>
  <c r="F20" i="4"/>
  <c r="J19" i="4"/>
  <c r="F19" i="4"/>
  <c r="J18" i="4"/>
  <c r="F18" i="4"/>
  <c r="J17" i="4"/>
  <c r="F17" i="4"/>
  <c r="F16" i="4"/>
  <c r="F15" i="4"/>
  <c r="F14" i="4"/>
  <c r="F13" i="4"/>
  <c r="F12" i="4"/>
  <c r="F11" i="4"/>
  <c r="J10" i="4"/>
  <c r="F10" i="4"/>
  <c r="J9" i="4"/>
  <c r="F9" i="4"/>
  <c r="I8" i="4"/>
  <c r="H8" i="4"/>
  <c r="G8" i="4"/>
  <c r="J28" i="3"/>
  <c r="F28" i="3"/>
  <c r="J27" i="3"/>
  <c r="F27" i="3"/>
  <c r="J26" i="3"/>
  <c r="F26" i="3"/>
  <c r="J25" i="3"/>
  <c r="F25" i="3"/>
  <c r="J24" i="3"/>
  <c r="F24" i="3"/>
  <c r="J23" i="3"/>
  <c r="F23" i="3"/>
  <c r="J22" i="3"/>
  <c r="F22" i="3"/>
  <c r="J21" i="3"/>
  <c r="F21" i="3"/>
  <c r="J20" i="3"/>
  <c r="F20" i="3"/>
  <c r="J19" i="3"/>
  <c r="F19" i="3"/>
  <c r="J18" i="3"/>
  <c r="F18" i="3"/>
  <c r="J17" i="3"/>
  <c r="F17" i="3"/>
  <c r="J16" i="3"/>
  <c r="F16" i="3"/>
  <c r="J15" i="3"/>
  <c r="J16" i="4" s="1"/>
  <c r="F15" i="3"/>
  <c r="J14" i="3"/>
  <c r="J12" i="4" s="1"/>
  <c r="F14" i="3"/>
  <c r="J13" i="3"/>
  <c r="J11" i="4" s="1"/>
  <c r="F13" i="3"/>
  <c r="J12" i="3"/>
  <c r="F12" i="3"/>
  <c r="J11" i="3"/>
  <c r="F11" i="3"/>
  <c r="J13" i="4" l="1"/>
  <c r="G4" i="6" s="1"/>
  <c r="J14" i="4"/>
  <c r="J15" i="4"/>
  <c r="A4" i="6"/>
  <c r="E4" i="6" s="1"/>
  <c r="B31" i="3"/>
  <c r="C4" i="6"/>
  <c r="B32" i="3"/>
  <c r="B34" i="3" s="1"/>
  <c r="B33" i="3"/>
  <c r="E11" i="5" l="1"/>
  <c r="I4" i="6"/>
  <c r="D11" i="5"/>
  <c r="C11" i="5"/>
  <c r="C21" i="5" l="1"/>
  <c r="C22" i="5" s="1"/>
  <c r="B11" i="6" s="1"/>
  <c r="B9" i="6"/>
  <c r="D9" i="6"/>
  <c r="E21" i="5"/>
  <c r="D10" i="6" s="1"/>
  <c r="D21" i="5"/>
  <c r="C10" i="6" s="1"/>
  <c r="C9" i="6"/>
  <c r="D22" i="5" l="1"/>
  <c r="C11" i="6" s="1"/>
  <c r="E22" i="5"/>
  <c r="D11" i="6" s="1"/>
  <c r="B15" i="6"/>
  <c r="B16" i="6" s="1"/>
  <c r="B17" i="6" s="1"/>
  <c r="B10" i="6"/>
</calcChain>
</file>

<file path=xl/sharedStrings.xml><?xml version="1.0" encoding="utf-8"?>
<sst xmlns="http://schemas.openxmlformats.org/spreadsheetml/2006/main" count="442" uniqueCount="314">
  <si>
    <t>Plantilla SLP | Planeación Sistemática de la Distribución de Planta</t>
  </si>
  <si>
    <t>Herramienta básica-intermedia para ordenar áreas, relaciones de cercanía, espacio, restricciones y alternativas de distribución.</t>
  </si>
  <si>
    <t>Objetivo</t>
  </si>
  <si>
    <t>Usa esta plantilla para estructurar un análisis SLP antes de mover equipos o modificar físicamente una instalación. La plantilla ayuda a registrar la información clave, comparar hasta tres alternativas y documentar una decisión. No genera planos ni sustituye la validación técnica, arquitectónica, de seguridad o normativa.</t>
  </si>
  <si>
    <t>Cómo usar la plantilla</t>
  </si>
  <si>
    <t>Paso</t>
  </si>
  <si>
    <t>Hoja</t>
  </si>
  <si>
    <t>Qué hacer</t>
  </si>
  <si>
    <t>1</t>
  </si>
  <si>
    <t>Áreas</t>
  </si>
  <si>
    <t>Reemplaza el ejemplo PQRST y registra las áreas reales de tu operación, actividad, espacio y restricciones.</t>
  </si>
  <si>
    <t>2</t>
  </si>
  <si>
    <t>Revisa la columna Validación. Corrige cualquier fila con FALTA INFORMACIÓN o REVISAR.</t>
  </si>
  <si>
    <t>3</t>
  </si>
  <si>
    <t>Relaciones</t>
  </si>
  <si>
    <t>Registra pares de áreas usando exactamente los nombres definidos en Áreas, asigna A/E/I/O/U/X y explica la razón.</t>
  </si>
  <si>
    <t>4</t>
  </si>
  <si>
    <t>Alternativas</t>
  </si>
  <si>
    <t>Nombra hasta tres alternativas de distribución y describe brevemente sus cambios principales.</t>
  </si>
  <si>
    <t>5</t>
  </si>
  <si>
    <t>Para cada alternativa indica Sí/No según si la condición de cercanía o separación fue respetada.</t>
  </si>
  <si>
    <t>6</t>
  </si>
  <si>
    <t>Califica de 1 a 5 los criterios operativos restantes. El puntaje es orientativo, no una decisión automática.</t>
  </si>
  <si>
    <t>7</t>
  </si>
  <si>
    <t>Resumen</t>
  </si>
  <si>
    <t>Compara resultados y registra en Alternativas la opción seleccionada y la justificación final.</t>
  </si>
  <si>
    <t>Cómo reemplazar el ejemplo</t>
  </si>
  <si>
    <t>•</t>
  </si>
  <si>
    <t>No crees hojas nuevas para empezar. Sustituye los datos amarillos del ejemplo por los datos de tu operación.</t>
  </si>
  <si>
    <t>Las celdas amarillas son de entrada. Las celdas grises contienen fórmulas o resultados y no deberían sobrescribirse.</t>
  </si>
  <si>
    <t>Puedes borrar o pegar datos solo en las celdas amarillas. Después de pegar, revisa las alertas: no borres encabezados, filas preparadas ni celdas grises.</t>
  </si>
  <si>
    <t>La plantilla admite hasta 18 áreas, 30 relaciones y de 1 a 3 alternativas. Deja completamente vacías las alternativas que no vayas a utilizar.</t>
  </si>
  <si>
    <t>Si una celda muestra FALTA INFORMACIÓN o REVISAR, corrige ese dato antes de interpretar el resumen. La brecha total solo se calcula cuando todas las áreas válidas tienen espacio actual informado.</t>
  </si>
  <si>
    <t>Qué incluye esta versión gratuita</t>
  </si>
  <si>
    <t>Incluye</t>
  </si>
  <si>
    <t>Captura PQRST básica; registro de áreas; relaciones A/E/I/O/U/X; requerimientos de espacio; restricciones; comparación de 3 alternativas; resumen y puntaje orientativo.</t>
  </si>
  <si>
    <t>No incluye</t>
  </si>
  <si>
    <t>Generación automática de planos, CAD, matriz From-To automatizada, método carga-distancia, optimización algorítmica, múltiples escenarios avanzados ni validación normativa.</t>
  </si>
  <si>
    <t>Importante</t>
  </si>
  <si>
    <t>El puntaje es una ayuda para comparar. Una restricción crítica, una condición de seguridad o un equipo fijo puede ser más importante que el resultado numérico.</t>
  </si>
  <si>
    <t>Convenciones visuales</t>
  </si>
  <si>
    <t>Amarillo</t>
  </si>
  <si>
    <t>Dato editable por el usuario</t>
  </si>
  <si>
    <t>Gris</t>
  </si>
  <si>
    <t>Fórmula o resultado calculado</t>
  </si>
  <si>
    <t>Verde</t>
  </si>
  <si>
    <t>Dato válido / condición favorable</t>
  </si>
  <si>
    <t>Rojo</t>
  </si>
  <si>
    <t>Dato que requiere revisión</t>
  </si>
  <si>
    <t>Fuentes de referencia</t>
  </si>
  <si>
    <t>Richard Muther Associates – Systematic Planning Methods</t>
  </si>
  <si>
    <t>https://richardmuther.com/systematic-planning-methods/</t>
  </si>
  <si>
    <t>Material SLP de Richard Muther Associates</t>
  </si>
  <si>
    <t>https://richardmuther.com/wp-content/uploads/2014/06/3SLP.pdf</t>
  </si>
  <si>
    <t>Universidad de la Costa – aplicación de metodología SLP</t>
  </si>
  <si>
    <t>https://revistascientificas.cuc.edu.co/bilo/article/view/4288</t>
  </si>
  <si>
    <t>Glosario de la plantilla SLP</t>
  </si>
  <si>
    <t>Término</t>
  </si>
  <si>
    <t>Definición</t>
  </si>
  <si>
    <t>Dónde se usa</t>
  </si>
  <si>
    <t>Nota práctica</t>
  </si>
  <si>
    <t>SLP</t>
  </si>
  <si>
    <t>Systematic Layout Planning; en esta plantilla: Planeación Sistemática de la Distribución de Planta.</t>
  </si>
  <si>
    <t>Toda la plantilla</t>
  </si>
  <si>
    <t>Método para estructurar el diseño o redistribución física.</t>
  </si>
  <si>
    <t>Distribución de planta / layout</t>
  </si>
  <si>
    <t>Ubicación física de áreas, equipos, estaciones, pasillos y espacios de una operación.</t>
  </si>
  <si>
    <t>Áreas, Alternativas</t>
  </si>
  <si>
    <t>La plantilla no dibuja el plano automáticamente.</t>
  </si>
  <si>
    <t>PQRST</t>
  </si>
  <si>
    <t>Datos base: Producto, Cantidad, Ruta, Servicios y Tiempo.</t>
  </si>
  <si>
    <t>Sirve para contextualizar el problema antes del diseño.</t>
  </si>
  <si>
    <t>Área</t>
  </si>
  <si>
    <t>Unidad física o funcional que se desea ubicar o redistribuir.</t>
  </si>
  <si>
    <t>Áreas, Relaciones</t>
  </si>
  <si>
    <t>Ej.: Recepción, Corte, Empaque.</t>
  </si>
  <si>
    <t>Actividad principal</t>
  </si>
  <si>
    <t>Trabajo dominante que se realiza en un área.</t>
  </si>
  <si>
    <t>Ayuda a entender su función dentro del flujo.</t>
  </si>
  <si>
    <t>Espacio actual</t>
  </si>
  <si>
    <t>Superficie aproximada que ocupa hoy un área.</t>
  </si>
  <si>
    <t>Es opcional por área. La brecha total solo se calcula cuando todas las áreas válidas tienen este dato.</t>
  </si>
  <si>
    <t>Espacio requerido</t>
  </si>
  <si>
    <t>Superficie estimada necesaria para operar adecuadamente.</t>
  </si>
  <si>
    <t>Debe ser mayor que cero.</t>
  </si>
  <si>
    <t>Brecha de espacio</t>
  </si>
  <si>
    <t>Espacio actual menos espacio requerido. Por fila solo se calcula cuando ambos datos son numéricos.</t>
  </si>
  <si>
    <t>Negativo indica que el área actual es menor a lo requerido.</t>
  </si>
  <si>
    <t>Ubicación fija</t>
  </si>
  <si>
    <t>Indica si un área o equipo es costoso, difícil o imposible de mover.</t>
  </si>
  <si>
    <t>Ej.: máquina conectada a extracción.</t>
  </si>
  <si>
    <t>Acceso exterior</t>
  </si>
  <si>
    <t>Indica si el área necesita conexión directa con el exterior.</t>
  </si>
  <si>
    <t>Ej.: recepción o despacho.</t>
  </si>
  <si>
    <t>Restricción</t>
  </si>
  <si>
    <t>Condición física, técnica, operativa o de seguridad que limita el diseño.</t>
  </si>
  <si>
    <t>No debe ignorarse aunque el puntaje sea alto.</t>
  </si>
  <si>
    <t>Relación de cercanía</t>
  </si>
  <si>
    <t>Necesidad de proximidad o separación entre dos áreas.</t>
  </si>
  <si>
    <t>Se expresa con A/E/I/O/U/X.</t>
  </si>
  <si>
    <t>A</t>
  </si>
  <si>
    <t>Cercanía absolutamente necesaria.</t>
  </si>
  <si>
    <t>Prioridad muy alta.</t>
  </si>
  <si>
    <t>E</t>
  </si>
  <si>
    <t>Cercanía especialmente importante.</t>
  </si>
  <si>
    <t>Prioridad alta.</t>
  </si>
  <si>
    <t>I</t>
  </si>
  <si>
    <t>Cercanía importante.</t>
  </si>
  <si>
    <t>Prioridad media-alta.</t>
  </si>
  <si>
    <t>O</t>
  </si>
  <si>
    <t>Cercanía ordinaria.</t>
  </si>
  <si>
    <t>Prioridad media.</t>
  </si>
  <si>
    <t>U</t>
  </si>
  <si>
    <t>Cercanía sin importancia especial.</t>
  </si>
  <si>
    <t>Prioridad baja.</t>
  </si>
  <si>
    <t>X</t>
  </si>
  <si>
    <t>Cercanía no deseable.</t>
  </si>
  <si>
    <t>La condición se respeta cuando las áreas permanecen suficientemente separadas.</t>
  </si>
  <si>
    <t>Razón de relación</t>
  </si>
  <si>
    <t>Motivo por el que dos áreas deben estar cerca o separadas.</t>
  </si>
  <si>
    <t>Ej.: flujo frecuente, ruido o seguridad.</t>
  </si>
  <si>
    <t>Peso práctico</t>
  </si>
  <si>
    <t>Peso orientativo asignado a cada código para comparar cumplimiento.</t>
  </si>
  <si>
    <t>No representa una ponderación oficial universal del SLP.</t>
  </si>
  <si>
    <t>Condición respetada</t>
  </si>
  <si>
    <t>Indica si una alternativa cumple la cercanía o separación definida.</t>
  </si>
  <si>
    <t>Usa Sí o No.</t>
  </si>
  <si>
    <t>Cumplimiento de relaciones</t>
  </si>
  <si>
    <t>Porcentaje ponderado de relaciones válidas respetadas por una alternativa.</t>
  </si>
  <si>
    <t>Alternativas, Resumen</t>
  </si>
  <si>
    <t>Solo se calcula cuando todas las relaciones válidas están evaluadas.</t>
  </si>
  <si>
    <t>Alternativa</t>
  </si>
  <si>
    <t>Propuesta de distribución física que se desea comparar.</t>
  </si>
  <si>
    <t>La plantilla permite hasta tres.</t>
  </si>
  <si>
    <t>Criterio de evaluación</t>
  </si>
  <si>
    <t>Aspecto adicional usado para comparar alternativas.</t>
  </si>
  <si>
    <t>Ej.: seguridad, espacio o flexibilidad.</t>
  </si>
  <si>
    <t>Peso %</t>
  </si>
  <si>
    <t>Importancia relativa de un criterio dentro del puntaje orientativo.</t>
  </si>
  <si>
    <t>Los pesos deben sumar 100%.</t>
  </si>
  <si>
    <t>Calificación 1–5</t>
  </si>
  <si>
    <t>Valor dado por el usuario a un criterio de una alternativa.</t>
  </si>
  <si>
    <t>1 = muy desfavorable; 5 = muy favorable.</t>
  </si>
  <si>
    <t>Puntaje orientativo</t>
  </si>
  <si>
    <t>Resultado combinado de cumplimiento de relaciones y calificaciones ponderadas.</t>
  </si>
  <si>
    <t>Sirve para comparar; no sustituye la decisión técnica.</t>
  </si>
  <si>
    <t>Flexibilidad</t>
  </si>
  <si>
    <t>Capacidad del layout para admitir cambios o crecimiento.</t>
  </si>
  <si>
    <t>Evalúa si la propuesta tolera modificaciones futuras.</t>
  </si>
  <si>
    <t>Facilidad de implementación</t>
  </si>
  <si>
    <t>Qué tan viable resulta ejecutar los cambios propuestos.</t>
  </si>
  <si>
    <t>Considera dificultad, interrupciones y complejidad.</t>
  </si>
  <si>
    <t>OK</t>
  </si>
  <si>
    <t>Fila completa y válida para los cálculos.</t>
  </si>
  <si>
    <t>Puede ser utilizada por el resumen.</t>
  </si>
  <si>
    <t>FALTA INFORMACIÓN</t>
  </si>
  <si>
    <t>La fila o evaluación está incompleta.</t>
  </si>
  <si>
    <t>Áreas, Relaciones, Alternativas</t>
  </si>
  <si>
    <t>Completa los datos antes de interpretar resultados.</t>
  </si>
  <si>
    <t>REVISAR</t>
  </si>
  <si>
    <t>Existe un dato inválido, duplicado o inconsistente.</t>
  </si>
  <si>
    <t>Corrige el problema antes de continuar.</t>
  </si>
  <si>
    <t>MP</t>
  </si>
  <si>
    <t>Materia prima.</t>
  </si>
  <si>
    <t>Abreviatura usada en el ejemplo: Almacén MP = almacén de materia prima.</t>
  </si>
  <si>
    <t>Matriz From-To</t>
  </si>
  <si>
    <t>Herramienta que cuantifica el flujo entre pares de áreas.</t>
  </si>
  <si>
    <t>Instrucciones, Resumen</t>
  </si>
  <si>
    <t>Se menciona como análisis avanzado; no está automatizada en esta versión.</t>
  </si>
  <si>
    <t>Método carga-distancia</t>
  </si>
  <si>
    <t>Método para comparar alternativas mediante flujo multiplicado por distancia.</t>
  </si>
  <si>
    <t>No está automatizado en esta versión gratuita.</t>
  </si>
  <si>
    <t>CAD</t>
  </si>
  <si>
    <t>Diseño asistido por computador para elaborar planos técnicos.</t>
  </si>
  <si>
    <t>Instrucciones</t>
  </si>
  <si>
    <t>La plantilla no genera planos CAD.</t>
  </si>
  <si>
    <t>Áreas y requerimientos | Base del análisis SLP</t>
  </si>
  <si>
    <t>Contexto PQRST del ejemplo</t>
  </si>
  <si>
    <t>P — Producto / servicio</t>
  </si>
  <si>
    <t>Lotes de componentes ensamblados</t>
  </si>
  <si>
    <t>Q — Cantidad / volumen</t>
  </si>
  <si>
    <t>80 lotes por semana</t>
  </si>
  <si>
    <t>R — Ruta principal</t>
  </si>
  <si>
    <t>Recepción → Almacén MP → Corte → Ensamble → Empaque → Despacho</t>
  </si>
  <si>
    <t>S — Servicios de soporte</t>
  </si>
  <si>
    <t>Energía, extracción en corte y movimiento interno de materiales</t>
  </si>
  <si>
    <t>T — Tiempo / ritmo</t>
  </si>
  <si>
    <t>Lunes a viernes, 8 horas por día</t>
  </si>
  <si>
    <t>ID</t>
  </si>
  <si>
    <t>Espacio actual m² (opcional)</t>
  </si>
  <si>
    <t>Espacio requerido m²</t>
  </si>
  <si>
    <t>Brecha vs actual m²</t>
  </si>
  <si>
    <t>¿Ubicación fija?</t>
  </si>
  <si>
    <t>¿Necesita acceso exterior?</t>
  </si>
  <si>
    <t>Restricción clave</t>
  </si>
  <si>
    <t>Validación</t>
  </si>
  <si>
    <t>R-01</t>
  </si>
  <si>
    <t>Recepción</t>
  </si>
  <si>
    <t>Recibir y verificar materiales</t>
  </si>
  <si>
    <t>No</t>
  </si>
  <si>
    <t>Sí</t>
  </si>
  <si>
    <t>Debe quedar cerca del acceso de proveedores</t>
  </si>
  <si>
    <t>A-02</t>
  </si>
  <si>
    <t>Almacén MP</t>
  </si>
  <si>
    <t>Almacenar y abastecer materia prima</t>
  </si>
  <si>
    <t>Cercanía con recepción y corte</t>
  </si>
  <si>
    <t>C-03</t>
  </si>
  <si>
    <t>Corte</t>
  </si>
  <si>
    <t>Preparar y cortar materiales</t>
  </si>
  <si>
    <t>Máquina conectada a extracción; costoso mover</t>
  </si>
  <si>
    <t>E-04</t>
  </si>
  <si>
    <t>Ensamble</t>
  </si>
  <si>
    <t>Ensamblar componentes</t>
  </si>
  <si>
    <t>Cercanía con corte y empaque</t>
  </si>
  <si>
    <t>P-05</t>
  </si>
  <si>
    <t>Empaque</t>
  </si>
  <si>
    <t>Empacar producto terminado</t>
  </si>
  <si>
    <t>Evitar cruces con materia prima</t>
  </si>
  <si>
    <t>D-06</t>
  </si>
  <si>
    <t>Despacho</t>
  </si>
  <si>
    <t>Consolidar y despachar pedidos</t>
  </si>
  <si>
    <t>Necesita acceso directo al exterior</t>
  </si>
  <si>
    <t>Indicador</t>
  </si>
  <si>
    <t>Resultado</t>
  </si>
  <si>
    <t>Lectura</t>
  </si>
  <si>
    <t>Áreas válidas</t>
  </si>
  <si>
    <t>Filas completas usadas en los cálculos</t>
  </si>
  <si>
    <t>Espacio actual total</t>
  </si>
  <si>
    <t>Suma del espacio actual informado</t>
  </si>
  <si>
    <t>Espacio requerido total</t>
  </si>
  <si>
    <t>Suma del espacio requerido</t>
  </si>
  <si>
    <t>Brecha total</t>
  </si>
  <si>
    <t>Negativo = el espacio actual informado es menor al requerido</t>
  </si>
  <si>
    <t>Relaciones de cercanía | Matriz práctica SLP</t>
  </si>
  <si>
    <t>Registra cada par de áreas una sola vez. Para cada alternativa marca Sí cuando la condición definida se respeta. En una relación X, Sí significa que la separación no deseable fue evitada.</t>
  </si>
  <si>
    <t>Código</t>
  </si>
  <si>
    <t>#</t>
  </si>
  <si>
    <t>Área 1</t>
  </si>
  <si>
    <t>Área 2</t>
  </si>
  <si>
    <t>Razón de cercanía / separación</t>
  </si>
  <si>
    <t>Peso</t>
  </si>
  <si>
    <t>Entrada frecuente de materiales</t>
  </si>
  <si>
    <t>Abastecimiento continuo</t>
  </si>
  <si>
    <t>Continuidad del proceso</t>
  </si>
  <si>
    <t>Nota</t>
  </si>
  <si>
    <t>El peso es un apoyo práctico de esta plantilla, no una ponderación oficial universal del SLP.</t>
  </si>
  <si>
    <t>Transferencia directa de producto</t>
  </si>
  <si>
    <t>Se trata como crítico: se gana el peso cuando la separación se respeta.</t>
  </si>
  <si>
    <t>Salida de producto terminado</t>
  </si>
  <si>
    <t>Uso</t>
  </si>
  <si>
    <t>No cambies estos pesos si buscas mantener el ejemplo y el resumen comparables.</t>
  </si>
  <si>
    <t>Poca relación directa</t>
  </si>
  <si>
    <t>Evitar cruces entre entrada y salida</t>
  </si>
  <si>
    <t>Apoyo ocasional de materiales de empaque</t>
  </si>
  <si>
    <t>Comparación de alternativas | Decisión asistida</t>
  </si>
  <si>
    <t>Campo</t>
  </si>
  <si>
    <t>Alternativa 1</t>
  </si>
  <si>
    <t>Alternativa 2</t>
  </si>
  <si>
    <t>Alternativa 3</t>
  </si>
  <si>
    <t>Nombre</t>
  </si>
  <si>
    <t>Flujo lineal</t>
  </si>
  <si>
    <t>Compacta con acceso compartido</t>
  </si>
  <si>
    <t>Salida independiente</t>
  </si>
  <si>
    <t>Descripción</t>
  </si>
  <si>
    <t>Secuencia casi lineal desde recepción hasta despacho.</t>
  </si>
  <si>
    <t>Áreas compactas alrededor de un mismo extremo.</t>
  </si>
  <si>
    <t>Conserva corte y separa mejor entrada y salida.</t>
  </si>
  <si>
    <t>Cambios clave</t>
  </si>
  <si>
    <t>Reubica corte y alinea etapas.</t>
  </si>
  <si>
    <t>Concentra recepción y despacho.</t>
  </si>
  <si>
    <t>Mantiene corte, aproxima almacén/ensamble y crea salida directa.</t>
  </si>
  <si>
    <t>Observación principal</t>
  </si>
  <si>
    <t>Buen flujo, pero mover corte es costoso.</t>
  </si>
  <si>
    <t>Aprovecha espacio, pero genera cruces.</t>
  </si>
  <si>
    <t>Equilibra restricciones, flujo y crecimiento.</t>
  </si>
  <si>
    <t>Evaluación</t>
  </si>
  <si>
    <t>Criterio</t>
  </si>
  <si>
    <t>Cómo calificar</t>
  </si>
  <si>
    <t>Cumplimiento de relaciones (auto)</t>
  </si>
  <si>
    <t>Se calcula desde Relaciones cuando todas las relaciones válidas tienen Sí/No.</t>
  </si>
  <si>
    <t>Restricciones críticas</t>
  </si>
  <si>
    <t>1 = viola restricciones importantes; 5 = las respeta muy bien.</t>
  </si>
  <si>
    <t>Flujo y recorridos</t>
  </si>
  <si>
    <t>1 = muchos cruces/regresos; 5 = flujo muy claro.</t>
  </si>
  <si>
    <t>Ajuste al espacio</t>
  </si>
  <si>
    <t>1 = difícil de encajar; 5 = utiliza bien el espacio disponible.</t>
  </si>
  <si>
    <t>Seguridad y accesos</t>
  </si>
  <si>
    <t>1 = problemas claros; 5 = accesos y seguridad bien resueltos.</t>
  </si>
  <si>
    <t>Flexibilidad y crecimiento</t>
  </si>
  <si>
    <t>1 = rígida; 5 = permite adaptación o expansión.</t>
  </si>
  <si>
    <t>1 = compleja/costosa; 5 = relativamente sencilla.</t>
  </si>
  <si>
    <t>Total pesos</t>
  </si>
  <si>
    <t>Los pesos deben sumar 100% y cada peso debe estar entre 0% y 100%.</t>
  </si>
  <si>
    <t>Decisión del usuario</t>
  </si>
  <si>
    <t>Alternativa seleccionada</t>
  </si>
  <si>
    <t>Justificación</t>
  </si>
  <si>
    <t>Mantiene la ubicación fija de corte, evita el cruce entre recepción y despacho y conserva buenas relaciones de cercanía.</t>
  </si>
  <si>
    <t>El puntaje es orientativo. Antes de implementar un layout valida dimensiones reales, seguridad, accesos, normativa, equipos fijos y costos de ejecución.</t>
  </si>
  <si>
    <t>Resumen SLP | Lectura rápida</t>
  </si>
  <si>
    <t>Brecha vs actual</t>
  </si>
  <si>
    <t>Relaciones válidas</t>
  </si>
  <si>
    <t>Relaciones A/X</t>
  </si>
  <si>
    <t>Comparación de alternativas</t>
  </si>
  <si>
    <t>Métrica</t>
  </si>
  <si>
    <t>Cumplimiento relaciones</t>
  </si>
  <si>
    <t>Decisión</t>
  </si>
  <si>
    <t>Mayor puntaje orientativo</t>
  </si>
  <si>
    <t>Cómo leer el resumen</t>
  </si>
  <si>
    <t>Un puntaje alto no autoriza por sí solo una implementación. Revisa primero las restricciones críticas.</t>
  </si>
  <si>
    <t>Una relación X incumplida o un equipo fijo pueden invalidar una alternativa aunque el promedio sea bueno.</t>
  </si>
  <si>
    <t>Si cambian áreas, volúmenes, restricciones o necesidades de espacio, actualiza la plantilla y compara de nuevo.</t>
  </si>
  <si>
    <t>Para análisis avanzados pueden añadirse posteriormente From-To, carga-distancia, costos y optimización de layout.</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</si>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</sst>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font>
      <sz val="11"/>
      <name val="Carlito"/>
    </font>
    <font>
      <b/>
      <sz val="10"/>
      <color rgb="FF1F2937"/>
      <name val="Aptos"/>
      <family val="2"/>
    </font>
    <font>
      <sz val="10"/>
      <color rgb="FF1F2937"/>
      <name val="Aptos"/>
      <family val="2"/>
    </font>
    <font>
      <i/>
      <sz val="10"/>
      <color rgb="FF1F2937"/>
      <name val="Aptos"/>
      <family val="2"/>
    </font>
    <font>
      <b/>
      <sz val="18"/>
      <color rgb="FFFFFFFF"/>
      <name val="Aptos"/>
      <family val="2"/>
    </font>
    <font>
      <b/>
      <sz val="11"/>
      <color rgb="FFFFFFFF"/>
      <name val="Aptos"/>
      <family val="2"/>
    </font>
    <font>
      <b/>
      <sz val="10"/>
      <color rgb="FFFFFFFF"/>
      <name val="Aptos"/>
      <family val="2"/>
    </font>
    <font>
      <sz val="8"/>
      <color rgb="FFFFFFFF"/>
      <name val="Carlito"/>
    </font>
    <font>
      <b/>
      <sz val="10"/>
      <color rgb="FF0B1F3A"/>
      <name val="Aptos"/>
      <family val="2"/>
    </font>
    <font>
      <b/>
      <sz val="16"/>
      <color rgb="FF0B1F3A"/>
      <name val="Aptos"/>
      <family val="2"/>
    </font>
    <font>
      <sz val="9"/>
      <color rgb="FF1F2937"/>
      <name val="Aptos"/>
      <family val="2"/>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7">
    <fill>
      <patternFill patternType="none"/>
    </fill>
    <fill>
      <patternFill patternType="gray125"/>
    </fill>
    <fill>
      <patternFill patternType="solid">
        <fgColor rgb="FF0B1F3A"/>
      </patternFill>
    </fill>
    <fill>
      <patternFill patternType="solid">
        <fgColor rgb="FFEAF0F6"/>
      </patternFill>
    </fill>
    <fill>
      <patternFill patternType="solid">
        <fgColor rgb="FF173F5F"/>
      </patternFill>
    </fill>
    <fill>
      <patternFill patternType="solid">
        <fgColor rgb="FFFFF2CC"/>
      </patternFill>
    </fill>
    <fill>
      <patternFill patternType="solid">
        <fgColor rgb="FFE7E6E6"/>
      </patternFill>
    </fill>
    <fill>
      <patternFill patternType="solid">
        <fgColor rgb="FFFFFFFF"/>
      </patternFill>
    </fill>
    <fill>
      <patternFill patternType="solid">
        <fgColor rgb="FFE2F0D9"/>
        <bgColor indexed="64"/>
      </patternFill>
    </fill>
    <fill>
      <patternFill patternType="solid">
        <fgColor rgb="FFF4CCCC"/>
        <bgColor indexed="64"/>
      </patternFill>
    </fill>
    <fill>
      <patternFill patternType="solid">
        <fgColor rgb="FFFFF2CC"/>
        <bgColor indexed="64"/>
      </patternFill>
    </fill>
    <fill>
      <patternFill patternType="solid">
        <fgColor rgb="FF0B1F3A"/>
        <bgColor indexed="64"/>
      </patternFill>
    </fill>
    <fill>
      <patternFill patternType="solid">
        <fgColor indexed="65"/>
        <bgColor indexed="64"/>
      </patternFill>
    </fill>
    <fill>
      <patternFill patternType="solid">
        <fgColor rgb="FFEAF0F6"/>
        <bgColor indexed="64"/>
      </patternFill>
    </fill>
    <fill>
      <patternFill patternType="solid">
        <fgColor rgb="FF173F5F"/>
        <bgColor indexed="64"/>
      </patternFill>
    </fill>
    <fill>
      <patternFill patternType="solid">
        <fgColor rgb="FFE7E6E6"/>
        <bgColor indexed="64"/>
      </patternFill>
    </fill>
    <fill>
      <patternFill patternType="solid">
        <fgColor theme="3"/>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67">
    <xf numFmtId="0" fontId="0" fillId="0" borderId="0" xfId="0"/>
    <xf numFmtId="0" fontId="2" fillId="0" borderId="0" xfId="0" applyFont="1"/>
    <xf numFmtId="0" fontId="2" fillId="0" borderId="0" xfId="0" applyFont="1" applyAlignment="1">
      <alignment wrapText="1"/>
    </xf>
    <xf numFmtId="0" fontId="2" fillId="5" borderId="0" xfId="0" applyFont="1" applyFill="1" applyAlignment="1">
      <alignment wrapText="1"/>
    </xf>
    <xf numFmtId="164" fontId="2" fillId="5" borderId="0" xfId="0" applyNumberFormat="1" applyFont="1" applyFill="1" applyAlignment="1">
      <alignment wrapText="1"/>
    </xf>
    <xf numFmtId="164" fontId="2" fillId="6" borderId="0" xfId="0" applyNumberFormat="1" applyFont="1" applyFill="1" applyAlignment="1">
      <alignment wrapText="1"/>
    </xf>
    <xf numFmtId="0" fontId="2" fillId="6" borderId="0" xfId="0" applyFont="1" applyFill="1" applyAlignment="1">
      <alignment wrapText="1"/>
    </xf>
    <xf numFmtId="0" fontId="6" fillId="2" borderId="0" xfId="0" applyFont="1" applyFill="1" applyAlignment="1">
      <alignment horizontal="center" vertical="center" wrapText="1"/>
    </xf>
    <xf numFmtId="0" fontId="7" fillId="0" borderId="0" xfId="0" applyFont="1"/>
    <xf numFmtId="0" fontId="8" fillId="3" borderId="0" xfId="0" applyFont="1" applyFill="1" applyAlignment="1">
      <alignment vertical="center" wrapText="1"/>
    </xf>
    <xf numFmtId="0" fontId="2" fillId="7" borderId="0" xfId="0" applyFont="1" applyFill="1"/>
    <xf numFmtId="0" fontId="8" fillId="7" borderId="0" xfId="0" applyFont="1" applyFill="1"/>
    <xf numFmtId="0" fontId="8" fillId="3" borderId="0" xfId="0" applyFont="1" applyFill="1"/>
    <xf numFmtId="0" fontId="10" fillId="7" borderId="0" xfId="0" applyFont="1" applyFill="1" applyAlignment="1">
      <alignment wrapText="1"/>
    </xf>
    <xf numFmtId="0" fontId="4" fillId="2" borderId="0" xfId="0" applyFont="1" applyFill="1" applyAlignment="1">
      <alignment horizontal="left" vertical="center"/>
    </xf>
    <xf numFmtId="0" fontId="5" fillId="4" borderId="0" xfId="0" applyFont="1" applyFill="1" applyAlignment="1">
      <alignment vertical="center"/>
    </xf>
    <xf numFmtId="0" fontId="2" fillId="5" borderId="0" xfId="0" applyFont="1" applyFill="1" applyAlignment="1">
      <alignment vertical="center" wrapText="1"/>
    </xf>
    <xf numFmtId="0" fontId="2" fillId="3" borderId="0" xfId="0" applyFont="1" applyFill="1" applyAlignment="1">
      <alignment vertical="center" wrapText="1"/>
    </xf>
    <xf numFmtId="0" fontId="4" fillId="11" borderId="0" xfId="0" applyFont="1" applyFill="1" applyAlignment="1">
      <alignment horizontal="left" vertical="center"/>
    </xf>
    <xf numFmtId="0" fontId="2" fillId="12" borderId="0" xfId="0" applyFont="1" applyFill="1"/>
    <xf numFmtId="0" fontId="0" fillId="12" borderId="0" xfId="0" applyFill="1"/>
    <xf numFmtId="0" fontId="3" fillId="13" borderId="0" xfId="0" applyFont="1" applyFill="1" applyAlignment="1">
      <alignment vertical="center" wrapText="1"/>
    </xf>
    <xf numFmtId="0" fontId="5" fillId="14" borderId="0" xfId="0" applyFont="1" applyFill="1" applyAlignment="1">
      <alignment vertical="center"/>
    </xf>
    <xf numFmtId="0" fontId="2" fillId="12" borderId="0" xfId="0" applyFont="1" applyFill="1" applyAlignment="1">
      <alignment vertical="top" wrapText="1"/>
    </xf>
    <xf numFmtId="0" fontId="6" fillId="11" borderId="0" xfId="0" applyFont="1" applyFill="1" applyAlignment="1">
      <alignment horizontal="center" vertical="center" wrapText="1"/>
    </xf>
    <xf numFmtId="0" fontId="2" fillId="12" borderId="0" xfId="0" applyFont="1" applyFill="1" applyAlignment="1">
      <alignment horizontal="center" vertical="top" wrapText="1"/>
    </xf>
    <xf numFmtId="0" fontId="2" fillId="12" borderId="0" xfId="0" applyFont="1" applyFill="1" applyAlignment="1">
      <alignment vertical="top" wrapText="1"/>
    </xf>
    <xf numFmtId="0" fontId="1" fillId="12" borderId="0" xfId="0" applyFont="1" applyFill="1" applyAlignment="1">
      <alignment vertical="top" wrapText="1"/>
    </xf>
    <xf numFmtId="0" fontId="1" fillId="13" borderId="0" xfId="0" applyFont="1" applyFill="1" applyAlignment="1">
      <alignment wrapText="1"/>
    </xf>
    <xf numFmtId="0" fontId="2" fillId="12" borderId="0" xfId="0" applyFont="1" applyFill="1" applyAlignment="1">
      <alignment wrapText="1"/>
    </xf>
    <xf numFmtId="0" fontId="1" fillId="10" borderId="0" xfId="0" applyFont="1" applyFill="1"/>
    <xf numFmtId="0" fontId="1" fillId="15" borderId="0" xfId="0" applyFont="1" applyFill="1"/>
    <xf numFmtId="0" fontId="1" fillId="8" borderId="0" xfId="0" applyFont="1" applyFill="1"/>
    <xf numFmtId="0" fontId="1" fillId="9" borderId="0" xfId="0" applyFont="1" applyFill="1"/>
    <xf numFmtId="0" fontId="12" fillId="16" borderId="1" xfId="0" applyFont="1" applyFill="1" applyBorder="1" applyAlignment="1">
      <alignment horizontal="center" vertical="center" wrapText="1"/>
    </xf>
    <xf numFmtId="0" fontId="12" fillId="16" borderId="2" xfId="0" applyFont="1" applyFill="1" applyBorder="1" applyAlignment="1">
      <alignment horizontal="center" vertical="center" wrapText="1"/>
    </xf>
    <xf numFmtId="0" fontId="12" fillId="16" borderId="3" xfId="0" applyFont="1" applyFill="1" applyBorder="1" applyAlignment="1">
      <alignment horizontal="center" vertical="center" wrapText="1"/>
    </xf>
    <xf numFmtId="0" fontId="12" fillId="16" borderId="4" xfId="0" applyFont="1" applyFill="1" applyBorder="1" applyAlignment="1">
      <alignment horizontal="center" vertical="center" wrapText="1"/>
    </xf>
    <xf numFmtId="0" fontId="12" fillId="16" borderId="5" xfId="0" applyFont="1" applyFill="1" applyBorder="1" applyAlignment="1">
      <alignment horizontal="center" vertical="center" wrapText="1"/>
    </xf>
    <xf numFmtId="0" fontId="12" fillId="16" borderId="6" xfId="0" applyFont="1" applyFill="1" applyBorder="1" applyAlignment="1">
      <alignment horizontal="center" vertical="center" wrapText="1"/>
    </xf>
    <xf numFmtId="0" fontId="15" fillId="12" borderId="7" xfId="1" applyFont="1" applyFill="1" applyBorder="1" applyAlignment="1">
      <alignment horizontal="center" vertical="center"/>
    </xf>
    <xf numFmtId="0" fontId="15" fillId="12" borderId="8" xfId="1" applyFont="1" applyFill="1" applyBorder="1" applyAlignment="1">
      <alignment horizontal="center" vertical="center"/>
    </xf>
    <xf numFmtId="0" fontId="1" fillId="12" borderId="0" xfId="0" applyFont="1" applyFill="1" applyAlignment="1">
      <alignment wrapText="1"/>
    </xf>
    <xf numFmtId="0" fontId="4" fillId="11" borderId="0" xfId="0" applyFont="1" applyFill="1" applyAlignment="1" applyProtection="1">
      <alignment horizontal="left" vertical="center"/>
      <protection locked="0"/>
    </xf>
    <xf numFmtId="0" fontId="2" fillId="12" borderId="0" xfId="0" applyFont="1" applyFill="1" applyProtection="1">
      <protection locked="0"/>
    </xf>
    <xf numFmtId="0" fontId="6" fillId="11" borderId="0" xfId="0" applyFont="1" applyFill="1" applyAlignment="1" applyProtection="1">
      <alignment horizontal="center" vertical="center" wrapText="1"/>
      <protection locked="0"/>
    </xf>
    <xf numFmtId="0" fontId="1" fillId="13" borderId="0" xfId="0" applyFont="1" applyFill="1" applyAlignment="1" applyProtection="1">
      <alignment wrapText="1"/>
      <protection locked="0"/>
    </xf>
    <xf numFmtId="0" fontId="2" fillId="10" borderId="0" xfId="0" applyFont="1" applyFill="1" applyAlignment="1" applyProtection="1">
      <alignment wrapText="1"/>
      <protection locked="0"/>
    </xf>
    <xf numFmtId="0" fontId="2" fillId="12" borderId="0" xfId="0" applyFont="1" applyFill="1" applyAlignment="1" applyProtection="1">
      <alignment wrapText="1"/>
      <protection locked="0"/>
    </xf>
    <xf numFmtId="0" fontId="5" fillId="14" borderId="0" xfId="0" applyFont="1" applyFill="1" applyAlignment="1" applyProtection="1">
      <alignment vertical="center" wrapText="1"/>
      <protection locked="0"/>
    </xf>
    <xf numFmtId="9" fontId="2" fillId="15" borderId="0" xfId="0" applyNumberFormat="1" applyFont="1" applyFill="1" applyAlignment="1" applyProtection="1">
      <alignment wrapText="1"/>
      <protection locked="0"/>
    </xf>
    <xf numFmtId="165" fontId="2" fillId="15" borderId="0" xfId="0" applyNumberFormat="1" applyFont="1" applyFill="1" applyAlignment="1" applyProtection="1">
      <alignment wrapText="1"/>
      <protection locked="0"/>
    </xf>
    <xf numFmtId="0" fontId="2" fillId="10" borderId="0" xfId="0" applyFont="1" applyFill="1" applyAlignment="1" applyProtection="1">
      <alignment horizontal="center" wrapText="1"/>
      <protection locked="0"/>
    </xf>
    <xf numFmtId="9" fontId="1" fillId="13" borderId="0" xfId="0" applyNumberFormat="1" applyFont="1" applyFill="1" applyAlignment="1" applyProtection="1">
      <alignment wrapText="1"/>
      <protection locked="0"/>
    </xf>
    <xf numFmtId="165" fontId="1" fillId="15" borderId="0" xfId="0" applyNumberFormat="1" applyFont="1" applyFill="1" applyAlignment="1" applyProtection="1">
      <alignment horizontal="center" wrapText="1"/>
      <protection locked="0"/>
    </xf>
    <xf numFmtId="0" fontId="1" fillId="15" borderId="0" xfId="0" applyFont="1" applyFill="1" applyAlignment="1" applyProtection="1">
      <alignment horizontal="center" wrapText="1"/>
      <protection locked="0"/>
    </xf>
    <xf numFmtId="0" fontId="1" fillId="10" borderId="0" xfId="0" applyFont="1" applyFill="1" applyAlignment="1" applyProtection="1">
      <alignment wrapText="1"/>
      <protection locked="0"/>
    </xf>
    <xf numFmtId="0" fontId="2" fillId="10" borderId="0" xfId="0" applyFont="1" applyFill="1" applyAlignment="1" applyProtection="1">
      <alignment vertical="top" wrapText="1"/>
      <protection locked="0"/>
    </xf>
    <xf numFmtId="0" fontId="3" fillId="13" borderId="0" xfId="0" applyFont="1" applyFill="1" applyAlignment="1" applyProtection="1">
      <alignment vertical="center" wrapText="1"/>
      <protection locked="0"/>
    </xf>
    <xf numFmtId="0" fontId="6" fillId="14" borderId="0" xfId="0" applyFont="1" applyFill="1" applyAlignment="1" applyProtection="1">
      <alignment horizontal="center" vertical="center" wrapText="1"/>
      <protection locked="0"/>
    </xf>
    <xf numFmtId="1" fontId="9" fillId="13" borderId="0" xfId="0" applyNumberFormat="1" applyFont="1" applyFill="1" applyAlignment="1" applyProtection="1">
      <alignment horizontal="center" vertical="center"/>
      <protection locked="0"/>
    </xf>
    <xf numFmtId="164" fontId="9" fillId="13" borderId="0" xfId="0" applyNumberFormat="1" applyFont="1" applyFill="1" applyAlignment="1" applyProtection="1">
      <alignment horizontal="center" vertical="center"/>
      <protection locked="0"/>
    </xf>
    <xf numFmtId="0" fontId="5" fillId="14" borderId="0" xfId="0" applyFont="1" applyFill="1" applyAlignment="1" applyProtection="1">
      <alignment vertical="center"/>
      <protection locked="0"/>
    </xf>
    <xf numFmtId="0" fontId="2" fillId="15" borderId="0" xfId="0" applyFont="1" applyFill="1" applyAlignment="1" applyProtection="1">
      <alignment wrapText="1"/>
      <protection locked="0"/>
    </xf>
    <xf numFmtId="0" fontId="2" fillId="15" borderId="0" xfId="0" applyFont="1" applyFill="1" applyAlignment="1" applyProtection="1">
      <alignment vertical="top" wrapText="1"/>
      <protection locked="0"/>
    </xf>
    <xf numFmtId="0" fontId="8" fillId="12" borderId="0" xfId="0" applyFont="1" applyFill="1" applyAlignment="1" applyProtection="1">
      <alignment horizontal="center" vertical="center" wrapText="1"/>
      <protection locked="0"/>
    </xf>
    <xf numFmtId="0" fontId="2" fillId="12" borderId="0" xfId="0" applyFont="1" applyFill="1" applyAlignment="1" applyProtection="1">
      <alignment vertical="center" wrapText="1"/>
      <protection locked="0"/>
    </xf>
  </cellXfs>
  <cellStyles count="2">
    <cellStyle name="Hipervínculo" xfId="1" builtinId="8"/>
    <cellStyle name="Normal" xfId="0" builtinId="0"/>
  </cellStyles>
  <dxfs count="22">
    <dxf>
      <font>
        <b/>
        <color rgb="FF7F6000"/>
      </font>
      <fill>
        <patternFill patternType="solid">
          <bgColor rgb="FFFFF2CC"/>
        </patternFill>
      </fill>
    </dxf>
    <dxf>
      <font>
        <b/>
        <color rgb="FF9C0006"/>
      </font>
      <fill>
        <patternFill patternType="solid">
          <bgColor rgb="FFF4CCCC"/>
        </patternFill>
      </fill>
    </dxf>
    <dxf>
      <font>
        <b/>
        <color rgb="FF9C0006"/>
      </font>
      <fill>
        <patternFill patternType="solid">
          <bgColor rgb="FFF4CCCC"/>
        </patternFill>
      </fill>
    </dxf>
    <dxf>
      <font>
        <b/>
        <color rgb="FF7F6000"/>
      </font>
      <fill>
        <patternFill patternType="solid">
          <bgColor rgb="FFFFF2CC"/>
        </patternFill>
      </fill>
    </dxf>
    <dxf>
      <font>
        <b/>
        <color rgb="FF375623"/>
      </font>
      <fill>
        <patternFill patternType="solid">
          <bgColor rgb="FFE2F0D9"/>
        </patternFill>
      </fill>
    </dxf>
    <dxf>
      <font>
        <b/>
        <color rgb="FF7F6000"/>
      </font>
      <fill>
        <patternFill patternType="solid">
          <bgColor rgb="FFFFF2CC"/>
        </patternFill>
      </fill>
    </dxf>
    <dxf>
      <font>
        <b/>
        <color rgb="FF9C0006"/>
      </font>
      <fill>
        <patternFill patternType="solid">
          <bgColor rgb="FFF4CCCC"/>
        </patternFill>
      </fill>
    </dxf>
    <dxf>
      <font>
        <b/>
        <color rgb="FF9C0006"/>
      </font>
      <fill>
        <patternFill patternType="solid">
          <bgColor rgb="FFF4CCCC"/>
        </patternFill>
      </fill>
    </dxf>
    <dxf>
      <font>
        <b/>
        <color rgb="FF7F6000"/>
      </font>
      <fill>
        <patternFill patternType="solid">
          <bgColor rgb="FFFFF2CC"/>
        </patternFill>
      </fill>
    </dxf>
    <dxf>
      <font>
        <b/>
        <color rgb="FF375623"/>
      </font>
      <fill>
        <patternFill patternType="solid">
          <bgColor rgb="FFE2F0D9"/>
        </patternFill>
      </fill>
    </dxf>
    <dxf>
      <font>
        <b/>
        <color rgb="FF9C0006"/>
      </font>
      <fill>
        <patternFill patternType="solid">
          <bgColor rgb="FFF4CCCC"/>
        </patternFill>
      </fill>
    </dxf>
    <dxf>
      <font>
        <b/>
        <color rgb="FF9C0006"/>
      </font>
      <fill>
        <patternFill>
          <bgColor rgb="FFF4CCCC"/>
        </patternFill>
      </fill>
    </dxf>
    <dxf>
      <font>
        <color rgb="FF7F6000"/>
      </font>
      <fill>
        <patternFill patternType="solid">
          <bgColor rgb="FFFFF2CC"/>
        </patternFill>
      </fill>
    </dxf>
    <dxf>
      <font>
        <color rgb="FF9C0006"/>
      </font>
      <fill>
        <patternFill patternType="solid">
          <bgColor rgb="FFF4CCCC"/>
        </patternFill>
      </fill>
    </dxf>
    <dxf>
      <font>
        <color rgb="FF375623"/>
      </font>
      <fill>
        <patternFill patternType="solid">
          <bgColor rgb="FFE2F0D9"/>
        </patternFill>
      </fill>
    </dxf>
    <dxf>
      <font>
        <color rgb="FF8B1A1A"/>
      </font>
      <fill>
        <patternFill>
          <bgColor rgb="FFF4CCCC"/>
        </patternFill>
      </fill>
    </dxf>
    <dxf>
      <font>
        <color rgb="FF2E5D1C"/>
      </font>
      <fill>
        <patternFill>
          <bgColor rgb="FFE2F0D9"/>
        </patternFill>
      </fill>
    </dxf>
    <dxf>
      <font>
        <color rgb="FF7F6000"/>
      </font>
      <fill>
        <patternFill patternType="solid">
          <bgColor rgb="FFFFF2CC"/>
        </patternFill>
      </fill>
    </dxf>
    <dxf>
      <font>
        <color rgb="FF9C0006"/>
      </font>
      <fill>
        <patternFill patternType="solid">
          <bgColor rgb="FFF4CCCC"/>
        </patternFill>
      </fill>
    </dxf>
    <dxf>
      <font>
        <color rgb="FF375623"/>
      </font>
      <fill>
        <patternFill patternType="solid">
          <bgColor rgb="FFE2F0D9"/>
        </patternFill>
      </fill>
    </dxf>
    <dxf>
      <font>
        <color rgb="FF2E5D1C"/>
      </font>
      <fill>
        <patternFill>
          <bgColor rgb="FFE2F0D9"/>
        </patternFill>
      </fill>
    </dxf>
    <dxf>
      <font>
        <color rgb="FF8B1A1A"/>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autoTitleDeleted val="1"/>
    <c:plotArea>
      <c:layout/>
      <c:barChart>
        <c:barDir val="col"/>
        <c:grouping val="clustered"/>
        <c:varyColors val="0"/>
        <c:ser>
          <c:idx val="0"/>
          <c:order val="0"/>
          <c:tx>
            <c:v>Puntaje orientativo</c:v>
          </c:tx>
          <c:invertIfNegative val="1"/>
          <c:cat>
            <c:strRef>
              <c:f>Resumen!$B$8:$D$8</c:f>
              <c:strCache>
                <c:ptCount val="3"/>
                <c:pt idx="0">
                  <c:v>Flujo lineal</c:v>
                </c:pt>
                <c:pt idx="1">
                  <c:v>Compacta con acceso compartido</c:v>
                </c:pt>
                <c:pt idx="2">
                  <c:v>Salida independiente</c:v>
                </c:pt>
              </c:strCache>
            </c:strRef>
          </c:cat>
          <c:val>
            <c:numRef>
              <c:f>Resumen!$B$10:$D$10</c:f>
              <c:numCache>
                <c:formatCode>0.0%</c:formatCode>
                <c:ptCount val="3"/>
                <c:pt idx="0">
                  <c:v>0.78</c:v>
                </c:pt>
                <c:pt idx="1">
                  <c:v>0.71909090909090922</c:v>
                </c:pt>
                <c:pt idx="2">
                  <c:v>0.90272727272727282</c:v>
                </c:pt>
              </c:numCache>
            </c:numRef>
          </c:val>
          <c:extLst>
            <c:ext xmlns:c16="http://schemas.microsoft.com/office/drawing/2014/chart" uri="{C3380CC4-5D6E-409C-BE32-E72D297353CC}">
              <c16:uniqueId val="{00000000-EC15-4F08-9A83-8695024B988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1752892</xdr:colOff>
      <xdr:row>1</xdr:row>
      <xdr:rowOff>300990</xdr:rowOff>
    </xdr:to>
    <xdr:pic>
      <xdr:nvPicPr>
        <xdr:cNvPr id="2" name="Imagen 1">
          <a:extLst>
            <a:ext uri="{FF2B5EF4-FFF2-40B4-BE49-F238E27FC236}">
              <a16:creationId xmlns:a16="http://schemas.microsoft.com/office/drawing/2014/main" id="{388EFA35-4DF7-44FF-884A-F612ACA35ACD}"/>
            </a:ext>
          </a:extLst>
        </xdr:cNvPr>
        <xdr:cNvPicPr>
          <a:picLocks noChangeAspect="1"/>
        </xdr:cNvPicPr>
      </xdr:nvPicPr>
      <xdr:blipFill>
        <a:blip xmlns:r="http://schemas.openxmlformats.org/officeDocument/2006/relationships" r:embed="rId1"/>
        <a:stretch>
          <a:fillRect/>
        </a:stretch>
      </xdr:blipFill>
      <xdr:spPr>
        <a:xfrm>
          <a:off x="15011400" y="0"/>
          <a:ext cx="2095792" cy="605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1691932</xdr:colOff>
      <xdr:row>2</xdr:row>
      <xdr:rowOff>133350</xdr:rowOff>
    </xdr:to>
    <xdr:pic>
      <xdr:nvPicPr>
        <xdr:cNvPr id="2" name="Imagen 1">
          <a:extLst>
            <a:ext uri="{FF2B5EF4-FFF2-40B4-BE49-F238E27FC236}">
              <a16:creationId xmlns:a16="http://schemas.microsoft.com/office/drawing/2014/main" id="{FC1CB116-5914-45A7-B048-F27CD163CFBF}"/>
            </a:ext>
          </a:extLst>
        </xdr:cNvPr>
        <xdr:cNvPicPr>
          <a:picLocks noChangeAspect="1"/>
        </xdr:cNvPicPr>
      </xdr:nvPicPr>
      <xdr:blipFill>
        <a:blip xmlns:r="http://schemas.openxmlformats.org/officeDocument/2006/relationships" r:embed="rId1"/>
        <a:stretch>
          <a:fillRect/>
        </a:stretch>
      </xdr:blipFill>
      <xdr:spPr>
        <a:xfrm>
          <a:off x="12420600" y="0"/>
          <a:ext cx="2095792" cy="6057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1733842</xdr:colOff>
      <xdr:row>2</xdr:row>
      <xdr:rowOff>129540</xdr:rowOff>
    </xdr:to>
    <xdr:pic>
      <xdr:nvPicPr>
        <xdr:cNvPr id="2" name="Imagen 1">
          <a:extLst>
            <a:ext uri="{FF2B5EF4-FFF2-40B4-BE49-F238E27FC236}">
              <a16:creationId xmlns:a16="http://schemas.microsoft.com/office/drawing/2014/main" id="{B3CFDA98-1A05-4CAF-B08D-61E62BC5E791}"/>
            </a:ext>
          </a:extLst>
        </xdr:cNvPr>
        <xdr:cNvPicPr>
          <a:picLocks noChangeAspect="1"/>
        </xdr:cNvPicPr>
      </xdr:nvPicPr>
      <xdr:blipFill>
        <a:blip xmlns:r="http://schemas.openxmlformats.org/officeDocument/2006/relationships" r:embed="rId1"/>
        <a:stretch>
          <a:fillRect/>
        </a:stretch>
      </xdr:blipFill>
      <xdr:spPr>
        <a:xfrm>
          <a:off x="11963400" y="0"/>
          <a:ext cx="2095792" cy="6057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6</xdr:row>
      <xdr:rowOff>0</xdr:rowOff>
    </xdr:from>
    <xdr:to>
      <xdr:col>10</xdr:col>
      <xdr:colOff>0</xdr:colOff>
      <xdr:row>19</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0</xdr:row>
      <xdr:rowOff>0</xdr:rowOff>
    </xdr:from>
    <xdr:to>
      <xdr:col>11</xdr:col>
      <xdr:colOff>1653832</xdr:colOff>
      <xdr:row>2</xdr:row>
      <xdr:rowOff>129540</xdr:rowOff>
    </xdr:to>
    <xdr:pic>
      <xdr:nvPicPr>
        <xdr:cNvPr id="3" name="Imagen 2">
          <a:extLst>
            <a:ext uri="{FF2B5EF4-FFF2-40B4-BE49-F238E27FC236}">
              <a16:creationId xmlns:a16="http://schemas.microsoft.com/office/drawing/2014/main" id="{DB0D0647-7B9C-4F23-B03D-AD5AD9555C6B}"/>
            </a:ext>
          </a:extLst>
        </xdr:cNvPr>
        <xdr:cNvPicPr>
          <a:picLocks noChangeAspect="1"/>
        </xdr:cNvPicPr>
      </xdr:nvPicPr>
      <xdr:blipFill>
        <a:blip xmlns:r="http://schemas.openxmlformats.org/officeDocument/2006/relationships" r:embed="rId2"/>
        <a:stretch>
          <a:fillRect/>
        </a:stretch>
      </xdr:blipFill>
      <xdr:spPr>
        <a:xfrm>
          <a:off x="14249400" y="0"/>
          <a:ext cx="2091982" cy="609600"/>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
  <sheetViews>
    <sheetView tabSelected="1" workbookViewId="0">
      <selection activeCell="F9" sqref="F9"/>
    </sheetView>
  </sheetViews>
  <sheetFormatPr baseColWidth="10" defaultColWidth="8.796875" defaultRowHeight="13.8"/>
  <cols>
    <col min="1" max="1" width="16" style="20" customWidth="1"/>
    <col min="2" max="2" width="70" style="20" customWidth="1"/>
    <col min="3" max="3" width="75" style="20" customWidth="1"/>
    <col min="4" max="4" width="12" style="20" customWidth="1"/>
    <col min="5" max="5" width="4.5" style="20" customWidth="1"/>
    <col min="6" max="6" width="27.796875" style="20" customWidth="1"/>
    <col min="7" max="7" width="24.59765625" style="20" customWidth="1"/>
    <col min="8" max="16384" width="8.796875" style="20"/>
  </cols>
  <sheetData>
    <row r="1" spans="1:9" ht="24" customHeight="1">
      <c r="A1" s="18" t="s">
        <v>0</v>
      </c>
      <c r="B1" s="18"/>
      <c r="C1" s="18"/>
      <c r="D1" s="18"/>
      <c r="E1" s="19"/>
      <c r="F1" s="19"/>
      <c r="G1" s="19"/>
      <c r="H1" s="19"/>
      <c r="I1" s="19"/>
    </row>
    <row r="2" spans="1:9" ht="27.15" customHeight="1" thickBot="1">
      <c r="A2" s="21" t="s">
        <v>1</v>
      </c>
      <c r="B2" s="21"/>
      <c r="C2" s="21"/>
      <c r="D2" s="21"/>
      <c r="E2" s="19"/>
      <c r="F2" s="19"/>
      <c r="G2" s="19"/>
      <c r="H2" s="19"/>
      <c r="I2" s="19"/>
    </row>
    <row r="3" spans="1:9" ht="29.4" customHeight="1">
      <c r="A3" s="19"/>
      <c r="B3" s="19"/>
      <c r="C3" s="19"/>
      <c r="D3" s="19"/>
      <c r="E3" s="19"/>
      <c r="F3" s="34" t="s">
        <v>312</v>
      </c>
      <c r="G3" s="35"/>
      <c r="H3" s="19"/>
      <c r="I3" s="19"/>
    </row>
    <row r="4" spans="1:9" ht="29.4" customHeight="1">
      <c r="A4" s="22" t="s">
        <v>2</v>
      </c>
      <c r="B4" s="22"/>
      <c r="C4" s="22"/>
      <c r="D4" s="22"/>
      <c r="E4" s="19"/>
      <c r="F4" s="36"/>
      <c r="G4" s="37"/>
      <c r="H4" s="19"/>
      <c r="I4" s="19"/>
    </row>
    <row r="5" spans="1:9" ht="29.4" customHeight="1" thickBot="1">
      <c r="A5" s="23" t="s">
        <v>3</v>
      </c>
      <c r="B5" s="23"/>
      <c r="C5" s="23"/>
      <c r="D5" s="23"/>
      <c r="E5" s="19"/>
      <c r="F5" s="38"/>
      <c r="G5" s="39"/>
      <c r="H5" s="19"/>
      <c r="I5" s="19"/>
    </row>
    <row r="6" spans="1:9" ht="17.399999999999999" thickBot="1">
      <c r="A6" s="23"/>
      <c r="B6" s="23"/>
      <c r="C6" s="23"/>
      <c r="D6" s="23"/>
      <c r="E6" s="19"/>
      <c r="F6" s="40" t="s">
        <v>313</v>
      </c>
      <c r="G6" s="41"/>
      <c r="H6" s="19"/>
      <c r="I6" s="19"/>
    </row>
    <row r="7" spans="1:9" ht="14.4">
      <c r="A7" s="19"/>
      <c r="B7" s="19"/>
      <c r="C7" s="19"/>
      <c r="D7" s="19"/>
      <c r="E7" s="19"/>
      <c r="F7" s="19"/>
      <c r="G7" s="19"/>
      <c r="H7" s="19"/>
      <c r="I7" s="19"/>
    </row>
    <row r="8" spans="1:9" ht="17.55" customHeight="1">
      <c r="A8" s="22" t="s">
        <v>4</v>
      </c>
      <c r="B8" s="22"/>
      <c r="C8" s="22"/>
      <c r="D8" s="22"/>
      <c r="E8" s="19"/>
      <c r="F8" s="19"/>
      <c r="G8" s="19"/>
      <c r="H8" s="19"/>
      <c r="I8" s="19"/>
    </row>
    <row r="9" spans="1:9" ht="14.4">
      <c r="A9" s="24" t="s">
        <v>5</v>
      </c>
      <c r="B9" s="24" t="s">
        <v>6</v>
      </c>
      <c r="C9" s="24" t="s">
        <v>7</v>
      </c>
      <c r="D9" s="19"/>
      <c r="E9" s="19"/>
      <c r="F9" s="19"/>
      <c r="G9" s="19"/>
      <c r="H9" s="19"/>
      <c r="I9" s="19"/>
    </row>
    <row r="10" spans="1:9" ht="27.6">
      <c r="A10" s="25" t="s">
        <v>8</v>
      </c>
      <c r="B10" s="26" t="s">
        <v>9</v>
      </c>
      <c r="C10" s="26" t="s">
        <v>10</v>
      </c>
      <c r="D10" s="19"/>
      <c r="E10" s="19"/>
      <c r="F10" s="19"/>
      <c r="G10" s="19"/>
      <c r="H10" s="19"/>
      <c r="I10" s="19"/>
    </row>
    <row r="11" spans="1:9" ht="14.4">
      <c r="A11" s="25" t="s">
        <v>11</v>
      </c>
      <c r="B11" s="26" t="s">
        <v>9</v>
      </c>
      <c r="C11" s="26" t="s">
        <v>12</v>
      </c>
      <c r="D11" s="19"/>
      <c r="E11" s="19"/>
      <c r="F11" s="19"/>
      <c r="G11" s="19"/>
      <c r="H11" s="19"/>
      <c r="I11" s="19"/>
    </row>
    <row r="12" spans="1:9" ht="27.6">
      <c r="A12" s="25" t="s">
        <v>13</v>
      </c>
      <c r="B12" s="26" t="s">
        <v>14</v>
      </c>
      <c r="C12" s="26" t="s">
        <v>15</v>
      </c>
      <c r="D12" s="19"/>
      <c r="E12" s="19"/>
      <c r="F12" s="19"/>
      <c r="G12" s="19"/>
      <c r="H12" s="19"/>
      <c r="I12" s="19"/>
    </row>
    <row r="13" spans="1:9" ht="14.4">
      <c r="A13" s="25" t="s">
        <v>16</v>
      </c>
      <c r="B13" s="26" t="s">
        <v>17</v>
      </c>
      <c r="C13" s="26" t="s">
        <v>18</v>
      </c>
      <c r="D13" s="19"/>
      <c r="E13" s="19"/>
      <c r="F13" s="19"/>
      <c r="G13" s="19"/>
      <c r="H13" s="19"/>
      <c r="I13" s="19"/>
    </row>
    <row r="14" spans="1:9" ht="14.4">
      <c r="A14" s="25" t="s">
        <v>19</v>
      </c>
      <c r="B14" s="26" t="s">
        <v>14</v>
      </c>
      <c r="C14" s="26" t="s">
        <v>20</v>
      </c>
      <c r="D14" s="19"/>
      <c r="E14" s="19"/>
      <c r="F14" s="19"/>
      <c r="G14" s="19"/>
      <c r="H14" s="19"/>
      <c r="I14" s="19"/>
    </row>
    <row r="15" spans="1:9" ht="27.6">
      <c r="A15" s="25" t="s">
        <v>21</v>
      </c>
      <c r="B15" s="26" t="s">
        <v>17</v>
      </c>
      <c r="C15" s="26" t="s">
        <v>22</v>
      </c>
      <c r="D15" s="19"/>
      <c r="E15" s="19"/>
      <c r="F15" s="19"/>
      <c r="G15" s="19"/>
      <c r="H15" s="19"/>
      <c r="I15" s="19"/>
    </row>
    <row r="16" spans="1:9" ht="14.4">
      <c r="A16" s="25" t="s">
        <v>23</v>
      </c>
      <c r="B16" s="26" t="s">
        <v>24</v>
      </c>
      <c r="C16" s="26" t="s">
        <v>25</v>
      </c>
      <c r="D16" s="19"/>
      <c r="E16" s="19"/>
      <c r="F16" s="19"/>
      <c r="G16" s="19"/>
      <c r="H16" s="19"/>
      <c r="I16" s="19"/>
    </row>
    <row r="17" spans="1:9" ht="14.4">
      <c r="A17" s="19"/>
      <c r="B17" s="19"/>
      <c r="C17" s="19"/>
      <c r="D17" s="19"/>
      <c r="E17" s="19"/>
      <c r="F17" s="19"/>
      <c r="G17" s="19"/>
      <c r="H17" s="19"/>
      <c r="I17" s="19"/>
    </row>
    <row r="18" spans="1:9" ht="17.55" customHeight="1">
      <c r="A18" s="22" t="s">
        <v>26</v>
      </c>
      <c r="B18" s="22"/>
      <c r="C18" s="22"/>
      <c r="D18" s="22"/>
      <c r="E18" s="19"/>
      <c r="F18" s="19"/>
      <c r="G18" s="19"/>
      <c r="H18" s="19"/>
      <c r="I18" s="19"/>
    </row>
    <row r="19" spans="1:9" ht="27.6">
      <c r="A19" s="27" t="s">
        <v>27</v>
      </c>
      <c r="B19" s="26" t="s">
        <v>28</v>
      </c>
      <c r="C19" s="19"/>
      <c r="D19" s="19"/>
      <c r="E19" s="19"/>
      <c r="F19" s="19"/>
      <c r="G19" s="19"/>
      <c r="H19" s="19"/>
      <c r="I19" s="19"/>
    </row>
    <row r="20" spans="1:9" ht="27.6">
      <c r="A20" s="27" t="s">
        <v>27</v>
      </c>
      <c r="B20" s="26" t="s">
        <v>29</v>
      </c>
      <c r="C20" s="19"/>
      <c r="D20" s="19"/>
      <c r="E20" s="19"/>
      <c r="F20" s="19"/>
      <c r="G20" s="19"/>
      <c r="H20" s="19"/>
      <c r="I20" s="19"/>
    </row>
    <row r="21" spans="1:9" ht="27.6">
      <c r="A21" s="27" t="s">
        <v>27</v>
      </c>
      <c r="B21" s="26" t="s">
        <v>30</v>
      </c>
      <c r="C21" s="19"/>
      <c r="D21" s="19"/>
      <c r="E21" s="19"/>
      <c r="F21" s="19"/>
      <c r="G21" s="19"/>
      <c r="H21" s="19"/>
      <c r="I21" s="19"/>
    </row>
    <row r="22" spans="1:9" ht="27.6">
      <c r="A22" s="27" t="s">
        <v>27</v>
      </c>
      <c r="B22" s="26" t="s">
        <v>31</v>
      </c>
      <c r="C22" s="19"/>
      <c r="D22" s="19"/>
      <c r="E22" s="19"/>
      <c r="F22" s="19"/>
      <c r="G22" s="19"/>
      <c r="H22" s="19"/>
      <c r="I22" s="19"/>
    </row>
    <row r="23" spans="1:9" ht="41.4">
      <c r="A23" s="27" t="s">
        <v>27</v>
      </c>
      <c r="B23" s="26" t="s">
        <v>32</v>
      </c>
      <c r="C23" s="19"/>
      <c r="D23" s="19"/>
      <c r="E23" s="19"/>
      <c r="F23" s="19"/>
      <c r="G23" s="19"/>
      <c r="H23" s="19"/>
      <c r="I23" s="19"/>
    </row>
    <row r="24" spans="1:9" ht="14.4">
      <c r="A24" s="19"/>
      <c r="B24" s="19"/>
      <c r="C24" s="19"/>
      <c r="D24" s="19"/>
      <c r="E24" s="19"/>
      <c r="F24" s="19"/>
      <c r="G24" s="19"/>
      <c r="H24" s="19"/>
      <c r="I24" s="19"/>
    </row>
    <row r="25" spans="1:9" ht="17.55" customHeight="1">
      <c r="A25" s="22" t="s">
        <v>33</v>
      </c>
      <c r="B25" s="22"/>
      <c r="C25" s="22"/>
      <c r="D25" s="22"/>
      <c r="E25" s="19"/>
      <c r="F25" s="19"/>
      <c r="G25" s="19"/>
      <c r="H25" s="19"/>
      <c r="I25" s="19"/>
    </row>
    <row r="26" spans="1:9" ht="27.6">
      <c r="A26" s="28" t="s">
        <v>34</v>
      </c>
      <c r="B26" s="29" t="s">
        <v>35</v>
      </c>
      <c r="C26" s="19"/>
      <c r="D26" s="19"/>
      <c r="E26" s="19"/>
      <c r="F26" s="19"/>
      <c r="G26" s="19"/>
      <c r="H26" s="19"/>
      <c r="I26" s="19"/>
    </row>
    <row r="27" spans="1:9" ht="27.6">
      <c r="A27" s="28" t="s">
        <v>36</v>
      </c>
      <c r="B27" s="29" t="s">
        <v>37</v>
      </c>
      <c r="C27" s="19"/>
      <c r="D27" s="19"/>
      <c r="E27" s="19"/>
      <c r="F27" s="19"/>
      <c r="G27" s="19"/>
      <c r="H27" s="19"/>
      <c r="I27" s="19"/>
    </row>
    <row r="28" spans="1:9" ht="27.6">
      <c r="A28" s="28" t="s">
        <v>38</v>
      </c>
      <c r="B28" s="29" t="s">
        <v>39</v>
      </c>
      <c r="C28" s="19"/>
      <c r="D28" s="19"/>
      <c r="E28" s="19"/>
      <c r="F28" s="19"/>
      <c r="G28" s="19"/>
      <c r="H28" s="19"/>
      <c r="I28" s="19"/>
    </row>
    <row r="29" spans="1:9" ht="14.4">
      <c r="A29" s="19"/>
      <c r="B29" s="19"/>
      <c r="C29" s="19"/>
      <c r="D29" s="19"/>
      <c r="E29" s="19"/>
      <c r="F29" s="19"/>
      <c r="G29" s="19"/>
      <c r="H29" s="19"/>
      <c r="I29" s="19"/>
    </row>
    <row r="30" spans="1:9" ht="17.55" customHeight="1">
      <c r="A30" s="22" t="s">
        <v>40</v>
      </c>
      <c r="B30" s="22"/>
      <c r="C30" s="22"/>
      <c r="D30" s="22"/>
      <c r="E30" s="19"/>
      <c r="F30" s="19"/>
      <c r="G30" s="19"/>
      <c r="H30" s="19"/>
      <c r="I30" s="19"/>
    </row>
    <row r="31" spans="1:9" ht="14.4">
      <c r="A31" s="30" t="s">
        <v>41</v>
      </c>
      <c r="B31" s="19" t="s">
        <v>42</v>
      </c>
      <c r="C31" s="19"/>
      <c r="D31" s="19"/>
      <c r="E31" s="19"/>
      <c r="F31" s="19"/>
      <c r="G31" s="19"/>
      <c r="H31" s="19"/>
      <c r="I31" s="19"/>
    </row>
    <row r="32" spans="1:9" ht="14.4">
      <c r="A32" s="31" t="s">
        <v>43</v>
      </c>
      <c r="B32" s="19" t="s">
        <v>44</v>
      </c>
      <c r="C32" s="19"/>
      <c r="D32" s="19"/>
      <c r="E32" s="19"/>
      <c r="F32" s="19"/>
      <c r="G32" s="19"/>
      <c r="H32" s="19"/>
      <c r="I32" s="19"/>
    </row>
    <row r="33" spans="1:9" ht="14.4">
      <c r="A33" s="32" t="s">
        <v>45</v>
      </c>
      <c r="B33" s="19" t="s">
        <v>46</v>
      </c>
      <c r="C33" s="19"/>
      <c r="D33" s="19"/>
      <c r="E33" s="19"/>
      <c r="F33" s="19"/>
      <c r="G33" s="19"/>
      <c r="H33" s="19"/>
      <c r="I33" s="19"/>
    </row>
    <row r="34" spans="1:9" ht="14.4">
      <c r="A34" s="33" t="s">
        <v>47</v>
      </c>
      <c r="B34" s="19" t="s">
        <v>48</v>
      </c>
      <c r="C34" s="19"/>
      <c r="D34" s="19"/>
      <c r="E34" s="19"/>
      <c r="F34" s="19"/>
      <c r="G34" s="19"/>
      <c r="H34" s="19"/>
      <c r="I34" s="19"/>
    </row>
    <row r="35" spans="1:9" ht="14.4">
      <c r="A35" s="19"/>
      <c r="B35" s="19"/>
      <c r="C35" s="19"/>
      <c r="D35" s="19"/>
      <c r="E35" s="19"/>
      <c r="F35" s="19"/>
      <c r="G35" s="19"/>
      <c r="H35" s="19"/>
      <c r="I35" s="19"/>
    </row>
    <row r="36" spans="1:9" ht="17.55" customHeight="1">
      <c r="A36" s="22" t="s">
        <v>49</v>
      </c>
      <c r="B36" s="22"/>
      <c r="C36" s="22"/>
      <c r="D36" s="22"/>
      <c r="E36" s="19"/>
      <c r="F36" s="19"/>
      <c r="G36" s="19"/>
      <c r="H36" s="19"/>
      <c r="I36" s="19"/>
    </row>
    <row r="37" spans="1:9" ht="55.2">
      <c r="A37" s="29" t="s">
        <v>50</v>
      </c>
      <c r="B37" s="29" t="s">
        <v>51</v>
      </c>
      <c r="C37" s="19"/>
      <c r="D37" s="19"/>
      <c r="E37" s="19"/>
      <c r="F37" s="19"/>
      <c r="G37" s="19"/>
      <c r="H37" s="19"/>
      <c r="I37" s="19"/>
    </row>
    <row r="38" spans="1:9" ht="41.4">
      <c r="A38" s="29" t="s">
        <v>52</v>
      </c>
      <c r="B38" s="29" t="s">
        <v>53</v>
      </c>
      <c r="C38" s="19"/>
      <c r="D38" s="19"/>
      <c r="E38" s="19"/>
      <c r="F38" s="19"/>
      <c r="G38" s="19"/>
      <c r="H38" s="19"/>
      <c r="I38" s="19"/>
    </row>
    <row r="39" spans="1:9" ht="41.4">
      <c r="A39" s="29" t="s">
        <v>54</v>
      </c>
      <c r="B39" s="29" t="s">
        <v>55</v>
      </c>
      <c r="C39" s="19"/>
      <c r="D39" s="19"/>
      <c r="E39" s="19"/>
      <c r="F39" s="19"/>
      <c r="G39" s="19"/>
      <c r="H39" s="19"/>
      <c r="I39" s="19"/>
    </row>
    <row r="40" spans="1:9" ht="14.4">
      <c r="A40" s="19"/>
      <c r="B40" s="19"/>
      <c r="C40" s="19"/>
      <c r="D40" s="19"/>
      <c r="E40" s="19"/>
      <c r="F40" s="19"/>
      <c r="G40" s="19"/>
      <c r="H40" s="19"/>
      <c r="I40" s="19"/>
    </row>
    <row r="41" spans="1:9" ht="14.4">
      <c r="A41" s="19"/>
      <c r="B41" s="19"/>
      <c r="C41" s="19"/>
      <c r="D41" s="19"/>
      <c r="E41" s="19"/>
      <c r="F41" s="19"/>
      <c r="G41" s="19"/>
      <c r="H41" s="19"/>
      <c r="I41" s="19"/>
    </row>
    <row r="42" spans="1:9" ht="14.4">
      <c r="A42" s="19"/>
      <c r="B42" s="19"/>
      <c r="C42" s="19"/>
      <c r="D42" s="19"/>
      <c r="E42" s="19"/>
      <c r="F42" s="19"/>
      <c r="G42" s="19"/>
      <c r="H42" s="19"/>
      <c r="I42" s="19"/>
    </row>
    <row r="43" spans="1:9" ht="14.4">
      <c r="A43" s="19"/>
      <c r="B43" s="19"/>
      <c r="C43" s="19"/>
      <c r="D43" s="19"/>
      <c r="E43" s="19"/>
      <c r="F43" s="19"/>
      <c r="G43" s="19"/>
      <c r="H43" s="19"/>
      <c r="I43" s="19"/>
    </row>
    <row r="44" spans="1:9" ht="14.4">
      <c r="A44" s="19"/>
      <c r="B44" s="19"/>
      <c r="C44" s="19"/>
      <c r="D44" s="19"/>
      <c r="E44" s="19"/>
      <c r="F44" s="19"/>
      <c r="G44" s="19"/>
      <c r="H44" s="19"/>
      <c r="I44" s="19"/>
    </row>
    <row r="45" spans="1:9" ht="14.4">
      <c r="A45" s="19"/>
      <c r="B45" s="19"/>
      <c r="C45" s="19"/>
      <c r="D45" s="19"/>
      <c r="E45" s="19"/>
      <c r="F45" s="19"/>
      <c r="G45" s="19"/>
      <c r="H45" s="19"/>
      <c r="I45" s="19"/>
    </row>
    <row r="46" spans="1:9" ht="14.4">
      <c r="A46" s="19"/>
      <c r="B46" s="19"/>
      <c r="C46" s="19"/>
      <c r="D46" s="19"/>
      <c r="E46" s="19"/>
      <c r="F46" s="19"/>
      <c r="G46" s="19"/>
      <c r="H46" s="19"/>
      <c r="I46" s="19"/>
    </row>
    <row r="47" spans="1:9" ht="14.4">
      <c r="A47" s="19"/>
      <c r="B47" s="19"/>
      <c r="C47" s="19"/>
      <c r="D47" s="19"/>
      <c r="E47" s="19"/>
      <c r="F47" s="19"/>
      <c r="G47" s="19"/>
      <c r="H47" s="19"/>
      <c r="I47" s="19"/>
    </row>
    <row r="48" spans="1:9" ht="14.4">
      <c r="A48" s="19"/>
      <c r="B48" s="19"/>
      <c r="C48" s="19"/>
      <c r="D48" s="19"/>
      <c r="E48" s="19"/>
      <c r="F48" s="19"/>
      <c r="G48" s="19"/>
      <c r="H48" s="19"/>
      <c r="I48" s="19"/>
    </row>
    <row r="49" spans="1:9" ht="14.4">
      <c r="A49" s="19"/>
      <c r="B49" s="19"/>
      <c r="C49" s="19"/>
      <c r="D49" s="19"/>
      <c r="E49" s="19"/>
      <c r="F49" s="19"/>
      <c r="G49" s="19"/>
      <c r="H49" s="19"/>
      <c r="I49" s="19"/>
    </row>
    <row r="50" spans="1:9" ht="14.4">
      <c r="A50" s="19"/>
      <c r="B50" s="19"/>
      <c r="C50" s="19"/>
      <c r="D50" s="19"/>
      <c r="E50" s="19"/>
      <c r="F50" s="19"/>
      <c r="G50" s="19"/>
      <c r="H50" s="19"/>
      <c r="I50" s="19"/>
    </row>
    <row r="51" spans="1:9" ht="14.4">
      <c r="A51" s="19"/>
      <c r="B51" s="19"/>
      <c r="C51" s="19"/>
      <c r="D51" s="19"/>
      <c r="E51" s="19"/>
      <c r="F51" s="19"/>
      <c r="G51" s="19"/>
      <c r="H51" s="19"/>
      <c r="I51" s="19"/>
    </row>
    <row r="52" spans="1:9" ht="14.4">
      <c r="A52" s="19"/>
      <c r="B52" s="19"/>
      <c r="C52" s="19"/>
      <c r="D52" s="19"/>
      <c r="E52" s="19"/>
      <c r="F52" s="19"/>
      <c r="G52" s="19"/>
      <c r="H52" s="19"/>
      <c r="I52" s="19"/>
    </row>
    <row r="53" spans="1:9" ht="14.4">
      <c r="A53" s="19"/>
      <c r="B53" s="19"/>
      <c r="C53" s="19"/>
      <c r="D53" s="19"/>
      <c r="E53" s="19"/>
      <c r="F53" s="19"/>
      <c r="G53" s="19"/>
      <c r="H53" s="19"/>
      <c r="I53" s="19"/>
    </row>
    <row r="54" spans="1:9" ht="14.4">
      <c r="A54" s="19"/>
      <c r="B54" s="19"/>
      <c r="C54" s="19"/>
      <c r="D54" s="19"/>
      <c r="E54" s="19"/>
      <c r="F54" s="19"/>
      <c r="G54" s="19"/>
      <c r="H54" s="19"/>
      <c r="I54" s="19"/>
    </row>
    <row r="55" spans="1:9" ht="14.4">
      <c r="A55" s="19"/>
      <c r="B55" s="19"/>
      <c r="C55" s="19"/>
      <c r="D55" s="19"/>
      <c r="E55" s="19"/>
      <c r="F55" s="19"/>
      <c r="G55" s="19"/>
      <c r="H55" s="19"/>
      <c r="I55" s="19"/>
    </row>
    <row r="56" spans="1:9" ht="14.4">
      <c r="A56" s="19"/>
      <c r="B56" s="19"/>
      <c r="C56" s="19"/>
      <c r="D56" s="19"/>
      <c r="E56" s="19"/>
      <c r="F56" s="19"/>
      <c r="G56" s="19"/>
      <c r="H56" s="19"/>
      <c r="I56" s="19"/>
    </row>
    <row r="57" spans="1:9" ht="14.4">
      <c r="A57" s="19"/>
      <c r="B57" s="19"/>
      <c r="C57" s="19"/>
      <c r="D57" s="19"/>
      <c r="E57" s="19"/>
      <c r="F57" s="19"/>
      <c r="G57" s="19"/>
      <c r="H57" s="19"/>
      <c r="I57" s="19"/>
    </row>
    <row r="58" spans="1:9" ht="14.4">
      <c r="A58" s="19"/>
      <c r="B58" s="19"/>
      <c r="C58" s="19"/>
      <c r="D58" s="19"/>
      <c r="E58" s="19"/>
      <c r="F58" s="19"/>
      <c r="G58" s="19"/>
      <c r="H58" s="19"/>
      <c r="I58" s="19"/>
    </row>
    <row r="59" spans="1:9" ht="14.4">
      <c r="A59" s="19"/>
      <c r="B59" s="19"/>
      <c r="C59" s="19"/>
      <c r="D59" s="19"/>
      <c r="E59" s="19"/>
      <c r="F59" s="19"/>
      <c r="G59" s="19"/>
      <c r="H59" s="19"/>
      <c r="I59" s="19"/>
    </row>
    <row r="60" spans="1:9" ht="14.4">
      <c r="A60" s="19"/>
      <c r="B60" s="19"/>
      <c r="C60" s="19"/>
      <c r="D60" s="19"/>
      <c r="E60" s="19"/>
      <c r="F60" s="19"/>
      <c r="G60" s="19"/>
      <c r="H60" s="19"/>
      <c r="I60" s="19"/>
    </row>
  </sheetData>
  <sheetProtection algorithmName="SHA-512" hashValue="rQZmc84u84CuD15fqw364Uxt7rbO+dS3uAn9biLNwJa0/VqkeotUPqzZS+4jm9VWruzIMfsYg47Q6U5EW4j9TA==" saltValue="fhnQaBXMQqOqLxsqIV+Iqw==" spinCount="100000" sheet="1" objects="1" scenarios="1" formatCells="0" formatColumns="0" formatRows="0" insertColumns="0" sort="0" autoFilter="0" pivotTables="0"/>
  <mergeCells count="11">
    <mergeCell ref="A18:D18"/>
    <mergeCell ref="A25:D25"/>
    <mergeCell ref="A30:D30"/>
    <mergeCell ref="A36:D36"/>
    <mergeCell ref="F3:G5"/>
    <mergeCell ref="F6:G6"/>
    <mergeCell ref="A1:D1"/>
    <mergeCell ref="A2:D2"/>
    <mergeCell ref="A4:D4"/>
    <mergeCell ref="A5:D6"/>
    <mergeCell ref="A8:D8"/>
  </mergeCells>
  <hyperlinks>
    <hyperlink ref="F6" r:id="rId1" xr:uid="{EF154E19-1805-4C10-A38A-9576DCE3256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0"/>
  <sheetViews>
    <sheetView workbookViewId="0">
      <selection activeCell="F11" sqref="F11"/>
    </sheetView>
  </sheetViews>
  <sheetFormatPr baseColWidth="10" defaultColWidth="8.796875" defaultRowHeight="13.8"/>
  <cols>
    <col min="1" max="1" width="26" style="20" customWidth="1"/>
    <col min="2" max="2" width="58" style="20" customWidth="1"/>
    <col min="3" max="3" width="24" style="20" customWidth="1"/>
    <col min="4" max="4" width="55" style="20" customWidth="1"/>
    <col min="5" max="5" width="5.296875" style="20" customWidth="1"/>
    <col min="6" max="6" width="33.69921875" style="20" customWidth="1"/>
    <col min="7" max="7" width="25.09765625" style="20" customWidth="1"/>
    <col min="8" max="16384" width="8.796875" style="20"/>
  </cols>
  <sheetData>
    <row r="1" spans="1:13" ht="24" customHeight="1">
      <c r="A1" s="18" t="s">
        <v>56</v>
      </c>
      <c r="B1" s="18"/>
      <c r="C1" s="18"/>
      <c r="D1" s="18"/>
      <c r="E1" s="19"/>
      <c r="F1" s="19"/>
      <c r="G1" s="19"/>
      <c r="H1" s="19"/>
      <c r="I1" s="19"/>
      <c r="J1" s="19"/>
      <c r="K1" s="19"/>
      <c r="L1" s="19"/>
      <c r="M1" s="19"/>
    </row>
    <row r="2" spans="1:13" ht="14.4">
      <c r="A2" s="19"/>
      <c r="B2" s="19"/>
      <c r="C2" s="19"/>
      <c r="D2" s="19"/>
      <c r="E2" s="19"/>
      <c r="F2" s="19"/>
      <c r="G2" s="19"/>
      <c r="H2" s="19"/>
      <c r="I2" s="19"/>
      <c r="J2" s="19"/>
      <c r="K2" s="19"/>
      <c r="L2" s="19"/>
      <c r="M2" s="19"/>
    </row>
    <row r="3" spans="1:13" ht="15" thickBot="1">
      <c r="A3" s="24" t="s">
        <v>57</v>
      </c>
      <c r="B3" s="24" t="s">
        <v>58</v>
      </c>
      <c r="C3" s="24" t="s">
        <v>59</v>
      </c>
      <c r="D3" s="24" t="s">
        <v>60</v>
      </c>
      <c r="E3" s="19"/>
      <c r="F3" s="19"/>
      <c r="G3" s="19"/>
      <c r="H3" s="19"/>
      <c r="I3" s="19"/>
      <c r="J3" s="19"/>
      <c r="K3" s="19"/>
      <c r="L3" s="19"/>
      <c r="M3" s="19"/>
    </row>
    <row r="4" spans="1:13" ht="27.6">
      <c r="A4" s="42" t="s">
        <v>61</v>
      </c>
      <c r="B4" s="29" t="s">
        <v>62</v>
      </c>
      <c r="C4" s="29" t="s">
        <v>63</v>
      </c>
      <c r="D4" s="29" t="s">
        <v>64</v>
      </c>
      <c r="E4" s="19"/>
      <c r="F4" s="34" t="s">
        <v>312</v>
      </c>
      <c r="G4" s="35"/>
      <c r="H4" s="19"/>
      <c r="I4" s="19"/>
      <c r="J4" s="19"/>
      <c r="K4" s="19"/>
      <c r="L4" s="19"/>
      <c r="M4" s="19"/>
    </row>
    <row r="5" spans="1:13" ht="27.6">
      <c r="A5" s="42" t="s">
        <v>65</v>
      </c>
      <c r="B5" s="29" t="s">
        <v>66</v>
      </c>
      <c r="C5" s="29" t="s">
        <v>67</v>
      </c>
      <c r="D5" s="29" t="s">
        <v>68</v>
      </c>
      <c r="E5" s="19"/>
      <c r="F5" s="36"/>
      <c r="G5" s="37"/>
      <c r="H5" s="19"/>
      <c r="I5" s="19"/>
      <c r="J5" s="19"/>
      <c r="K5" s="19"/>
      <c r="L5" s="19"/>
      <c r="M5" s="19"/>
    </row>
    <row r="6" spans="1:13" ht="15" thickBot="1">
      <c r="A6" s="42" t="s">
        <v>69</v>
      </c>
      <c r="B6" s="29" t="s">
        <v>70</v>
      </c>
      <c r="C6" s="29" t="s">
        <v>9</v>
      </c>
      <c r="D6" s="29" t="s">
        <v>71</v>
      </c>
      <c r="E6" s="19"/>
      <c r="F6" s="38"/>
      <c r="G6" s="39"/>
      <c r="H6" s="19"/>
      <c r="I6" s="19"/>
      <c r="J6" s="19"/>
      <c r="K6" s="19"/>
      <c r="L6" s="19"/>
      <c r="M6" s="19"/>
    </row>
    <row r="7" spans="1:13" ht="17.399999999999999" thickBot="1">
      <c r="A7" s="42" t="s">
        <v>72</v>
      </c>
      <c r="B7" s="29" t="s">
        <v>73</v>
      </c>
      <c r="C7" s="29" t="s">
        <v>74</v>
      </c>
      <c r="D7" s="29" t="s">
        <v>75</v>
      </c>
      <c r="E7" s="19"/>
      <c r="F7" s="40" t="s">
        <v>313</v>
      </c>
      <c r="G7" s="41"/>
      <c r="H7" s="19"/>
      <c r="I7" s="19"/>
      <c r="J7" s="19"/>
      <c r="K7" s="19"/>
      <c r="L7" s="19"/>
      <c r="M7" s="19"/>
    </row>
    <row r="8" spans="1:13" ht="14.4">
      <c r="A8" s="42" t="s">
        <v>76</v>
      </c>
      <c r="B8" s="29" t="s">
        <v>77</v>
      </c>
      <c r="C8" s="29" t="s">
        <v>9</v>
      </c>
      <c r="D8" s="29" t="s">
        <v>78</v>
      </c>
      <c r="E8" s="19"/>
      <c r="F8" s="19"/>
      <c r="G8" s="19"/>
      <c r="H8" s="19"/>
      <c r="I8" s="19"/>
      <c r="J8" s="19"/>
      <c r="K8" s="19"/>
      <c r="L8" s="19"/>
      <c r="M8" s="19"/>
    </row>
    <row r="9" spans="1:13" ht="27.6">
      <c r="A9" s="42" t="s">
        <v>79</v>
      </c>
      <c r="B9" s="29" t="s">
        <v>80</v>
      </c>
      <c r="C9" s="29" t="s">
        <v>9</v>
      </c>
      <c r="D9" s="29" t="s">
        <v>81</v>
      </c>
      <c r="E9" s="19"/>
      <c r="F9" s="19"/>
      <c r="G9" s="19"/>
      <c r="H9" s="19"/>
      <c r="I9" s="19"/>
      <c r="J9" s="19"/>
      <c r="K9" s="19"/>
      <c r="L9" s="19"/>
      <c r="M9" s="19"/>
    </row>
    <row r="10" spans="1:13" ht="14.4">
      <c r="A10" s="42" t="s">
        <v>82</v>
      </c>
      <c r="B10" s="29" t="s">
        <v>83</v>
      </c>
      <c r="C10" s="29" t="s">
        <v>9</v>
      </c>
      <c r="D10" s="29" t="s">
        <v>84</v>
      </c>
      <c r="E10" s="19"/>
      <c r="F10" s="19"/>
      <c r="G10" s="19"/>
      <c r="H10" s="19"/>
      <c r="I10" s="19"/>
      <c r="J10" s="19"/>
      <c r="K10" s="19"/>
      <c r="L10" s="19"/>
      <c r="M10" s="19"/>
    </row>
    <row r="11" spans="1:13" ht="27.6">
      <c r="A11" s="42" t="s">
        <v>85</v>
      </c>
      <c r="B11" s="29" t="s">
        <v>86</v>
      </c>
      <c r="C11" s="29" t="s">
        <v>9</v>
      </c>
      <c r="D11" s="29" t="s">
        <v>87</v>
      </c>
      <c r="E11" s="19"/>
      <c r="F11" s="19"/>
      <c r="G11" s="19"/>
      <c r="H11" s="19"/>
      <c r="I11" s="19"/>
      <c r="J11" s="19"/>
      <c r="K11" s="19"/>
      <c r="L11" s="19"/>
      <c r="M11" s="19"/>
    </row>
    <row r="12" spans="1:13" ht="14.4">
      <c r="A12" s="42" t="s">
        <v>88</v>
      </c>
      <c r="B12" s="29" t="s">
        <v>89</v>
      </c>
      <c r="C12" s="29" t="s">
        <v>9</v>
      </c>
      <c r="D12" s="29" t="s">
        <v>90</v>
      </c>
      <c r="E12" s="19"/>
      <c r="F12" s="19"/>
      <c r="G12" s="19"/>
      <c r="H12" s="19"/>
      <c r="I12" s="19"/>
      <c r="J12" s="19"/>
      <c r="K12" s="19"/>
      <c r="L12" s="19"/>
      <c r="M12" s="19"/>
    </row>
    <row r="13" spans="1:13" ht="14.4">
      <c r="A13" s="42" t="s">
        <v>91</v>
      </c>
      <c r="B13" s="29" t="s">
        <v>92</v>
      </c>
      <c r="C13" s="29" t="s">
        <v>9</v>
      </c>
      <c r="D13" s="29" t="s">
        <v>93</v>
      </c>
      <c r="E13" s="19"/>
      <c r="F13" s="19"/>
      <c r="G13" s="19"/>
      <c r="H13" s="19"/>
      <c r="I13" s="19"/>
      <c r="J13" s="19"/>
      <c r="K13" s="19"/>
      <c r="L13" s="19"/>
      <c r="M13" s="19"/>
    </row>
    <row r="14" spans="1:13" ht="14.4">
      <c r="A14" s="42" t="s">
        <v>94</v>
      </c>
      <c r="B14" s="29" t="s">
        <v>95</v>
      </c>
      <c r="C14" s="29" t="s">
        <v>67</v>
      </c>
      <c r="D14" s="29" t="s">
        <v>96</v>
      </c>
      <c r="E14" s="19"/>
      <c r="F14" s="19"/>
      <c r="G14" s="19"/>
      <c r="H14" s="19"/>
      <c r="I14" s="19"/>
      <c r="J14" s="19"/>
      <c r="K14" s="19"/>
      <c r="L14" s="19"/>
      <c r="M14" s="19"/>
    </row>
    <row r="15" spans="1:13" ht="14.4">
      <c r="A15" s="42" t="s">
        <v>97</v>
      </c>
      <c r="B15" s="29" t="s">
        <v>98</v>
      </c>
      <c r="C15" s="29" t="s">
        <v>14</v>
      </c>
      <c r="D15" s="29" t="s">
        <v>99</v>
      </c>
      <c r="E15" s="19"/>
      <c r="F15" s="19"/>
      <c r="G15" s="19"/>
      <c r="H15" s="19"/>
      <c r="I15" s="19"/>
      <c r="J15" s="19"/>
      <c r="K15" s="19"/>
      <c r="L15" s="19"/>
      <c r="M15" s="19"/>
    </row>
    <row r="16" spans="1:13" ht="14.4">
      <c r="A16" s="42" t="s">
        <v>100</v>
      </c>
      <c r="B16" s="29" t="s">
        <v>101</v>
      </c>
      <c r="C16" s="29" t="s">
        <v>14</v>
      </c>
      <c r="D16" s="29" t="s">
        <v>102</v>
      </c>
      <c r="E16" s="19"/>
      <c r="F16" s="19"/>
      <c r="G16" s="19"/>
      <c r="H16" s="19"/>
      <c r="I16" s="19"/>
      <c r="J16" s="19"/>
      <c r="K16" s="19"/>
      <c r="L16" s="19"/>
      <c r="M16" s="19"/>
    </row>
    <row r="17" spans="1:13" ht="14.4">
      <c r="A17" s="42" t="s">
        <v>103</v>
      </c>
      <c r="B17" s="29" t="s">
        <v>104</v>
      </c>
      <c r="C17" s="29" t="s">
        <v>14</v>
      </c>
      <c r="D17" s="29" t="s">
        <v>105</v>
      </c>
      <c r="E17" s="19"/>
      <c r="F17" s="19"/>
      <c r="G17" s="19"/>
      <c r="H17" s="19"/>
      <c r="I17" s="19"/>
      <c r="J17" s="19"/>
      <c r="K17" s="19"/>
      <c r="L17" s="19"/>
      <c r="M17" s="19"/>
    </row>
    <row r="18" spans="1:13" ht="14.4">
      <c r="A18" s="42" t="s">
        <v>106</v>
      </c>
      <c r="B18" s="29" t="s">
        <v>107</v>
      </c>
      <c r="C18" s="29" t="s">
        <v>14</v>
      </c>
      <c r="D18" s="29" t="s">
        <v>108</v>
      </c>
      <c r="E18" s="19"/>
      <c r="F18" s="19"/>
      <c r="G18" s="19"/>
      <c r="H18" s="19"/>
      <c r="I18" s="19"/>
      <c r="J18" s="19"/>
      <c r="K18" s="19"/>
      <c r="L18" s="19"/>
      <c r="M18" s="19"/>
    </row>
    <row r="19" spans="1:13" ht="14.4">
      <c r="A19" s="42" t="s">
        <v>109</v>
      </c>
      <c r="B19" s="29" t="s">
        <v>110</v>
      </c>
      <c r="C19" s="29" t="s">
        <v>14</v>
      </c>
      <c r="D19" s="29" t="s">
        <v>111</v>
      </c>
      <c r="E19" s="19"/>
      <c r="F19" s="19"/>
      <c r="G19" s="19"/>
      <c r="H19" s="19"/>
      <c r="I19" s="19"/>
      <c r="J19" s="19"/>
      <c r="K19" s="19"/>
      <c r="L19" s="19"/>
      <c r="M19" s="19"/>
    </row>
    <row r="20" spans="1:13" ht="14.4">
      <c r="A20" s="42" t="s">
        <v>112</v>
      </c>
      <c r="B20" s="29" t="s">
        <v>113</v>
      </c>
      <c r="C20" s="29" t="s">
        <v>14</v>
      </c>
      <c r="D20" s="29" t="s">
        <v>114</v>
      </c>
      <c r="E20" s="19"/>
      <c r="F20" s="19"/>
      <c r="G20" s="19"/>
      <c r="H20" s="19"/>
      <c r="I20" s="19"/>
      <c r="J20" s="19"/>
      <c r="K20" s="19"/>
      <c r="L20" s="19"/>
      <c r="M20" s="19"/>
    </row>
    <row r="21" spans="1:13" ht="27.6">
      <c r="A21" s="42" t="s">
        <v>115</v>
      </c>
      <c r="B21" s="29" t="s">
        <v>116</v>
      </c>
      <c r="C21" s="29" t="s">
        <v>14</v>
      </c>
      <c r="D21" s="29" t="s">
        <v>117</v>
      </c>
      <c r="E21" s="19"/>
      <c r="F21" s="19"/>
      <c r="G21" s="19"/>
      <c r="H21" s="19"/>
      <c r="I21" s="19"/>
      <c r="J21" s="19"/>
      <c r="K21" s="19"/>
      <c r="L21" s="19"/>
      <c r="M21" s="19"/>
    </row>
    <row r="22" spans="1:13" ht="14.4">
      <c r="A22" s="42" t="s">
        <v>118</v>
      </c>
      <c r="B22" s="29" t="s">
        <v>119</v>
      </c>
      <c r="C22" s="29" t="s">
        <v>14</v>
      </c>
      <c r="D22" s="29" t="s">
        <v>120</v>
      </c>
      <c r="E22" s="19"/>
      <c r="F22" s="19"/>
      <c r="G22" s="19"/>
      <c r="H22" s="19"/>
      <c r="I22" s="19"/>
      <c r="J22" s="19"/>
      <c r="K22" s="19"/>
      <c r="L22" s="19"/>
      <c r="M22" s="19"/>
    </row>
    <row r="23" spans="1:13" ht="14.4">
      <c r="A23" s="42" t="s">
        <v>121</v>
      </c>
      <c r="B23" s="29" t="s">
        <v>122</v>
      </c>
      <c r="C23" s="29" t="s">
        <v>14</v>
      </c>
      <c r="D23" s="29" t="s">
        <v>123</v>
      </c>
      <c r="E23" s="19"/>
      <c r="F23" s="19"/>
      <c r="G23" s="19"/>
      <c r="H23" s="19"/>
      <c r="I23" s="19"/>
      <c r="J23" s="19"/>
      <c r="K23" s="19"/>
      <c r="L23" s="19"/>
      <c r="M23" s="19"/>
    </row>
    <row r="24" spans="1:13" ht="14.4">
      <c r="A24" s="42" t="s">
        <v>124</v>
      </c>
      <c r="B24" s="29" t="s">
        <v>125</v>
      </c>
      <c r="C24" s="29" t="s">
        <v>14</v>
      </c>
      <c r="D24" s="29" t="s">
        <v>126</v>
      </c>
      <c r="E24" s="19"/>
      <c r="F24" s="19"/>
      <c r="G24" s="19"/>
      <c r="H24" s="19"/>
      <c r="I24" s="19"/>
      <c r="J24" s="19"/>
      <c r="K24" s="19"/>
      <c r="L24" s="19"/>
      <c r="M24" s="19"/>
    </row>
    <row r="25" spans="1:13" ht="14.4">
      <c r="A25" s="42" t="s">
        <v>127</v>
      </c>
      <c r="B25" s="29" t="s">
        <v>128</v>
      </c>
      <c r="C25" s="29" t="s">
        <v>129</v>
      </c>
      <c r="D25" s="29" t="s">
        <v>130</v>
      </c>
      <c r="E25" s="19"/>
      <c r="F25" s="19"/>
      <c r="G25" s="19"/>
      <c r="H25" s="19"/>
      <c r="I25" s="19"/>
      <c r="J25" s="19"/>
      <c r="K25" s="19"/>
      <c r="L25" s="19"/>
      <c r="M25" s="19"/>
    </row>
    <row r="26" spans="1:13" ht="14.4">
      <c r="A26" s="42" t="s">
        <v>131</v>
      </c>
      <c r="B26" s="29" t="s">
        <v>132</v>
      </c>
      <c r="C26" s="29" t="s">
        <v>17</v>
      </c>
      <c r="D26" s="29" t="s">
        <v>133</v>
      </c>
      <c r="E26" s="19"/>
      <c r="F26" s="19"/>
      <c r="G26" s="19"/>
      <c r="H26" s="19"/>
      <c r="I26" s="19"/>
      <c r="J26" s="19"/>
      <c r="K26" s="19"/>
      <c r="L26" s="19"/>
      <c r="M26" s="19"/>
    </row>
    <row r="27" spans="1:13" ht="14.4">
      <c r="A27" s="42" t="s">
        <v>134</v>
      </c>
      <c r="B27" s="29" t="s">
        <v>135</v>
      </c>
      <c r="C27" s="29" t="s">
        <v>17</v>
      </c>
      <c r="D27" s="29" t="s">
        <v>136</v>
      </c>
      <c r="E27" s="19"/>
      <c r="F27" s="19"/>
      <c r="G27" s="19"/>
      <c r="H27" s="19"/>
      <c r="I27" s="19"/>
      <c r="J27" s="19"/>
      <c r="K27" s="19"/>
      <c r="L27" s="19"/>
      <c r="M27" s="19"/>
    </row>
    <row r="28" spans="1:13" ht="14.4">
      <c r="A28" s="42" t="s">
        <v>137</v>
      </c>
      <c r="B28" s="29" t="s">
        <v>138</v>
      </c>
      <c r="C28" s="29" t="s">
        <v>17</v>
      </c>
      <c r="D28" s="29" t="s">
        <v>139</v>
      </c>
      <c r="E28" s="19"/>
      <c r="F28" s="19"/>
      <c r="G28" s="19"/>
      <c r="H28" s="19"/>
      <c r="I28" s="19"/>
      <c r="J28" s="19"/>
      <c r="K28" s="19"/>
      <c r="L28" s="19"/>
      <c r="M28" s="19"/>
    </row>
    <row r="29" spans="1:13" ht="14.4">
      <c r="A29" s="42" t="s">
        <v>140</v>
      </c>
      <c r="B29" s="29" t="s">
        <v>141</v>
      </c>
      <c r="C29" s="29" t="s">
        <v>17</v>
      </c>
      <c r="D29" s="29" t="s">
        <v>142</v>
      </c>
      <c r="E29" s="19"/>
      <c r="F29" s="19"/>
      <c r="G29" s="19"/>
      <c r="H29" s="19"/>
      <c r="I29" s="19"/>
      <c r="J29" s="19"/>
      <c r="K29" s="19"/>
      <c r="L29" s="19"/>
      <c r="M29" s="19"/>
    </row>
    <row r="30" spans="1:13" ht="27.6">
      <c r="A30" s="42" t="s">
        <v>143</v>
      </c>
      <c r="B30" s="29" t="s">
        <v>144</v>
      </c>
      <c r="C30" s="29" t="s">
        <v>129</v>
      </c>
      <c r="D30" s="29" t="s">
        <v>145</v>
      </c>
      <c r="E30" s="19"/>
      <c r="F30" s="19"/>
      <c r="G30" s="19"/>
      <c r="H30" s="19"/>
      <c r="I30" s="19"/>
      <c r="J30" s="19"/>
      <c r="K30" s="19"/>
      <c r="L30" s="19"/>
      <c r="M30" s="19"/>
    </row>
    <row r="31" spans="1:13" ht="14.4">
      <c r="A31" s="42" t="s">
        <v>146</v>
      </c>
      <c r="B31" s="29" t="s">
        <v>147</v>
      </c>
      <c r="C31" s="29" t="s">
        <v>17</v>
      </c>
      <c r="D31" s="29" t="s">
        <v>148</v>
      </c>
      <c r="E31" s="19"/>
      <c r="F31" s="19"/>
      <c r="G31" s="19"/>
      <c r="H31" s="19"/>
      <c r="I31" s="19"/>
      <c r="J31" s="19"/>
      <c r="K31" s="19"/>
      <c r="L31" s="19"/>
      <c r="M31" s="19"/>
    </row>
    <row r="32" spans="1:13" ht="14.4">
      <c r="A32" s="42" t="s">
        <v>149</v>
      </c>
      <c r="B32" s="29" t="s">
        <v>150</v>
      </c>
      <c r="C32" s="29" t="s">
        <v>17</v>
      </c>
      <c r="D32" s="29" t="s">
        <v>151</v>
      </c>
      <c r="E32" s="19"/>
      <c r="F32" s="19"/>
      <c r="G32" s="19"/>
      <c r="H32" s="19"/>
      <c r="I32" s="19"/>
      <c r="J32" s="19"/>
      <c r="K32" s="19"/>
      <c r="L32" s="19"/>
      <c r="M32" s="19"/>
    </row>
    <row r="33" spans="1:13" ht="14.4">
      <c r="A33" s="42" t="s">
        <v>152</v>
      </c>
      <c r="B33" s="29" t="s">
        <v>153</v>
      </c>
      <c r="C33" s="29" t="s">
        <v>74</v>
      </c>
      <c r="D33" s="29" t="s">
        <v>154</v>
      </c>
      <c r="E33" s="19"/>
      <c r="F33" s="19"/>
      <c r="G33" s="19"/>
      <c r="H33" s="19"/>
      <c r="I33" s="19"/>
      <c r="J33" s="19"/>
      <c r="K33" s="19"/>
      <c r="L33" s="19"/>
      <c r="M33" s="19"/>
    </row>
    <row r="34" spans="1:13" ht="14.4">
      <c r="A34" s="42" t="s">
        <v>155</v>
      </c>
      <c r="B34" s="29" t="s">
        <v>156</v>
      </c>
      <c r="C34" s="29" t="s">
        <v>157</v>
      </c>
      <c r="D34" s="29" t="s">
        <v>158</v>
      </c>
      <c r="E34" s="19"/>
      <c r="F34" s="19"/>
      <c r="G34" s="19"/>
      <c r="H34" s="19"/>
      <c r="I34" s="19"/>
      <c r="J34" s="19"/>
      <c r="K34" s="19"/>
      <c r="L34" s="19"/>
      <c r="M34" s="19"/>
    </row>
    <row r="35" spans="1:13" ht="14.4">
      <c r="A35" s="42" t="s">
        <v>159</v>
      </c>
      <c r="B35" s="29" t="s">
        <v>160</v>
      </c>
      <c r="C35" s="29" t="s">
        <v>74</v>
      </c>
      <c r="D35" s="29" t="s">
        <v>161</v>
      </c>
      <c r="E35" s="19"/>
      <c r="F35" s="19"/>
      <c r="G35" s="19"/>
      <c r="H35" s="19"/>
      <c r="I35" s="19"/>
      <c r="J35" s="19"/>
      <c r="K35" s="19"/>
      <c r="L35" s="19"/>
      <c r="M35" s="19"/>
    </row>
    <row r="36" spans="1:13" ht="27.6">
      <c r="A36" s="29" t="s">
        <v>162</v>
      </c>
      <c r="B36" s="29" t="s">
        <v>163</v>
      </c>
      <c r="C36" s="29" t="s">
        <v>74</v>
      </c>
      <c r="D36" s="29" t="s">
        <v>164</v>
      </c>
      <c r="E36" s="19"/>
      <c r="F36" s="19"/>
      <c r="G36" s="19"/>
      <c r="H36" s="19"/>
      <c r="I36" s="19"/>
      <c r="J36" s="19"/>
      <c r="K36" s="19"/>
      <c r="L36" s="19"/>
      <c r="M36" s="19"/>
    </row>
    <row r="37" spans="1:13" ht="27.6">
      <c r="A37" s="29" t="s">
        <v>165</v>
      </c>
      <c r="B37" s="29" t="s">
        <v>166</v>
      </c>
      <c r="C37" s="29" t="s">
        <v>167</v>
      </c>
      <c r="D37" s="29" t="s">
        <v>168</v>
      </c>
      <c r="E37" s="19"/>
      <c r="F37" s="19"/>
      <c r="G37" s="19"/>
      <c r="H37" s="19"/>
      <c r="I37" s="19"/>
      <c r="J37" s="19"/>
      <c r="K37" s="19"/>
      <c r="L37" s="19"/>
      <c r="M37" s="19"/>
    </row>
    <row r="38" spans="1:13" ht="27.6">
      <c r="A38" s="29" t="s">
        <v>169</v>
      </c>
      <c r="B38" s="29" t="s">
        <v>170</v>
      </c>
      <c r="C38" s="29" t="s">
        <v>167</v>
      </c>
      <c r="D38" s="29" t="s">
        <v>171</v>
      </c>
      <c r="E38" s="19"/>
      <c r="F38" s="19"/>
      <c r="G38" s="19"/>
      <c r="H38" s="19"/>
      <c r="I38" s="19"/>
      <c r="J38" s="19"/>
      <c r="K38" s="19"/>
      <c r="L38" s="19"/>
      <c r="M38" s="19"/>
    </row>
    <row r="39" spans="1:13" ht="14.4">
      <c r="A39" s="29" t="s">
        <v>172</v>
      </c>
      <c r="B39" s="29" t="s">
        <v>173</v>
      </c>
      <c r="C39" s="29" t="s">
        <v>174</v>
      </c>
      <c r="D39" s="29" t="s">
        <v>175</v>
      </c>
      <c r="E39" s="19"/>
      <c r="F39" s="19"/>
      <c r="G39" s="19"/>
      <c r="H39" s="19"/>
      <c r="I39" s="19"/>
      <c r="J39" s="19"/>
      <c r="K39" s="19"/>
      <c r="L39" s="19"/>
      <c r="M39" s="19"/>
    </row>
    <row r="40" spans="1:13" ht="14.4">
      <c r="A40" s="19"/>
      <c r="B40" s="19"/>
      <c r="C40" s="19"/>
      <c r="D40" s="19"/>
      <c r="E40" s="19"/>
      <c r="F40" s="19"/>
      <c r="G40" s="19"/>
      <c r="H40" s="19"/>
      <c r="I40" s="19"/>
      <c r="J40" s="19"/>
      <c r="K40" s="19"/>
      <c r="L40" s="19"/>
      <c r="M40" s="19"/>
    </row>
    <row r="41" spans="1:13" ht="14.4">
      <c r="A41" s="19"/>
      <c r="B41" s="19"/>
      <c r="C41" s="19"/>
      <c r="D41" s="19"/>
      <c r="E41" s="19"/>
      <c r="F41" s="19"/>
      <c r="G41" s="19"/>
      <c r="H41" s="19"/>
      <c r="I41" s="19"/>
      <c r="J41" s="19"/>
      <c r="K41" s="19"/>
      <c r="L41" s="19"/>
      <c r="M41" s="19"/>
    </row>
    <row r="42" spans="1:13" ht="14.4">
      <c r="A42" s="19"/>
      <c r="B42" s="19"/>
      <c r="C42" s="19"/>
      <c r="D42" s="19"/>
      <c r="E42" s="19"/>
      <c r="F42" s="19"/>
      <c r="G42" s="19"/>
      <c r="H42" s="19"/>
      <c r="I42" s="19"/>
      <c r="J42" s="19"/>
      <c r="K42" s="19"/>
      <c r="L42" s="19"/>
      <c r="M42" s="19"/>
    </row>
    <row r="43" spans="1:13" ht="14.4">
      <c r="A43" s="19"/>
      <c r="B43" s="19"/>
      <c r="C43" s="19"/>
      <c r="D43" s="19"/>
      <c r="E43" s="19"/>
      <c r="F43" s="19"/>
      <c r="G43" s="19"/>
      <c r="H43" s="19"/>
      <c r="I43" s="19"/>
      <c r="J43" s="19"/>
      <c r="K43" s="19"/>
      <c r="L43" s="19"/>
      <c r="M43" s="19"/>
    </row>
    <row r="44" spans="1:13" ht="14.4">
      <c r="A44" s="19"/>
      <c r="B44" s="19"/>
      <c r="C44" s="19"/>
      <c r="D44" s="19"/>
      <c r="E44" s="19"/>
      <c r="F44" s="19"/>
      <c r="G44" s="19"/>
      <c r="H44" s="19"/>
      <c r="I44" s="19"/>
      <c r="J44" s="19"/>
      <c r="K44" s="19"/>
      <c r="L44" s="19"/>
      <c r="M44" s="19"/>
    </row>
    <row r="45" spans="1:13" ht="14.4">
      <c r="A45" s="19"/>
      <c r="B45" s="19"/>
      <c r="C45" s="19"/>
      <c r="D45" s="19"/>
      <c r="E45" s="19"/>
      <c r="F45" s="19"/>
      <c r="G45" s="19"/>
      <c r="H45" s="19"/>
      <c r="I45" s="19"/>
      <c r="J45" s="19"/>
      <c r="K45" s="19"/>
      <c r="L45" s="19"/>
      <c r="M45" s="19"/>
    </row>
    <row r="46" spans="1:13" ht="14.4">
      <c r="A46" s="19"/>
      <c r="B46" s="19"/>
      <c r="C46" s="19"/>
      <c r="D46" s="19"/>
      <c r="E46" s="19"/>
      <c r="F46" s="19"/>
      <c r="G46" s="19"/>
      <c r="H46" s="19"/>
      <c r="I46" s="19"/>
      <c r="J46" s="19"/>
      <c r="K46" s="19"/>
      <c r="L46" s="19"/>
      <c r="M46" s="19"/>
    </row>
    <row r="47" spans="1:13" ht="14.4">
      <c r="A47" s="19"/>
      <c r="B47" s="19"/>
      <c r="C47" s="19"/>
      <c r="D47" s="19"/>
      <c r="E47" s="19"/>
      <c r="F47" s="19"/>
      <c r="G47" s="19"/>
      <c r="H47" s="19"/>
      <c r="I47" s="19"/>
      <c r="J47" s="19"/>
      <c r="K47" s="19"/>
      <c r="L47" s="19"/>
      <c r="M47" s="19"/>
    </row>
    <row r="48" spans="1:13" ht="14.4">
      <c r="A48" s="19"/>
      <c r="B48" s="19"/>
      <c r="C48" s="19"/>
      <c r="D48" s="19"/>
      <c r="E48" s="19"/>
      <c r="F48" s="19"/>
      <c r="G48" s="19"/>
      <c r="H48" s="19"/>
      <c r="I48" s="19"/>
      <c r="J48" s="19"/>
      <c r="K48" s="19"/>
      <c r="L48" s="19"/>
      <c r="M48" s="19"/>
    </row>
    <row r="49" spans="1:13" ht="14.4">
      <c r="A49" s="19"/>
      <c r="B49" s="19"/>
      <c r="C49" s="19"/>
      <c r="D49" s="19"/>
      <c r="E49" s="19"/>
      <c r="F49" s="19"/>
      <c r="G49" s="19"/>
      <c r="H49" s="19"/>
      <c r="I49" s="19"/>
      <c r="J49" s="19"/>
      <c r="K49" s="19"/>
      <c r="L49" s="19"/>
      <c r="M49" s="19"/>
    </row>
    <row r="50" spans="1:13" ht="14.4">
      <c r="A50" s="19"/>
      <c r="B50" s="19"/>
      <c r="C50" s="19"/>
      <c r="D50" s="19"/>
      <c r="E50" s="19"/>
      <c r="F50" s="19"/>
      <c r="G50" s="19"/>
      <c r="H50" s="19"/>
      <c r="I50" s="19"/>
      <c r="J50" s="19"/>
      <c r="K50" s="19"/>
      <c r="L50" s="19"/>
      <c r="M50" s="19"/>
    </row>
    <row r="51" spans="1:13" ht="14.4">
      <c r="A51" s="19"/>
      <c r="B51" s="19"/>
      <c r="C51" s="19"/>
      <c r="D51" s="19"/>
      <c r="E51" s="19"/>
      <c r="F51" s="19"/>
      <c r="G51" s="19"/>
      <c r="H51" s="19"/>
      <c r="I51" s="19"/>
      <c r="J51" s="19"/>
      <c r="K51" s="19"/>
      <c r="L51" s="19"/>
      <c r="M51" s="19"/>
    </row>
    <row r="52" spans="1:13" ht="14.4">
      <c r="A52" s="19"/>
      <c r="B52" s="19"/>
      <c r="C52" s="19"/>
      <c r="D52" s="19"/>
      <c r="E52" s="19"/>
      <c r="F52" s="19"/>
      <c r="G52" s="19"/>
      <c r="H52" s="19"/>
      <c r="I52" s="19"/>
      <c r="J52" s="19"/>
      <c r="K52" s="19"/>
      <c r="L52" s="19"/>
      <c r="M52" s="19"/>
    </row>
    <row r="53" spans="1:13" ht="14.4">
      <c r="A53" s="19"/>
      <c r="B53" s="19"/>
      <c r="C53" s="19"/>
      <c r="D53" s="19"/>
      <c r="E53" s="19"/>
      <c r="F53" s="19"/>
      <c r="G53" s="19"/>
      <c r="H53" s="19"/>
      <c r="I53" s="19"/>
      <c r="J53" s="19"/>
      <c r="K53" s="19"/>
      <c r="L53" s="19"/>
      <c r="M53" s="19"/>
    </row>
    <row r="54" spans="1:13" ht="14.4">
      <c r="A54" s="19"/>
      <c r="B54" s="19"/>
      <c r="C54" s="19"/>
      <c r="D54" s="19"/>
      <c r="E54" s="19"/>
      <c r="F54" s="19"/>
      <c r="G54" s="19"/>
      <c r="H54" s="19"/>
      <c r="I54" s="19"/>
      <c r="J54" s="19"/>
      <c r="K54" s="19"/>
      <c r="L54" s="19"/>
      <c r="M54" s="19"/>
    </row>
    <row r="55" spans="1:13" ht="14.4">
      <c r="A55" s="19"/>
      <c r="B55" s="19"/>
      <c r="C55" s="19"/>
      <c r="D55" s="19"/>
      <c r="E55" s="19"/>
      <c r="F55" s="19"/>
      <c r="G55" s="19"/>
      <c r="H55" s="19"/>
      <c r="I55" s="19"/>
      <c r="J55" s="19"/>
      <c r="K55" s="19"/>
      <c r="L55" s="19"/>
      <c r="M55" s="19"/>
    </row>
    <row r="56" spans="1:13" ht="14.4">
      <c r="A56" s="19"/>
      <c r="B56" s="19"/>
      <c r="C56" s="19"/>
      <c r="D56" s="19"/>
      <c r="E56" s="19"/>
      <c r="F56" s="19"/>
      <c r="G56" s="19"/>
      <c r="H56" s="19"/>
      <c r="I56" s="19"/>
      <c r="J56" s="19"/>
      <c r="K56" s="19"/>
      <c r="L56" s="19"/>
      <c r="M56" s="19"/>
    </row>
    <row r="57" spans="1:13" ht="14.4">
      <c r="A57" s="19"/>
      <c r="B57" s="19"/>
      <c r="C57" s="19"/>
      <c r="D57" s="19"/>
      <c r="E57" s="19"/>
      <c r="F57" s="19"/>
      <c r="G57" s="19"/>
      <c r="H57" s="19"/>
      <c r="I57" s="19"/>
      <c r="J57" s="19"/>
      <c r="K57" s="19"/>
      <c r="L57" s="19"/>
      <c r="M57" s="19"/>
    </row>
    <row r="58" spans="1:13" ht="14.4">
      <c r="A58" s="19"/>
      <c r="B58" s="19"/>
      <c r="C58" s="19"/>
      <c r="D58" s="19"/>
      <c r="E58" s="19"/>
      <c r="F58" s="19"/>
      <c r="G58" s="19"/>
      <c r="H58" s="19"/>
      <c r="I58" s="19"/>
      <c r="J58" s="19"/>
      <c r="K58" s="19"/>
      <c r="L58" s="19"/>
      <c r="M58" s="19"/>
    </row>
    <row r="59" spans="1:13" ht="14.4">
      <c r="A59" s="19"/>
      <c r="B59" s="19"/>
      <c r="C59" s="19"/>
      <c r="D59" s="19"/>
      <c r="E59" s="19"/>
      <c r="F59" s="19"/>
      <c r="G59" s="19"/>
      <c r="H59" s="19"/>
      <c r="I59" s="19"/>
      <c r="J59" s="19"/>
      <c r="K59" s="19"/>
      <c r="L59" s="19"/>
      <c r="M59" s="19"/>
    </row>
    <row r="60" spans="1:13" ht="14.4">
      <c r="A60" s="19"/>
      <c r="B60" s="19"/>
      <c r="C60" s="19"/>
      <c r="D60" s="19"/>
      <c r="E60" s="19"/>
      <c r="F60" s="19"/>
      <c r="G60" s="19"/>
      <c r="H60" s="19"/>
      <c r="I60" s="19"/>
      <c r="J60" s="19"/>
      <c r="K60" s="19"/>
      <c r="L60" s="19"/>
      <c r="M60" s="19"/>
    </row>
  </sheetData>
  <sheetProtection algorithmName="SHA-512" hashValue="kThic5hq8sUN80XAexd62M+7QcKVtOQCzrSIf4vJwvZ3JXBqfp/Vw2nSqQLXxCkZ4MMue/f8cDwHkGBYwtHuzA==" saltValue="aTVjv4EBtLb9q4o4N6AjTg==" spinCount="100000" sheet="1" objects="1" scenarios="1" formatCells="0" formatColumns="0" formatRows="0" insertColumns="0" sort="0" autoFilter="0" pivotTables="0"/>
  <mergeCells count="3">
    <mergeCell ref="A1:D1"/>
    <mergeCell ref="F4:G6"/>
    <mergeCell ref="F7:G7"/>
  </mergeCells>
  <hyperlinks>
    <hyperlink ref="F7" r:id="rId1" xr:uid="{CFD0721A-0372-4C9A-9DD8-9AB327ED9796}"/>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0"/>
  <sheetViews>
    <sheetView workbookViewId="0">
      <selection sqref="A1:J1"/>
    </sheetView>
  </sheetViews>
  <sheetFormatPr baseColWidth="10" defaultColWidth="8.796875" defaultRowHeight="13.8"/>
  <cols>
    <col min="1" max="1" width="19" customWidth="1"/>
    <col min="2" max="2" width="21" customWidth="1"/>
    <col min="3" max="3" width="34" customWidth="1"/>
    <col min="4" max="4" width="18" customWidth="1"/>
    <col min="5" max="5" width="20" customWidth="1"/>
    <col min="6" max="6" width="18" customWidth="1"/>
    <col min="7" max="7" width="16" customWidth="1"/>
    <col min="8" max="8" width="20" customWidth="1"/>
    <col min="9" max="9" width="43" customWidth="1"/>
    <col min="10" max="10" width="25" customWidth="1"/>
  </cols>
  <sheetData>
    <row r="1" spans="1:13" ht="24" customHeight="1">
      <c r="A1" s="14" t="s">
        <v>176</v>
      </c>
      <c r="B1" s="14"/>
      <c r="C1" s="14"/>
      <c r="D1" s="14"/>
      <c r="E1" s="14"/>
      <c r="F1" s="14"/>
      <c r="G1" s="14"/>
      <c r="H1" s="14"/>
      <c r="I1" s="14"/>
      <c r="J1" s="14"/>
      <c r="K1" s="1"/>
      <c r="L1" s="1"/>
      <c r="M1" s="1"/>
    </row>
    <row r="2" spans="1:13" ht="14.4">
      <c r="A2" s="1"/>
      <c r="B2" s="1"/>
      <c r="C2" s="1"/>
      <c r="D2" s="1"/>
      <c r="E2" s="1"/>
      <c r="F2" s="1"/>
      <c r="G2" s="1"/>
      <c r="H2" s="1"/>
      <c r="I2" s="1"/>
      <c r="J2" s="1"/>
      <c r="K2" s="1"/>
      <c r="L2" s="1"/>
      <c r="M2" s="1"/>
    </row>
    <row r="3" spans="1:13" ht="17.55" customHeight="1">
      <c r="A3" s="15" t="s">
        <v>177</v>
      </c>
      <c r="B3" s="15"/>
      <c r="C3" s="15"/>
      <c r="D3" s="15"/>
      <c r="E3" s="15"/>
      <c r="F3" s="15"/>
      <c r="G3" s="15"/>
      <c r="H3" s="15"/>
      <c r="I3" s="15"/>
      <c r="J3" s="15"/>
      <c r="K3" s="1"/>
      <c r="L3" s="1"/>
      <c r="M3" s="1"/>
    </row>
    <row r="4" spans="1:13" ht="20.85" customHeight="1">
      <c r="A4" s="9" t="s">
        <v>178</v>
      </c>
      <c r="B4" s="16" t="s">
        <v>179</v>
      </c>
      <c r="C4" s="16"/>
      <c r="D4" s="16"/>
      <c r="E4" s="16"/>
      <c r="F4" s="16"/>
      <c r="G4" s="16"/>
      <c r="H4" s="16"/>
      <c r="I4" s="16"/>
      <c r="J4" s="16"/>
      <c r="K4" s="1"/>
      <c r="L4" s="1"/>
      <c r="M4" s="1"/>
    </row>
    <row r="5" spans="1:13" ht="20.85" customHeight="1">
      <c r="A5" s="9" t="s">
        <v>180</v>
      </c>
      <c r="B5" s="16" t="s">
        <v>181</v>
      </c>
      <c r="C5" s="16"/>
      <c r="D5" s="16"/>
      <c r="E5" s="16"/>
      <c r="F5" s="16"/>
      <c r="G5" s="16"/>
      <c r="H5" s="16"/>
      <c r="I5" s="16"/>
      <c r="J5" s="16"/>
      <c r="K5" s="1"/>
      <c r="L5" s="1"/>
      <c r="M5" s="1"/>
    </row>
    <row r="6" spans="1:13" ht="20.85" customHeight="1">
      <c r="A6" s="9" t="s">
        <v>182</v>
      </c>
      <c r="B6" s="16" t="s">
        <v>183</v>
      </c>
      <c r="C6" s="16"/>
      <c r="D6" s="16"/>
      <c r="E6" s="16"/>
      <c r="F6" s="16"/>
      <c r="G6" s="16"/>
      <c r="H6" s="16"/>
      <c r="I6" s="16"/>
      <c r="J6" s="16"/>
      <c r="K6" s="1"/>
      <c r="L6" s="1"/>
      <c r="M6" s="1"/>
    </row>
    <row r="7" spans="1:13" ht="20.85" customHeight="1">
      <c r="A7" s="9" t="s">
        <v>184</v>
      </c>
      <c r="B7" s="16" t="s">
        <v>185</v>
      </c>
      <c r="C7" s="16"/>
      <c r="D7" s="16"/>
      <c r="E7" s="16"/>
      <c r="F7" s="16"/>
      <c r="G7" s="16"/>
      <c r="H7" s="16"/>
      <c r="I7" s="16"/>
      <c r="J7" s="16"/>
      <c r="K7" s="1"/>
      <c r="L7" s="1"/>
      <c r="M7" s="1"/>
    </row>
    <row r="8" spans="1:13" ht="20.85" customHeight="1">
      <c r="A8" s="9" t="s">
        <v>186</v>
      </c>
      <c r="B8" s="16" t="s">
        <v>187</v>
      </c>
      <c r="C8" s="16"/>
      <c r="D8" s="16"/>
      <c r="E8" s="16"/>
      <c r="F8" s="16"/>
      <c r="G8" s="16"/>
      <c r="H8" s="16"/>
      <c r="I8" s="16"/>
      <c r="J8" s="16"/>
      <c r="K8" s="1"/>
      <c r="L8" s="1"/>
      <c r="M8" s="1"/>
    </row>
    <row r="9" spans="1:13" ht="14.4">
      <c r="A9" s="1"/>
      <c r="B9" s="1"/>
      <c r="C9" s="1"/>
      <c r="D9" s="1"/>
      <c r="E9" s="1"/>
      <c r="F9" s="1"/>
      <c r="G9" s="1"/>
      <c r="H9" s="1"/>
      <c r="I9" s="1"/>
      <c r="J9" s="1"/>
      <c r="K9" s="1"/>
      <c r="L9" s="1"/>
      <c r="M9" s="1"/>
    </row>
    <row r="10" spans="1:13" ht="27.6">
      <c r="A10" s="7" t="s">
        <v>188</v>
      </c>
      <c r="B10" s="7" t="s">
        <v>72</v>
      </c>
      <c r="C10" s="7" t="s">
        <v>76</v>
      </c>
      <c r="D10" s="7" t="s">
        <v>189</v>
      </c>
      <c r="E10" s="7" t="s">
        <v>190</v>
      </c>
      <c r="F10" s="7" t="s">
        <v>191</v>
      </c>
      <c r="G10" s="7" t="s">
        <v>192</v>
      </c>
      <c r="H10" s="7" t="s">
        <v>193</v>
      </c>
      <c r="I10" s="7" t="s">
        <v>194</v>
      </c>
      <c r="J10" s="7" t="s">
        <v>195</v>
      </c>
      <c r="K10" s="1"/>
      <c r="L10" s="1"/>
      <c r="M10" s="1"/>
    </row>
    <row r="11" spans="1:13" ht="14.4">
      <c r="A11" s="3" t="s">
        <v>196</v>
      </c>
      <c r="B11" s="3" t="s">
        <v>197</v>
      </c>
      <c r="C11" s="3" t="s">
        <v>198</v>
      </c>
      <c r="D11" s="4">
        <v>20</v>
      </c>
      <c r="E11" s="4">
        <v>25</v>
      </c>
      <c r="F11" s="5">
        <f t="shared" ref="F11:F28" si="0">IF(OR(D11="",E11=""),"",IF(OR(NOT(ISNUMBER(D11)),NOT(ISNUMBER(E11)),D11&lt;=0,E11&lt;=0),"",D11-E11))</f>
        <v>-5</v>
      </c>
      <c r="G11" s="3" t="s">
        <v>199</v>
      </c>
      <c r="H11" s="3" t="s">
        <v>200</v>
      </c>
      <c r="I11" s="3" t="s">
        <v>201</v>
      </c>
      <c r="J11" s="6" t="str">
        <f t="shared" ref="J11:J28" si="1">IF(COUNTA(A11:E11)+COUNTA(G11:I11)=0,"",IF(OR(A11="",B11="",C11="",G11="",H11="",COUNTA(E11)=0),"FALTA INFORMACIÓN",IF(OR(NOT(ISNUMBER(E11)),E11&lt;=0),"REVISAR: espacio requerido",IF(AND(COUNTA(D11)&gt;0,OR(NOT(ISNUMBER(D11)),D11&lt;=0)),"REVISAR: espacio actual",IF(AND(G11&lt;&gt;"Sí",G11&lt;&gt;"No"),"REVISAR: ubicación fija",IF(AND(H11&lt;&gt;"Sí",H11&lt;&gt;"No"),"REVISAR: acceso exterior",IF(COUNTIF($A$11:$A$28,A11)&gt;1,"REVISAR: ID duplicado",IF(COUNTIF($B$11:$B$28,B11)&gt;1,"REVISAR: área duplicada","OK"))))))))</f>
        <v>OK</v>
      </c>
      <c r="K11" s="1"/>
      <c r="L11" s="1"/>
      <c r="M11" s="1"/>
    </row>
    <row r="12" spans="1:13" ht="14.4">
      <c r="A12" s="3" t="s">
        <v>202</v>
      </c>
      <c r="B12" s="3" t="s">
        <v>203</v>
      </c>
      <c r="C12" s="3" t="s">
        <v>204</v>
      </c>
      <c r="D12" s="4">
        <v>50</v>
      </c>
      <c r="E12" s="4">
        <v>45</v>
      </c>
      <c r="F12" s="5">
        <f t="shared" si="0"/>
        <v>5</v>
      </c>
      <c r="G12" s="3" t="s">
        <v>199</v>
      </c>
      <c r="H12" s="3" t="s">
        <v>199</v>
      </c>
      <c r="I12" s="3" t="s">
        <v>205</v>
      </c>
      <c r="J12" s="6" t="str">
        <f t="shared" si="1"/>
        <v>OK</v>
      </c>
      <c r="K12" s="1"/>
      <c r="L12" s="1"/>
      <c r="M12" s="1"/>
    </row>
    <row r="13" spans="1:13" ht="14.4">
      <c r="A13" s="3" t="s">
        <v>206</v>
      </c>
      <c r="B13" s="3" t="s">
        <v>207</v>
      </c>
      <c r="C13" s="3" t="s">
        <v>208</v>
      </c>
      <c r="D13" s="4">
        <v>40</v>
      </c>
      <c r="E13" s="4">
        <v>40</v>
      </c>
      <c r="F13" s="5">
        <f t="shared" si="0"/>
        <v>0</v>
      </c>
      <c r="G13" s="3" t="s">
        <v>200</v>
      </c>
      <c r="H13" s="3" t="s">
        <v>199</v>
      </c>
      <c r="I13" s="3" t="s">
        <v>209</v>
      </c>
      <c r="J13" s="6" t="str">
        <f t="shared" si="1"/>
        <v>OK</v>
      </c>
      <c r="K13" s="1"/>
      <c r="L13" s="1"/>
      <c r="M13" s="1"/>
    </row>
    <row r="14" spans="1:13" ht="14.4">
      <c r="A14" s="3" t="s">
        <v>210</v>
      </c>
      <c r="B14" s="3" t="s">
        <v>211</v>
      </c>
      <c r="C14" s="3" t="s">
        <v>212</v>
      </c>
      <c r="D14" s="4">
        <v>55</v>
      </c>
      <c r="E14" s="4">
        <v>60</v>
      </c>
      <c r="F14" s="5">
        <f t="shared" si="0"/>
        <v>-5</v>
      </c>
      <c r="G14" s="3" t="s">
        <v>199</v>
      </c>
      <c r="H14" s="3" t="s">
        <v>199</v>
      </c>
      <c r="I14" s="3" t="s">
        <v>213</v>
      </c>
      <c r="J14" s="6" t="str">
        <f t="shared" si="1"/>
        <v>OK</v>
      </c>
      <c r="K14" s="1"/>
      <c r="L14" s="1"/>
      <c r="M14" s="1"/>
    </row>
    <row r="15" spans="1:13" ht="14.4">
      <c r="A15" s="3" t="s">
        <v>214</v>
      </c>
      <c r="B15" s="3" t="s">
        <v>215</v>
      </c>
      <c r="C15" s="3" t="s">
        <v>216</v>
      </c>
      <c r="D15" s="4">
        <v>30</v>
      </c>
      <c r="E15" s="4">
        <v>35</v>
      </c>
      <c r="F15" s="5">
        <f t="shared" si="0"/>
        <v>-5</v>
      </c>
      <c r="G15" s="3" t="s">
        <v>199</v>
      </c>
      <c r="H15" s="3" t="s">
        <v>199</v>
      </c>
      <c r="I15" s="3" t="s">
        <v>217</v>
      </c>
      <c r="J15" s="6" t="str">
        <f t="shared" si="1"/>
        <v>OK</v>
      </c>
      <c r="K15" s="1"/>
      <c r="L15" s="1"/>
      <c r="M15" s="1"/>
    </row>
    <row r="16" spans="1:13" ht="14.4">
      <c r="A16" s="3" t="s">
        <v>218</v>
      </c>
      <c r="B16" s="3" t="s">
        <v>219</v>
      </c>
      <c r="C16" s="3" t="s">
        <v>220</v>
      </c>
      <c r="D16" s="4">
        <v>25</v>
      </c>
      <c r="E16" s="4">
        <v>30</v>
      </c>
      <c r="F16" s="5">
        <f t="shared" si="0"/>
        <v>-5</v>
      </c>
      <c r="G16" s="3" t="s">
        <v>199</v>
      </c>
      <c r="H16" s="3" t="s">
        <v>200</v>
      </c>
      <c r="I16" s="3" t="s">
        <v>221</v>
      </c>
      <c r="J16" s="6" t="str">
        <f t="shared" si="1"/>
        <v>OK</v>
      </c>
      <c r="K16" s="1"/>
      <c r="L16" s="1"/>
      <c r="M16" s="1"/>
    </row>
    <row r="17" spans="1:13" ht="14.4">
      <c r="A17" s="3"/>
      <c r="B17" s="3"/>
      <c r="C17" s="3"/>
      <c r="D17" s="4"/>
      <c r="E17" s="4"/>
      <c r="F17" s="5" t="str">
        <f t="shared" si="0"/>
        <v/>
      </c>
      <c r="G17" s="3"/>
      <c r="H17" s="3"/>
      <c r="I17" s="3"/>
      <c r="J17" s="6" t="str">
        <f t="shared" si="1"/>
        <v/>
      </c>
      <c r="K17" s="1"/>
      <c r="L17" s="1"/>
      <c r="M17" s="1"/>
    </row>
    <row r="18" spans="1:13" ht="14.4">
      <c r="A18" s="3"/>
      <c r="B18" s="3"/>
      <c r="C18" s="3"/>
      <c r="D18" s="4"/>
      <c r="E18" s="4"/>
      <c r="F18" s="5" t="str">
        <f t="shared" si="0"/>
        <v/>
      </c>
      <c r="G18" s="3"/>
      <c r="H18" s="3"/>
      <c r="I18" s="3"/>
      <c r="J18" s="6" t="str">
        <f t="shared" si="1"/>
        <v/>
      </c>
      <c r="K18" s="1"/>
      <c r="L18" s="1"/>
      <c r="M18" s="1"/>
    </row>
    <row r="19" spans="1:13" ht="14.4">
      <c r="A19" s="3"/>
      <c r="B19" s="3"/>
      <c r="C19" s="3"/>
      <c r="D19" s="4"/>
      <c r="E19" s="4"/>
      <c r="F19" s="5" t="str">
        <f t="shared" si="0"/>
        <v/>
      </c>
      <c r="G19" s="3"/>
      <c r="H19" s="3"/>
      <c r="I19" s="3"/>
      <c r="J19" s="6" t="str">
        <f t="shared" si="1"/>
        <v/>
      </c>
      <c r="K19" s="1"/>
      <c r="L19" s="1"/>
      <c r="M19" s="1"/>
    </row>
    <row r="20" spans="1:13" ht="14.4">
      <c r="A20" s="3"/>
      <c r="B20" s="3"/>
      <c r="C20" s="3"/>
      <c r="D20" s="4"/>
      <c r="E20" s="4"/>
      <c r="F20" s="5" t="str">
        <f t="shared" si="0"/>
        <v/>
      </c>
      <c r="G20" s="3"/>
      <c r="H20" s="3"/>
      <c r="I20" s="3"/>
      <c r="J20" s="6" t="str">
        <f t="shared" si="1"/>
        <v/>
      </c>
      <c r="K20" s="1"/>
      <c r="L20" s="1"/>
      <c r="M20" s="1"/>
    </row>
    <row r="21" spans="1:13" ht="14.4">
      <c r="A21" s="3"/>
      <c r="B21" s="3"/>
      <c r="C21" s="3"/>
      <c r="D21" s="4"/>
      <c r="E21" s="4"/>
      <c r="F21" s="5" t="str">
        <f t="shared" si="0"/>
        <v/>
      </c>
      <c r="G21" s="3"/>
      <c r="H21" s="3"/>
      <c r="I21" s="3"/>
      <c r="J21" s="6" t="str">
        <f t="shared" si="1"/>
        <v/>
      </c>
      <c r="K21" s="1"/>
      <c r="L21" s="1"/>
      <c r="M21" s="1"/>
    </row>
    <row r="22" spans="1:13" ht="14.4">
      <c r="A22" s="3"/>
      <c r="B22" s="3"/>
      <c r="C22" s="3"/>
      <c r="D22" s="4"/>
      <c r="E22" s="4"/>
      <c r="F22" s="5" t="str">
        <f t="shared" si="0"/>
        <v/>
      </c>
      <c r="G22" s="3"/>
      <c r="H22" s="3"/>
      <c r="I22" s="3"/>
      <c r="J22" s="6" t="str">
        <f t="shared" si="1"/>
        <v/>
      </c>
      <c r="K22" s="1"/>
      <c r="L22" s="1"/>
      <c r="M22" s="1"/>
    </row>
    <row r="23" spans="1:13" ht="14.4">
      <c r="A23" s="3"/>
      <c r="B23" s="3"/>
      <c r="C23" s="3"/>
      <c r="D23" s="4"/>
      <c r="E23" s="4"/>
      <c r="F23" s="5" t="str">
        <f t="shared" si="0"/>
        <v/>
      </c>
      <c r="G23" s="3"/>
      <c r="H23" s="3"/>
      <c r="I23" s="3"/>
      <c r="J23" s="6" t="str">
        <f t="shared" si="1"/>
        <v/>
      </c>
      <c r="K23" s="1"/>
      <c r="L23" s="1"/>
      <c r="M23" s="1"/>
    </row>
    <row r="24" spans="1:13" ht="14.4">
      <c r="A24" s="3"/>
      <c r="B24" s="3"/>
      <c r="C24" s="3"/>
      <c r="D24" s="4"/>
      <c r="E24" s="4"/>
      <c r="F24" s="5" t="str">
        <f t="shared" si="0"/>
        <v/>
      </c>
      <c r="G24" s="3"/>
      <c r="H24" s="3"/>
      <c r="I24" s="3"/>
      <c r="J24" s="6" t="str">
        <f t="shared" si="1"/>
        <v/>
      </c>
      <c r="K24" s="1"/>
      <c r="L24" s="1"/>
      <c r="M24" s="1"/>
    </row>
    <row r="25" spans="1:13" ht="14.4">
      <c r="A25" s="3"/>
      <c r="B25" s="3"/>
      <c r="C25" s="3"/>
      <c r="D25" s="4"/>
      <c r="E25" s="4"/>
      <c r="F25" s="5" t="str">
        <f t="shared" si="0"/>
        <v/>
      </c>
      <c r="G25" s="3"/>
      <c r="H25" s="3"/>
      <c r="I25" s="3"/>
      <c r="J25" s="6" t="str">
        <f t="shared" si="1"/>
        <v/>
      </c>
      <c r="K25" s="1"/>
      <c r="L25" s="1"/>
      <c r="M25" s="1"/>
    </row>
    <row r="26" spans="1:13" ht="14.4">
      <c r="A26" s="3"/>
      <c r="B26" s="3"/>
      <c r="C26" s="3"/>
      <c r="D26" s="4"/>
      <c r="E26" s="4"/>
      <c r="F26" s="5" t="str">
        <f t="shared" si="0"/>
        <v/>
      </c>
      <c r="G26" s="3"/>
      <c r="H26" s="3"/>
      <c r="I26" s="3"/>
      <c r="J26" s="6" t="str">
        <f t="shared" si="1"/>
        <v/>
      </c>
      <c r="K26" s="1"/>
      <c r="L26" s="1"/>
      <c r="M26" s="1"/>
    </row>
    <row r="27" spans="1:13" ht="14.4">
      <c r="A27" s="3"/>
      <c r="B27" s="3"/>
      <c r="C27" s="3"/>
      <c r="D27" s="4"/>
      <c r="E27" s="4"/>
      <c r="F27" s="5" t="str">
        <f t="shared" si="0"/>
        <v/>
      </c>
      <c r="G27" s="3"/>
      <c r="H27" s="3"/>
      <c r="I27" s="3"/>
      <c r="J27" s="6" t="str">
        <f t="shared" si="1"/>
        <v/>
      </c>
      <c r="K27" s="1"/>
      <c r="L27" s="1"/>
      <c r="M27" s="1"/>
    </row>
    <row r="28" spans="1:13" ht="14.4">
      <c r="A28" s="3"/>
      <c r="B28" s="3"/>
      <c r="C28" s="3"/>
      <c r="D28" s="4"/>
      <c r="E28" s="4"/>
      <c r="F28" s="5" t="str">
        <f t="shared" si="0"/>
        <v/>
      </c>
      <c r="G28" s="3"/>
      <c r="H28" s="3"/>
      <c r="I28" s="3"/>
      <c r="J28" s="6" t="str">
        <f t="shared" si="1"/>
        <v/>
      </c>
      <c r="K28" s="1"/>
      <c r="L28" s="1"/>
      <c r="M28" s="1"/>
    </row>
    <row r="29" spans="1:13" ht="14.4">
      <c r="A29" s="1"/>
      <c r="B29" s="1"/>
      <c r="C29" s="1"/>
      <c r="D29" s="1"/>
      <c r="E29" s="1"/>
      <c r="F29" s="1"/>
      <c r="G29" s="1"/>
      <c r="H29" s="1"/>
      <c r="I29" s="1"/>
      <c r="J29" s="1"/>
      <c r="K29" s="1"/>
      <c r="L29" s="1"/>
      <c r="M29" s="1"/>
    </row>
    <row r="30" spans="1:13" ht="14.4">
      <c r="A30" s="7" t="s">
        <v>222</v>
      </c>
      <c r="B30" s="7" t="s">
        <v>223</v>
      </c>
      <c r="C30" s="7" t="s">
        <v>224</v>
      </c>
      <c r="D30" s="1"/>
      <c r="E30" s="1"/>
      <c r="F30" s="1"/>
      <c r="G30" s="1"/>
      <c r="H30" s="1"/>
      <c r="I30" s="1"/>
      <c r="J30" s="1"/>
      <c r="K30" s="1"/>
      <c r="L30" s="1"/>
      <c r="M30" s="1"/>
    </row>
    <row r="31" spans="1:13" ht="14.4">
      <c r="A31" s="2" t="s">
        <v>225</v>
      </c>
      <c r="B31" s="6">
        <f>COUNTIF($J$11:$J$28,"OK")</f>
        <v>6</v>
      </c>
      <c r="C31" s="2" t="s">
        <v>226</v>
      </c>
      <c r="D31" s="1"/>
      <c r="E31" s="1"/>
      <c r="F31" s="1"/>
      <c r="G31" s="1"/>
      <c r="H31" s="1"/>
      <c r="I31" s="1"/>
      <c r="J31" s="1"/>
      <c r="K31" s="1"/>
      <c r="L31" s="1"/>
      <c r="M31" s="1"/>
    </row>
    <row r="32" spans="1:13" ht="14.4">
      <c r="A32" s="2" t="s">
        <v>227</v>
      </c>
      <c r="B32" s="5">
        <f>IF(COUNTIF($J$11:$J$28,"REVISAR: espacio requerido")+COUNTIF($J$11:$J$28,"REVISAR: espacio actual")+COUNTIF($J$11:$J$28,"REVISAR: ubicación fija")+COUNTIF($J$11:$J$28,"REVISAR: acceso exterior")+COUNTIF($J$11:$J$28,"REVISAR: ID duplicado")+COUNTIF($J$11:$J$28,"REVISAR: área duplicada")+COUNTIF($J$11:$J$28,"FALTA INFORMACIÓN")&gt;0,"REVISAR DATOS",IF(B31=0,"FALTA INFORMACIÓN",SUMIFS($D$11:$D$28,$J$11:$J$28,"OK")))</f>
        <v>220</v>
      </c>
      <c r="C32" s="2" t="s">
        <v>228</v>
      </c>
      <c r="D32" s="1"/>
      <c r="E32" s="1"/>
      <c r="F32" s="1"/>
      <c r="G32" s="1"/>
      <c r="H32" s="1"/>
      <c r="I32" s="1"/>
      <c r="J32" s="1"/>
      <c r="K32" s="1"/>
      <c r="L32" s="1"/>
      <c r="M32" s="1"/>
    </row>
    <row r="33" spans="1:13" ht="14.4">
      <c r="A33" s="2" t="s">
        <v>229</v>
      </c>
      <c r="B33" s="5">
        <f>IF(COUNTIF($J$11:$J$28,"REVISAR: espacio requerido")+COUNTIF($J$11:$J$28,"REVISAR: espacio actual")+COUNTIF($J$11:$J$28,"REVISAR: ubicación fija")+COUNTIF($J$11:$J$28,"REVISAR: acceso exterior")+COUNTIF($J$11:$J$28,"REVISAR: ID duplicado")+COUNTIF($J$11:$J$28,"REVISAR: área duplicada")+COUNTIF($J$11:$J$28,"FALTA INFORMACIÓN")&gt;0,"REVISAR DATOS",IF(B31=0,"FALTA INFORMACIÓN",SUMIFS($E$11:$E$28,$J$11:$J$28,"OK")))</f>
        <v>235</v>
      </c>
      <c r="C33" s="2" t="s">
        <v>230</v>
      </c>
      <c r="D33" s="1"/>
      <c r="E33" s="1"/>
      <c r="F33" s="1"/>
      <c r="G33" s="1"/>
      <c r="H33" s="1"/>
      <c r="I33" s="1"/>
      <c r="J33" s="1"/>
      <c r="K33" s="1"/>
      <c r="L33" s="1"/>
      <c r="M33" s="1"/>
    </row>
    <row r="34" spans="1:13" ht="27.6">
      <c r="A34" s="2" t="s">
        <v>231</v>
      </c>
      <c r="B34" s="5">
        <f>IF(COUNTIF($J$11:$J$28,"REVISAR: espacio requerido")+COUNTIF($J$11:$J$28,"REVISAR: espacio actual")+COUNTIF($J$11:$J$28,"REVISAR: ubicación fija")+COUNTIF($J$11:$J$28,"REVISAR: acceso exterior")+COUNTIF($J$11:$J$28,"REVISAR: ID duplicado")+COUNTIF($J$11:$J$28,"REVISAR: área duplicada")+COUNTIF($J$11:$J$28,"FALTA INFORMACIÓN")&gt;0,"REVISAR DATOS",IF(B31=0,"FALTA INFORMACIÓN",IF(COUNTIFS($J$11:$J$28,"OK",$D$11:$D$28,"&gt;0")&lt;B31,"FALTA INFORMACIÓN",B32-B33)))</f>
        <v>-15</v>
      </c>
      <c r="C34" s="2" t="s">
        <v>232</v>
      </c>
      <c r="D34" s="1"/>
      <c r="E34" s="1"/>
      <c r="F34" s="1"/>
      <c r="G34" s="1"/>
      <c r="H34" s="1"/>
      <c r="I34" s="1"/>
      <c r="J34" s="1"/>
      <c r="K34" s="1"/>
      <c r="L34" s="1"/>
      <c r="M34" s="1"/>
    </row>
    <row r="35" spans="1:13" ht="14.4">
      <c r="A35" s="1"/>
      <c r="B35" s="1"/>
      <c r="C35" s="1"/>
      <c r="D35" s="1"/>
      <c r="E35" s="1"/>
      <c r="F35" s="1"/>
      <c r="G35" s="1"/>
      <c r="H35" s="1"/>
      <c r="I35" s="1"/>
      <c r="J35" s="1"/>
      <c r="K35" s="1"/>
      <c r="L35" s="1"/>
      <c r="M35" s="1"/>
    </row>
    <row r="36" spans="1:13" ht="14.4">
      <c r="A36" s="1"/>
      <c r="B36" s="1"/>
      <c r="C36" s="1"/>
      <c r="D36" s="1"/>
      <c r="E36" s="1"/>
      <c r="F36" s="1"/>
      <c r="G36" s="1"/>
      <c r="H36" s="1"/>
      <c r="I36" s="1"/>
      <c r="J36" s="1"/>
      <c r="K36" s="1"/>
      <c r="L36" s="1"/>
      <c r="M36" s="1"/>
    </row>
    <row r="37" spans="1:13" ht="14.4">
      <c r="A37" s="1"/>
      <c r="B37" s="1"/>
      <c r="C37" s="1"/>
      <c r="D37" s="1"/>
      <c r="E37" s="1"/>
      <c r="F37" s="1"/>
      <c r="G37" s="1"/>
      <c r="H37" s="1"/>
      <c r="I37" s="1"/>
      <c r="J37" s="1"/>
      <c r="K37" s="1"/>
      <c r="L37" s="1"/>
      <c r="M37" s="1"/>
    </row>
    <row r="38" spans="1:13" ht="14.4">
      <c r="A38" s="1"/>
      <c r="B38" s="1"/>
      <c r="C38" s="1"/>
      <c r="D38" s="1"/>
      <c r="E38" s="1"/>
      <c r="F38" s="1"/>
      <c r="G38" s="1"/>
      <c r="H38" s="1"/>
      <c r="I38" s="1"/>
      <c r="J38" s="1"/>
      <c r="K38" s="1"/>
      <c r="L38" s="1"/>
      <c r="M38" s="1"/>
    </row>
    <row r="39" spans="1:13" ht="14.4">
      <c r="A39" s="1"/>
      <c r="B39" s="1"/>
      <c r="C39" s="1"/>
      <c r="D39" s="1"/>
      <c r="E39" s="1"/>
      <c r="F39" s="1"/>
      <c r="G39" s="1"/>
      <c r="H39" s="1"/>
      <c r="I39" s="1"/>
      <c r="J39" s="1"/>
      <c r="K39" s="1"/>
      <c r="L39" s="1"/>
      <c r="M39" s="1"/>
    </row>
    <row r="40" spans="1:13" ht="14.4">
      <c r="A40" s="1"/>
      <c r="B40" s="1"/>
      <c r="C40" s="1"/>
      <c r="D40" s="1"/>
      <c r="E40" s="1"/>
      <c r="F40" s="1"/>
      <c r="G40" s="1"/>
      <c r="H40" s="1"/>
      <c r="I40" s="1"/>
      <c r="J40" s="1"/>
      <c r="K40" s="1"/>
      <c r="L40" s="1"/>
      <c r="M40" s="1"/>
    </row>
    <row r="41" spans="1:13" ht="14.4">
      <c r="A41" s="1"/>
      <c r="B41" s="1"/>
      <c r="C41" s="1"/>
      <c r="D41" s="1"/>
      <c r="E41" s="1"/>
      <c r="F41" s="1"/>
      <c r="G41" s="1"/>
      <c r="H41" s="1"/>
      <c r="I41" s="1"/>
      <c r="J41" s="1"/>
      <c r="K41" s="1"/>
      <c r="L41" s="1"/>
      <c r="M41" s="1"/>
    </row>
    <row r="42" spans="1:13" ht="14.4">
      <c r="A42" s="1"/>
      <c r="B42" s="1"/>
      <c r="C42" s="1"/>
      <c r="D42" s="1"/>
      <c r="E42" s="1"/>
      <c r="F42" s="1"/>
      <c r="G42" s="1"/>
      <c r="H42" s="1"/>
      <c r="I42" s="1"/>
      <c r="J42" s="1"/>
      <c r="K42" s="1"/>
      <c r="L42" s="1"/>
      <c r="M42" s="1"/>
    </row>
    <row r="43" spans="1:13" ht="14.4">
      <c r="A43" s="1"/>
      <c r="B43" s="1"/>
      <c r="C43" s="1"/>
      <c r="D43" s="1"/>
      <c r="E43" s="1"/>
      <c r="F43" s="1"/>
      <c r="G43" s="1"/>
      <c r="H43" s="1"/>
      <c r="I43" s="1"/>
      <c r="J43" s="1"/>
      <c r="K43" s="1"/>
      <c r="L43" s="1"/>
      <c r="M43" s="1"/>
    </row>
    <row r="44" spans="1:13" ht="14.4">
      <c r="A44" s="1"/>
      <c r="B44" s="1"/>
      <c r="C44" s="1"/>
      <c r="D44" s="1"/>
      <c r="E44" s="1"/>
      <c r="F44" s="1"/>
      <c r="G44" s="1"/>
      <c r="H44" s="1"/>
      <c r="I44" s="1"/>
      <c r="J44" s="1"/>
      <c r="K44" s="1"/>
      <c r="L44" s="1"/>
      <c r="M44" s="1"/>
    </row>
    <row r="45" spans="1:13" ht="14.4">
      <c r="A45" s="1"/>
      <c r="B45" s="1"/>
      <c r="C45" s="1"/>
      <c r="D45" s="1"/>
      <c r="E45" s="1"/>
      <c r="F45" s="1"/>
      <c r="G45" s="1"/>
      <c r="H45" s="1"/>
      <c r="I45" s="1"/>
      <c r="J45" s="1"/>
      <c r="K45" s="1"/>
      <c r="L45" s="1"/>
      <c r="M45" s="1"/>
    </row>
    <row r="46" spans="1:13" ht="14.4">
      <c r="A46" s="1"/>
      <c r="B46" s="1"/>
      <c r="C46" s="1"/>
      <c r="D46" s="1"/>
      <c r="E46" s="1"/>
      <c r="F46" s="1"/>
      <c r="G46" s="1"/>
      <c r="H46" s="1"/>
      <c r="I46" s="1"/>
      <c r="J46" s="1"/>
      <c r="K46" s="1"/>
      <c r="L46" s="1"/>
      <c r="M46" s="1"/>
    </row>
    <row r="47" spans="1:13" ht="14.4">
      <c r="A47" s="1"/>
      <c r="B47" s="1"/>
      <c r="C47" s="1"/>
      <c r="D47" s="1"/>
      <c r="E47" s="1"/>
      <c r="F47" s="1"/>
      <c r="G47" s="1"/>
      <c r="H47" s="1"/>
      <c r="I47" s="1"/>
      <c r="J47" s="1"/>
      <c r="K47" s="1"/>
      <c r="L47" s="1"/>
      <c r="M47" s="1"/>
    </row>
    <row r="48" spans="1:13" ht="14.4">
      <c r="A48" s="1"/>
      <c r="B48" s="1"/>
      <c r="C48" s="1"/>
      <c r="D48" s="1"/>
      <c r="E48" s="1"/>
      <c r="F48" s="1"/>
      <c r="G48" s="1"/>
      <c r="H48" s="1"/>
      <c r="I48" s="1"/>
      <c r="J48" s="1"/>
      <c r="K48" s="1"/>
      <c r="L48" s="1"/>
      <c r="M48" s="1"/>
    </row>
    <row r="49" spans="1:13" ht="14.4">
      <c r="A49" s="1"/>
      <c r="B49" s="1"/>
      <c r="C49" s="1"/>
      <c r="D49" s="1"/>
      <c r="E49" s="1"/>
      <c r="F49" s="1"/>
      <c r="G49" s="1"/>
      <c r="H49" s="1"/>
      <c r="I49" s="1"/>
      <c r="J49" s="1"/>
      <c r="K49" s="1"/>
      <c r="L49" s="1"/>
      <c r="M49" s="1"/>
    </row>
    <row r="50" spans="1:13" ht="14.4">
      <c r="A50" s="1"/>
      <c r="B50" s="1"/>
      <c r="C50" s="1"/>
      <c r="D50" s="1"/>
      <c r="E50" s="1"/>
      <c r="F50" s="1"/>
      <c r="G50" s="1"/>
      <c r="H50" s="1"/>
      <c r="I50" s="1"/>
      <c r="J50" s="1"/>
      <c r="K50" s="1"/>
      <c r="L50" s="1"/>
      <c r="M50" s="1"/>
    </row>
    <row r="51" spans="1:13" ht="14.4">
      <c r="A51" s="1"/>
      <c r="B51" s="1"/>
      <c r="C51" s="1"/>
      <c r="D51" s="1"/>
      <c r="E51" s="1"/>
      <c r="F51" s="1"/>
      <c r="G51" s="1"/>
      <c r="H51" s="1"/>
      <c r="I51" s="1"/>
      <c r="J51" s="1"/>
      <c r="K51" s="1"/>
      <c r="L51" s="1"/>
      <c r="M51" s="1"/>
    </row>
    <row r="52" spans="1:13" ht="14.4">
      <c r="A52" s="1"/>
      <c r="B52" s="1"/>
      <c r="C52" s="1"/>
      <c r="D52" s="1"/>
      <c r="E52" s="1"/>
      <c r="F52" s="1"/>
      <c r="G52" s="1"/>
      <c r="H52" s="1"/>
      <c r="I52" s="1"/>
      <c r="J52" s="1"/>
      <c r="K52" s="1"/>
      <c r="L52" s="1"/>
      <c r="M52" s="1"/>
    </row>
    <row r="53" spans="1:13" ht="14.4">
      <c r="A53" s="1"/>
      <c r="B53" s="1"/>
      <c r="C53" s="1"/>
      <c r="D53" s="1"/>
      <c r="E53" s="1"/>
      <c r="F53" s="1"/>
      <c r="G53" s="1"/>
      <c r="H53" s="1"/>
      <c r="I53" s="1"/>
      <c r="J53" s="1"/>
      <c r="K53" s="1"/>
      <c r="L53" s="1"/>
      <c r="M53" s="1"/>
    </row>
    <row r="54" spans="1:13" ht="14.4">
      <c r="A54" s="1"/>
      <c r="B54" s="1"/>
      <c r="C54" s="1"/>
      <c r="D54" s="1"/>
      <c r="E54" s="1"/>
      <c r="F54" s="1"/>
      <c r="G54" s="1"/>
      <c r="H54" s="1"/>
      <c r="I54" s="1"/>
      <c r="J54" s="1"/>
      <c r="K54" s="1"/>
      <c r="L54" s="1"/>
      <c r="M54" s="1"/>
    </row>
    <row r="55" spans="1:13" ht="14.4">
      <c r="A55" s="1"/>
      <c r="B55" s="1"/>
      <c r="C55" s="1"/>
      <c r="D55" s="1"/>
      <c r="E55" s="1"/>
      <c r="F55" s="1"/>
      <c r="G55" s="1"/>
      <c r="H55" s="1"/>
      <c r="I55" s="1"/>
      <c r="J55" s="1"/>
      <c r="K55" s="1"/>
      <c r="L55" s="1"/>
      <c r="M55" s="1"/>
    </row>
    <row r="56" spans="1:13" ht="14.4">
      <c r="A56" s="1"/>
      <c r="B56" s="1"/>
      <c r="C56" s="1"/>
      <c r="D56" s="1"/>
      <c r="E56" s="1"/>
      <c r="F56" s="1"/>
      <c r="G56" s="1"/>
      <c r="H56" s="1"/>
      <c r="I56" s="1"/>
      <c r="J56" s="1"/>
      <c r="K56" s="1"/>
      <c r="L56" s="1"/>
      <c r="M56" s="1"/>
    </row>
    <row r="57" spans="1:13" ht="14.4">
      <c r="A57" s="1"/>
      <c r="B57" s="1"/>
      <c r="C57" s="1"/>
      <c r="D57" s="1"/>
      <c r="E57" s="1"/>
      <c r="F57" s="1"/>
      <c r="G57" s="1"/>
      <c r="H57" s="1"/>
      <c r="I57" s="1"/>
      <c r="J57" s="1"/>
      <c r="K57" s="1"/>
      <c r="L57" s="1"/>
      <c r="M57" s="1"/>
    </row>
    <row r="58" spans="1:13" ht="14.4">
      <c r="A58" s="1"/>
      <c r="B58" s="1"/>
      <c r="C58" s="1"/>
      <c r="D58" s="1"/>
      <c r="E58" s="1"/>
      <c r="F58" s="1"/>
      <c r="G58" s="1"/>
      <c r="H58" s="1"/>
      <c r="I58" s="1"/>
      <c r="J58" s="1"/>
      <c r="K58" s="1"/>
      <c r="L58" s="1"/>
      <c r="M58" s="1"/>
    </row>
    <row r="59" spans="1:13" ht="14.4">
      <c r="A59" s="1"/>
      <c r="B59" s="1"/>
      <c r="C59" s="1"/>
      <c r="D59" s="1"/>
      <c r="E59" s="1"/>
      <c r="F59" s="1"/>
      <c r="G59" s="1"/>
      <c r="H59" s="1"/>
      <c r="I59" s="1"/>
      <c r="J59" s="1"/>
      <c r="K59" s="1"/>
      <c r="L59" s="1"/>
      <c r="M59" s="1"/>
    </row>
    <row r="60" spans="1:13" ht="14.4">
      <c r="A60" s="1"/>
      <c r="B60" s="1"/>
      <c r="C60" s="1"/>
      <c r="D60" s="1"/>
      <c r="E60" s="1"/>
      <c r="F60" s="1"/>
      <c r="G60" s="1"/>
      <c r="H60" s="1"/>
      <c r="I60" s="1"/>
      <c r="J60" s="1"/>
      <c r="K60" s="1"/>
      <c r="L60" s="1"/>
      <c r="M60" s="1"/>
    </row>
  </sheetData>
  <mergeCells count="7">
    <mergeCell ref="B7:J7"/>
    <mergeCell ref="B8:J8"/>
    <mergeCell ref="A1:J1"/>
    <mergeCell ref="A3:J3"/>
    <mergeCell ref="B4:J4"/>
    <mergeCell ref="B5:J5"/>
    <mergeCell ref="B6:J6"/>
  </mergeCells>
  <conditionalFormatting sqref="F11:F28">
    <cfRule type="cellIs" dxfId="21" priority="4" operator="lessThan">
      <formula>0</formula>
    </cfRule>
    <cfRule type="cellIs" dxfId="20" priority="5" operator="greaterThanOrEqual">
      <formula>0</formula>
    </cfRule>
  </conditionalFormatting>
  <conditionalFormatting sqref="J11:J28">
    <cfRule type="expression" dxfId="19" priority="6">
      <formula>J11="OK"</formula>
    </cfRule>
    <cfRule type="expression" dxfId="18" priority="7">
      <formula>LEFT(J11,7)="REVISAR"</formula>
    </cfRule>
    <cfRule type="expression" dxfId="17" priority="8">
      <formula>J11="FALTA INFORMACIÓN"</formula>
    </cfRule>
  </conditionalFormatting>
  <dataValidations count="2">
    <dataValidation type="list" allowBlank="1" sqref="G11:H28" xr:uid="{00000000-0002-0000-0200-000000000000}">
      <formula1>"Sí,No"</formula1>
    </dataValidation>
    <dataValidation type="decimal" operator="greaterThan" sqref="D11:E28" xr:uid="{00000000-0002-0000-0200-000002000000}">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0"/>
  <sheetViews>
    <sheetView workbookViewId="0">
      <selection sqref="A1:M1"/>
    </sheetView>
  </sheetViews>
  <sheetFormatPr baseColWidth="10" defaultColWidth="8.796875" defaultRowHeight="13.8"/>
  <cols>
    <col min="1" max="1" width="7" customWidth="1"/>
    <col min="2" max="3" width="20" customWidth="1"/>
    <col min="4" max="4" width="10" customWidth="1"/>
    <col min="5" max="5" width="45" customWidth="1"/>
    <col min="6" max="6" width="10" customWidth="1"/>
    <col min="7" max="9" width="18" customWidth="1"/>
    <col min="10" max="10" width="27" customWidth="1"/>
    <col min="11" max="11" width="3" customWidth="1"/>
    <col min="12" max="12" width="10" customWidth="1"/>
    <col min="13" max="13" width="42" customWidth="1"/>
    <col min="14" max="14" width="2" customWidth="1"/>
  </cols>
  <sheetData>
    <row r="1" spans="1:14" ht="24" customHeight="1">
      <c r="A1" s="14" t="s">
        <v>233</v>
      </c>
      <c r="B1" s="14"/>
      <c r="C1" s="14"/>
      <c r="D1" s="14"/>
      <c r="E1" s="14"/>
      <c r="F1" s="14"/>
      <c r="G1" s="14"/>
      <c r="H1" s="14"/>
      <c r="I1" s="14"/>
      <c r="J1" s="14"/>
      <c r="K1" s="14"/>
      <c r="L1" s="14"/>
      <c r="M1" s="14"/>
    </row>
    <row r="2" spans="1:14" ht="14.4">
      <c r="A2" s="1"/>
      <c r="B2" s="1"/>
      <c r="C2" s="1"/>
      <c r="D2" s="1"/>
      <c r="E2" s="1"/>
      <c r="F2" s="1"/>
      <c r="G2" s="1"/>
      <c r="H2" s="1"/>
      <c r="I2" s="1"/>
      <c r="J2" s="1"/>
      <c r="K2" s="1"/>
      <c r="L2" s="1"/>
      <c r="M2" s="1"/>
    </row>
    <row r="3" spans="1:14" ht="14.4">
      <c r="A3" s="17" t="s">
        <v>234</v>
      </c>
      <c r="B3" s="17"/>
      <c r="C3" s="17"/>
      <c r="D3" s="17"/>
      <c r="E3" s="17"/>
      <c r="F3" s="17"/>
      <c r="G3" s="17"/>
      <c r="H3" s="17"/>
      <c r="I3" s="17"/>
      <c r="J3" s="17"/>
      <c r="K3" s="1"/>
      <c r="L3" s="7" t="s">
        <v>235</v>
      </c>
      <c r="M3" s="7" t="s">
        <v>121</v>
      </c>
      <c r="N3" s="8"/>
    </row>
    <row r="4" spans="1:14" ht="14.4">
      <c r="A4" s="17"/>
      <c r="B4" s="17"/>
      <c r="C4" s="17"/>
      <c r="D4" s="17"/>
      <c r="E4" s="17"/>
      <c r="F4" s="17"/>
      <c r="G4" s="17"/>
      <c r="H4" s="17"/>
      <c r="I4" s="17"/>
      <c r="J4" s="17"/>
      <c r="K4" s="1"/>
      <c r="L4" s="11" t="s">
        <v>100</v>
      </c>
      <c r="M4" s="10">
        <v>5</v>
      </c>
      <c r="N4" s="8"/>
    </row>
    <row r="5" spans="1:14" ht="14.4">
      <c r="A5" s="1"/>
      <c r="B5" s="1"/>
      <c r="C5" s="1"/>
      <c r="D5" s="1"/>
      <c r="E5" s="1"/>
      <c r="F5" s="1"/>
      <c r="G5" s="1"/>
      <c r="H5" s="1"/>
      <c r="I5" s="1"/>
      <c r="J5" s="1"/>
      <c r="K5" s="1"/>
      <c r="L5" s="11" t="s">
        <v>103</v>
      </c>
      <c r="M5" s="10">
        <v>4</v>
      </c>
      <c r="N5" s="8"/>
    </row>
    <row r="6" spans="1:14" ht="14.4">
      <c r="A6" s="1"/>
      <c r="B6" s="1"/>
      <c r="C6" s="1"/>
      <c r="D6" s="1"/>
      <c r="E6" s="1"/>
      <c r="F6" s="1"/>
      <c r="G6" s="1"/>
      <c r="H6" s="1"/>
      <c r="I6" s="1"/>
      <c r="J6" s="1"/>
      <c r="K6" s="1"/>
      <c r="L6" s="11" t="s">
        <v>106</v>
      </c>
      <c r="M6" s="10">
        <v>3</v>
      </c>
      <c r="N6" s="8"/>
    </row>
    <row r="7" spans="1:14" ht="14.4">
      <c r="A7" s="1"/>
      <c r="B7" s="1"/>
      <c r="C7" s="1"/>
      <c r="D7" s="1"/>
      <c r="E7" s="1"/>
      <c r="F7" s="1"/>
      <c r="G7" s="1"/>
      <c r="H7" s="1"/>
      <c r="I7" s="1"/>
      <c r="J7" s="1"/>
      <c r="K7" s="1"/>
      <c r="L7" s="11" t="s">
        <v>109</v>
      </c>
      <c r="M7" s="10">
        <v>2</v>
      </c>
      <c r="N7" s="8"/>
    </row>
    <row r="8" spans="1:14" ht="27.6">
      <c r="A8" s="7" t="s">
        <v>236</v>
      </c>
      <c r="B8" s="7" t="s">
        <v>237</v>
      </c>
      <c r="C8" s="7" t="s">
        <v>238</v>
      </c>
      <c r="D8" s="7" t="s">
        <v>235</v>
      </c>
      <c r="E8" s="7" t="s">
        <v>239</v>
      </c>
      <c r="F8" s="7" t="s">
        <v>240</v>
      </c>
      <c r="G8" s="7" t="str">
        <f>IF(Alternativas!B4="","Alternativa 1",Alternativas!B4)</f>
        <v>Flujo lineal</v>
      </c>
      <c r="H8" s="7" t="str">
        <f>IF(Alternativas!C4="","Alternativa 2",Alternativas!C4)</f>
        <v>Compacta con acceso compartido</v>
      </c>
      <c r="I8" s="7" t="str">
        <f>IF(Alternativas!D4="","Alternativa 3",Alternativas!D4)</f>
        <v>Salida independiente</v>
      </c>
      <c r="J8" s="7" t="s">
        <v>195</v>
      </c>
      <c r="K8" s="1"/>
      <c r="L8" s="11" t="s">
        <v>112</v>
      </c>
      <c r="M8" s="10">
        <v>1</v>
      </c>
      <c r="N8" s="8"/>
    </row>
    <row r="9" spans="1:14" ht="14.4">
      <c r="A9" s="3">
        <v>1</v>
      </c>
      <c r="B9" s="3" t="s">
        <v>197</v>
      </c>
      <c r="C9" s="3" t="s">
        <v>203</v>
      </c>
      <c r="D9" s="3" t="s">
        <v>100</v>
      </c>
      <c r="E9" s="3" t="s">
        <v>241</v>
      </c>
      <c r="F9" s="6">
        <f t="shared" ref="F9:F38" si="0">IF(D9="","",IF(COUNTIF($L$4:$L$9,D9)=0,"",VLOOKUP(D9,$L$4:$M$9,2,FALSE)))</f>
        <v>5</v>
      </c>
      <c r="G9" s="3" t="s">
        <v>200</v>
      </c>
      <c r="H9" s="3" t="s">
        <v>200</v>
      </c>
      <c r="I9" s="3" t="s">
        <v>200</v>
      </c>
      <c r="J9" s="6" t="str">
        <f>IF(COUNTA(B9:E9)=0,"",IF(OR(B9="",C9="",D9="",E9=""),"FALTA INFORMACIÓN",IF(COUNTIF($L$4:$L$9,D9)=0,"REVISAR: código",IF(COUNTIFS(Áreas!$B$11:$B$28,B9,Áreas!$J$11:$J$28,"OK")=0,"REVISAR: área 1 no válida",IF(COUNTIFS(Áreas!$B$11:$B$28,C9,Áreas!$J$11:$J$28,"OK")=0,"REVISAR: área 2 no válida",IF(B9=C9,"REVISAR: misma área",IF(COUNTIFS($B$9:$B$38,B9,$C$9:$C$38,C9)+COUNTIFS($B$9:$B$38,C9,$C$9:$C$38,B9)&gt;1,"REVISAR: relación duplicada","OK")))))))</f>
        <v>OK</v>
      </c>
      <c r="K9" s="1"/>
      <c r="L9" s="11" t="s">
        <v>115</v>
      </c>
      <c r="M9" s="10">
        <v>5</v>
      </c>
      <c r="N9" s="8"/>
    </row>
    <row r="10" spans="1:14" ht="14.4">
      <c r="A10" s="3">
        <v>2</v>
      </c>
      <c r="B10" s="3" t="s">
        <v>203</v>
      </c>
      <c r="C10" s="3" t="s">
        <v>207</v>
      </c>
      <c r="D10" s="3" t="s">
        <v>100</v>
      </c>
      <c r="E10" s="3" t="s">
        <v>242</v>
      </c>
      <c r="F10" s="6">
        <f t="shared" si="0"/>
        <v>5</v>
      </c>
      <c r="G10" s="3" t="s">
        <v>200</v>
      </c>
      <c r="H10" s="3" t="s">
        <v>199</v>
      </c>
      <c r="I10" s="3" t="s">
        <v>200</v>
      </c>
      <c r="J10" s="6" t="str">
        <f>IF(COUNTA(B10:E10)=0,"",IF(OR(B10="",C10="",D10="",E10=""),"FALTA INFORMACIÓN",IF(COUNTIF($L$4:$L$9,D10)=0,"REVISAR: código",IF(COUNTIFS(Áreas!$B$11:$B$28,B10,Áreas!$J$11:$J$28,"OK")=0,"REVISAR: área 1 no válida",IF(COUNTIFS(Áreas!$B$11:$B$28,C10,Áreas!$J$11:$J$28,"OK")=0,"REVISAR: área 2 no válida",IF(B10=C10,"REVISAR: misma área",IF(COUNTIFS($B$9:$B$38,B10,$C$9:$C$38,C10)+COUNTIFS($B$9:$B$38,C10,$C$9:$C$38,B10)&gt;1,"REVISAR: relación duplicada","OK")))))))</f>
        <v>OK</v>
      </c>
      <c r="K10" s="1"/>
      <c r="L10" s="1"/>
      <c r="M10" s="1"/>
      <c r="N10" s="8"/>
    </row>
    <row r="11" spans="1:14" ht="24.6">
      <c r="A11" s="3">
        <v>3</v>
      </c>
      <c r="B11" s="3" t="s">
        <v>207</v>
      </c>
      <c r="C11" s="3" t="s">
        <v>211</v>
      </c>
      <c r="D11" s="3" t="s">
        <v>103</v>
      </c>
      <c r="E11" s="3" t="s">
        <v>243</v>
      </c>
      <c r="F11" s="6">
        <f t="shared" si="0"/>
        <v>4</v>
      </c>
      <c r="G11" s="3" t="s">
        <v>200</v>
      </c>
      <c r="H11" s="3" t="s">
        <v>200</v>
      </c>
      <c r="I11" s="3" t="s">
        <v>200</v>
      </c>
      <c r="J11" s="6" t="str">
        <f>IF(COUNTA(B11:E11)=0,"",IF(OR(B11="",C11="",D11="",E11=""),"FALTA INFORMACIÓN",IF(COUNTIF($L$4:$L$9,D11)=0,"REVISAR: código",IF(COUNTIFS(Áreas!$B$11:$B$28,B11,Áreas!$J$11:$J$28,"OK")=0,"REVISAR: área 1 no válida",IF(COUNTIFS(Áreas!$B$11:$B$28,C11,Áreas!$J$11:$J$28,"OK")=0,"REVISAR: área 2 no válida",IF(B11=C11,"REVISAR: misma área",IF(COUNTIFS($B$9:$B$38,B11,$C$9:$C$38,C11)+COUNTIFS($B$9:$B$38,C11,$C$9:$C$38,B11)&gt;1,"REVISAR: relación duplicada","OK")))))))</f>
        <v>OK</v>
      </c>
      <c r="K11" s="1"/>
      <c r="L11" s="12" t="s">
        <v>244</v>
      </c>
      <c r="M11" s="13" t="s">
        <v>245</v>
      </c>
      <c r="N11" s="8"/>
    </row>
    <row r="12" spans="1:14" ht="24.6">
      <c r="A12" s="3">
        <v>4</v>
      </c>
      <c r="B12" s="3" t="s">
        <v>211</v>
      </c>
      <c r="C12" s="3" t="s">
        <v>215</v>
      </c>
      <c r="D12" s="3" t="s">
        <v>100</v>
      </c>
      <c r="E12" s="3" t="s">
        <v>246</v>
      </c>
      <c r="F12" s="6">
        <f t="shared" si="0"/>
        <v>5</v>
      </c>
      <c r="G12" s="3" t="s">
        <v>200</v>
      </c>
      <c r="H12" s="3" t="s">
        <v>200</v>
      </c>
      <c r="I12" s="3" t="s">
        <v>200</v>
      </c>
      <c r="J12" s="6" t="str">
        <f>IF(COUNTA(B12:E12)=0,"",IF(OR(B12="",C12="",D12="",E12=""),"FALTA INFORMACIÓN",IF(COUNTIF($L$4:$L$9,D12)=0,"REVISAR: código",IF(COUNTIFS(Áreas!$B$11:$B$28,B12,Áreas!$J$11:$J$28,"OK")=0,"REVISAR: área 1 no válida",IF(COUNTIFS(Áreas!$B$11:$B$28,C12,Áreas!$J$11:$J$28,"OK")=0,"REVISAR: área 2 no válida",IF(B12=C12,"REVISAR: misma área",IF(COUNTIFS($B$9:$B$38,B12,$C$9:$C$38,C12)+COUNTIFS($B$9:$B$38,C12,$C$9:$C$38,B12)&gt;1,"REVISAR: relación duplicada","OK")))))))</f>
        <v>OK</v>
      </c>
      <c r="K12" s="1"/>
      <c r="L12" s="12" t="s">
        <v>115</v>
      </c>
      <c r="M12" s="13" t="s">
        <v>247</v>
      </c>
      <c r="N12" s="8"/>
    </row>
    <row r="13" spans="1:14" ht="24.6">
      <c r="A13" s="3">
        <v>5</v>
      </c>
      <c r="B13" s="3" t="s">
        <v>215</v>
      </c>
      <c r="C13" s="3" t="s">
        <v>219</v>
      </c>
      <c r="D13" s="3" t="s">
        <v>100</v>
      </c>
      <c r="E13" s="3" t="s">
        <v>248</v>
      </c>
      <c r="F13" s="6">
        <f t="shared" si="0"/>
        <v>5</v>
      </c>
      <c r="G13" s="3" t="s">
        <v>200</v>
      </c>
      <c r="H13" s="3" t="s">
        <v>200</v>
      </c>
      <c r="I13" s="3" t="s">
        <v>200</v>
      </c>
      <c r="J13" s="6" t="str">
        <f>IF(COUNTA(B13:E13)=0,"",IF(OR(B13="",C13="",D13="",E13=""),"FALTA INFORMACIÓN",IF(COUNTIF($L$4:$L$9,D13)=0,"REVISAR: código",IF(COUNTIFS(Áreas!$B$11:$B$28,B13,Áreas!$J$11:$J$28,"OK")=0,"REVISAR: área 1 no válida",IF(COUNTIFS(Áreas!$B$11:$B$28,C13,Áreas!$J$11:$J$28,"OK")=0,"REVISAR: área 2 no válida",IF(B13=C13,"REVISAR: misma área",IF(COUNTIFS($B$9:$B$38,B13,$C$9:$C$38,C13)+COUNTIFS($B$9:$B$38,C13,$C$9:$C$38,B13)&gt;1,"REVISAR: relación duplicada","OK")))))))</f>
        <v>OK</v>
      </c>
      <c r="K13" s="1"/>
      <c r="L13" s="12" t="s">
        <v>249</v>
      </c>
      <c r="M13" s="13" t="s">
        <v>250</v>
      </c>
      <c r="N13" s="8"/>
    </row>
    <row r="14" spans="1:14" ht="14.4">
      <c r="A14" s="3">
        <v>6</v>
      </c>
      <c r="B14" s="3" t="s">
        <v>197</v>
      </c>
      <c r="C14" s="3" t="s">
        <v>215</v>
      </c>
      <c r="D14" s="3" t="s">
        <v>112</v>
      </c>
      <c r="E14" s="3" t="s">
        <v>251</v>
      </c>
      <c r="F14" s="6">
        <f t="shared" si="0"/>
        <v>1</v>
      </c>
      <c r="G14" s="3" t="s">
        <v>200</v>
      </c>
      <c r="H14" s="3" t="s">
        <v>200</v>
      </c>
      <c r="I14" s="3" t="s">
        <v>200</v>
      </c>
      <c r="J14" s="6" t="str">
        <f>IF(COUNTA(B14:E14)=0,"",IF(OR(B14="",C14="",D14="",E14=""),"FALTA INFORMACIÓN",IF(COUNTIF($L$4:$L$9,D14)=0,"REVISAR: código",IF(COUNTIFS(Áreas!$B$11:$B$28,B14,Áreas!$J$11:$J$28,"OK")=0,"REVISAR: área 1 no válida",IF(COUNTIFS(Áreas!$B$11:$B$28,C14,Áreas!$J$11:$J$28,"OK")=0,"REVISAR: área 2 no válida",IF(B14=C14,"REVISAR: misma área",IF(COUNTIFS($B$9:$B$38,B14,$C$9:$C$38,C14)+COUNTIFS($B$9:$B$38,C14,$C$9:$C$38,B14)&gt;1,"REVISAR: relación duplicada","OK")))))))</f>
        <v>OK</v>
      </c>
      <c r="K14" s="1"/>
      <c r="L14" s="1"/>
      <c r="M14" s="1"/>
      <c r="N14" s="8"/>
    </row>
    <row r="15" spans="1:14" ht="14.4">
      <c r="A15" s="3">
        <v>7</v>
      </c>
      <c r="B15" s="3" t="s">
        <v>197</v>
      </c>
      <c r="C15" s="3" t="s">
        <v>219</v>
      </c>
      <c r="D15" s="3" t="s">
        <v>115</v>
      </c>
      <c r="E15" s="3" t="s">
        <v>252</v>
      </c>
      <c r="F15" s="6">
        <f t="shared" si="0"/>
        <v>5</v>
      </c>
      <c r="G15" s="3" t="s">
        <v>200</v>
      </c>
      <c r="H15" s="3" t="s">
        <v>199</v>
      </c>
      <c r="I15" s="3" t="s">
        <v>200</v>
      </c>
      <c r="J15" s="6" t="str">
        <f>IF(COUNTA(B15:E15)=0,"",IF(OR(B15="",C15="",D15="",E15=""),"FALTA INFORMACIÓN",IF(COUNTIF($L$4:$L$9,D15)=0,"REVISAR: código",IF(COUNTIFS(Áreas!$B$11:$B$28,B15,Áreas!$J$11:$J$28,"OK")=0,"REVISAR: área 1 no válida",IF(COUNTIFS(Áreas!$B$11:$B$28,C15,Áreas!$J$11:$J$28,"OK")=0,"REVISAR: área 2 no válida",IF(B15=C15,"REVISAR: misma área",IF(COUNTIFS($B$9:$B$38,B15,$C$9:$C$38,C15)+COUNTIFS($B$9:$B$38,C15,$C$9:$C$38,B15)&gt;1,"REVISAR: relación duplicada","OK")))))))</f>
        <v>OK</v>
      </c>
      <c r="K15" s="1"/>
      <c r="L15" s="1"/>
      <c r="M15" s="1"/>
      <c r="N15" s="8"/>
    </row>
    <row r="16" spans="1:14" ht="14.4">
      <c r="A16" s="3">
        <v>8</v>
      </c>
      <c r="B16" s="3" t="s">
        <v>203</v>
      </c>
      <c r="C16" s="3" t="s">
        <v>215</v>
      </c>
      <c r="D16" s="3" t="s">
        <v>106</v>
      </c>
      <c r="E16" s="3" t="s">
        <v>253</v>
      </c>
      <c r="F16" s="6">
        <f t="shared" si="0"/>
        <v>3</v>
      </c>
      <c r="G16" s="3" t="s">
        <v>200</v>
      </c>
      <c r="H16" s="3" t="s">
        <v>200</v>
      </c>
      <c r="I16" s="3" t="s">
        <v>199</v>
      </c>
      <c r="J16" s="6" t="str">
        <f>IF(COUNTA(B16:E16)=0,"",IF(OR(B16="",C16="",D16="",E16=""),"FALTA INFORMACIÓN",IF(COUNTIF($L$4:$L$9,D16)=0,"REVISAR: código",IF(COUNTIFS(Áreas!$B$11:$B$28,B16,Áreas!$J$11:$J$28,"OK")=0,"REVISAR: área 1 no válida",IF(COUNTIFS(Áreas!$B$11:$B$28,C16,Áreas!$J$11:$J$28,"OK")=0,"REVISAR: área 2 no válida",IF(B16=C16,"REVISAR: misma área",IF(COUNTIFS($B$9:$B$38,B16,$C$9:$C$38,C16)+COUNTIFS($B$9:$B$38,C16,$C$9:$C$38,B16)&gt;1,"REVISAR: relación duplicada","OK")))))))</f>
        <v>OK</v>
      </c>
      <c r="K16" s="1"/>
      <c r="L16" s="1"/>
      <c r="M16" s="1"/>
      <c r="N16" s="8"/>
    </row>
    <row r="17" spans="1:14" ht="14.4">
      <c r="A17" s="3"/>
      <c r="B17" s="3"/>
      <c r="C17" s="3"/>
      <c r="D17" s="3"/>
      <c r="E17" s="3"/>
      <c r="F17" s="6" t="str">
        <f t="shared" si="0"/>
        <v/>
      </c>
      <c r="G17" s="3"/>
      <c r="H17" s="3"/>
      <c r="I17" s="3"/>
      <c r="J17" s="6" t="str">
        <f>IF(COUNTA(B17:E17)=0,"",IF(OR(B17="",C17="",D17="",E17=""),"FALTA INFORMACIÓN",IF(COUNTIF($L$4:$L$9,D17)=0,"REVISAR: código",IF(COUNTIFS(Áreas!$B$11:$B$28,B17,Áreas!$J$11:$J$28,"OK")=0,"REVISAR: área 1 no válida",IF(COUNTIFS(Áreas!$B$11:$B$28,C17,Áreas!$J$11:$J$28,"OK")=0,"REVISAR: área 2 no válida",IF(B17=C17,"REVISAR: misma área",IF(COUNTIFS($B$9:$B$38,B17,$C$9:$C$38,C17)+COUNTIFS($B$9:$B$38,C17,$C$9:$C$38,B17)&gt;1,"REVISAR: relación duplicada","OK")))))))</f>
        <v/>
      </c>
      <c r="K17" s="1"/>
      <c r="L17" s="1"/>
      <c r="M17" s="1"/>
      <c r="N17" s="8"/>
    </row>
    <row r="18" spans="1:14" ht="14.4">
      <c r="A18" s="3"/>
      <c r="B18" s="3"/>
      <c r="C18" s="3"/>
      <c r="D18" s="3"/>
      <c r="E18" s="3"/>
      <c r="F18" s="6" t="str">
        <f t="shared" si="0"/>
        <v/>
      </c>
      <c r="G18" s="3"/>
      <c r="H18" s="3"/>
      <c r="I18" s="3"/>
      <c r="J18" s="6" t="str">
        <f>IF(COUNTA(B18:E18)=0,"",IF(OR(B18="",C18="",D18="",E18=""),"FALTA INFORMACIÓN",IF(COUNTIF($L$4:$L$9,D18)=0,"REVISAR: código",IF(COUNTIFS(Áreas!$B$11:$B$28,B18,Áreas!$J$11:$J$28,"OK")=0,"REVISAR: área 1 no válida",IF(COUNTIFS(Áreas!$B$11:$B$28,C18,Áreas!$J$11:$J$28,"OK")=0,"REVISAR: área 2 no válida",IF(B18=C18,"REVISAR: misma área",IF(COUNTIFS($B$9:$B$38,B18,$C$9:$C$38,C18)+COUNTIFS($B$9:$B$38,C18,$C$9:$C$38,B18)&gt;1,"REVISAR: relación duplicada","OK")))))))</f>
        <v/>
      </c>
      <c r="K18" s="1"/>
      <c r="L18" s="1"/>
      <c r="M18" s="1"/>
      <c r="N18" s="8"/>
    </row>
    <row r="19" spans="1:14" ht="14.4">
      <c r="A19" s="3"/>
      <c r="B19" s="3"/>
      <c r="C19" s="3"/>
      <c r="D19" s="3"/>
      <c r="E19" s="3"/>
      <c r="F19" s="6" t="str">
        <f t="shared" si="0"/>
        <v/>
      </c>
      <c r="G19" s="3"/>
      <c r="H19" s="3"/>
      <c r="I19" s="3"/>
      <c r="J19" s="6" t="str">
        <f>IF(COUNTA(B19:E19)=0,"",IF(OR(B19="",C19="",D19="",E19=""),"FALTA INFORMACIÓN",IF(COUNTIF($L$4:$L$9,D19)=0,"REVISAR: código",IF(COUNTIFS(Áreas!$B$11:$B$28,B19,Áreas!$J$11:$J$28,"OK")=0,"REVISAR: área 1 no válida",IF(COUNTIFS(Áreas!$B$11:$B$28,C19,Áreas!$J$11:$J$28,"OK")=0,"REVISAR: área 2 no válida",IF(B19=C19,"REVISAR: misma área",IF(COUNTIFS($B$9:$B$38,B19,$C$9:$C$38,C19)+COUNTIFS($B$9:$B$38,C19,$C$9:$C$38,B19)&gt;1,"REVISAR: relación duplicada","OK")))))))</f>
        <v/>
      </c>
      <c r="K19" s="1"/>
      <c r="L19" s="1"/>
      <c r="M19" s="1"/>
      <c r="N19" s="8"/>
    </row>
    <row r="20" spans="1:14" ht="14.4">
      <c r="A20" s="3"/>
      <c r="B20" s="3"/>
      <c r="C20" s="3"/>
      <c r="D20" s="3"/>
      <c r="E20" s="3"/>
      <c r="F20" s="6" t="str">
        <f t="shared" si="0"/>
        <v/>
      </c>
      <c r="G20" s="3"/>
      <c r="H20" s="3"/>
      <c r="I20" s="3"/>
      <c r="J20" s="6" t="str">
        <f>IF(COUNTA(B20:E20)=0,"",IF(OR(B20="",C20="",D20="",E20=""),"FALTA INFORMACIÓN",IF(COUNTIF($L$4:$L$9,D20)=0,"REVISAR: código",IF(COUNTIFS(Áreas!$B$11:$B$28,B20,Áreas!$J$11:$J$28,"OK")=0,"REVISAR: área 1 no válida",IF(COUNTIFS(Áreas!$B$11:$B$28,C20,Áreas!$J$11:$J$28,"OK")=0,"REVISAR: área 2 no válida",IF(B20=C20,"REVISAR: misma área",IF(COUNTIFS($B$9:$B$38,B20,$C$9:$C$38,C20)+COUNTIFS($B$9:$B$38,C20,$C$9:$C$38,B20)&gt;1,"REVISAR: relación duplicada","OK")))))))</f>
        <v/>
      </c>
      <c r="K20" s="1"/>
      <c r="L20" s="1"/>
      <c r="M20" s="1"/>
      <c r="N20" s="8"/>
    </row>
    <row r="21" spans="1:14" ht="14.4">
      <c r="A21" s="3"/>
      <c r="B21" s="3"/>
      <c r="C21" s="3"/>
      <c r="D21" s="3"/>
      <c r="E21" s="3"/>
      <c r="F21" s="6" t="str">
        <f t="shared" si="0"/>
        <v/>
      </c>
      <c r="G21" s="3"/>
      <c r="H21" s="3"/>
      <c r="I21" s="3"/>
      <c r="J21" s="6" t="str">
        <f>IF(COUNTA(B21:E21)=0,"",IF(OR(B21="",C21="",D21="",E21=""),"FALTA INFORMACIÓN",IF(COUNTIF($L$4:$L$9,D21)=0,"REVISAR: código",IF(COUNTIFS(Áreas!$B$11:$B$28,B21,Áreas!$J$11:$J$28,"OK")=0,"REVISAR: área 1 no válida",IF(COUNTIFS(Áreas!$B$11:$B$28,C21,Áreas!$J$11:$J$28,"OK")=0,"REVISAR: área 2 no válida",IF(B21=C21,"REVISAR: misma área",IF(COUNTIFS($B$9:$B$38,B21,$C$9:$C$38,C21)+COUNTIFS($B$9:$B$38,C21,$C$9:$C$38,B21)&gt;1,"REVISAR: relación duplicada","OK")))))))</f>
        <v/>
      </c>
      <c r="K21" s="1"/>
      <c r="L21" s="1"/>
      <c r="M21" s="1"/>
      <c r="N21" s="8"/>
    </row>
    <row r="22" spans="1:14" ht="14.4">
      <c r="A22" s="3"/>
      <c r="B22" s="3"/>
      <c r="C22" s="3"/>
      <c r="D22" s="3"/>
      <c r="E22" s="3"/>
      <c r="F22" s="6" t="str">
        <f t="shared" si="0"/>
        <v/>
      </c>
      <c r="G22" s="3"/>
      <c r="H22" s="3"/>
      <c r="I22" s="3"/>
      <c r="J22" s="6" t="str">
        <f>IF(COUNTA(B22:E22)=0,"",IF(OR(B22="",C22="",D22="",E22=""),"FALTA INFORMACIÓN",IF(COUNTIF($L$4:$L$9,D22)=0,"REVISAR: código",IF(COUNTIFS(Áreas!$B$11:$B$28,B22,Áreas!$J$11:$J$28,"OK")=0,"REVISAR: área 1 no válida",IF(COUNTIFS(Áreas!$B$11:$B$28,C22,Áreas!$J$11:$J$28,"OK")=0,"REVISAR: área 2 no válida",IF(B22=C22,"REVISAR: misma área",IF(COUNTIFS($B$9:$B$38,B22,$C$9:$C$38,C22)+COUNTIFS($B$9:$B$38,C22,$C$9:$C$38,B22)&gt;1,"REVISAR: relación duplicada","OK")))))))</f>
        <v/>
      </c>
      <c r="K22" s="1"/>
      <c r="L22" s="1"/>
      <c r="M22" s="1"/>
    </row>
    <row r="23" spans="1:14" ht="14.4">
      <c r="A23" s="3"/>
      <c r="B23" s="3"/>
      <c r="C23" s="3"/>
      <c r="D23" s="3"/>
      <c r="E23" s="3"/>
      <c r="F23" s="6" t="str">
        <f t="shared" si="0"/>
        <v/>
      </c>
      <c r="G23" s="3"/>
      <c r="H23" s="3"/>
      <c r="I23" s="3"/>
      <c r="J23" s="6" t="str">
        <f>IF(COUNTA(B23:E23)=0,"",IF(OR(B23="",C23="",D23="",E23=""),"FALTA INFORMACIÓN",IF(COUNTIF($L$4:$L$9,D23)=0,"REVISAR: código",IF(COUNTIFS(Áreas!$B$11:$B$28,B23,Áreas!$J$11:$J$28,"OK")=0,"REVISAR: área 1 no válida",IF(COUNTIFS(Áreas!$B$11:$B$28,C23,Áreas!$J$11:$J$28,"OK")=0,"REVISAR: área 2 no válida",IF(B23=C23,"REVISAR: misma área",IF(COUNTIFS($B$9:$B$38,B23,$C$9:$C$38,C23)+COUNTIFS($B$9:$B$38,C23,$C$9:$C$38,B23)&gt;1,"REVISAR: relación duplicada","OK")))))))</f>
        <v/>
      </c>
      <c r="K23" s="1"/>
      <c r="L23" s="1"/>
      <c r="M23" s="1"/>
    </row>
    <row r="24" spans="1:14" ht="14.4">
      <c r="A24" s="3"/>
      <c r="B24" s="3"/>
      <c r="C24" s="3"/>
      <c r="D24" s="3"/>
      <c r="E24" s="3"/>
      <c r="F24" s="6" t="str">
        <f t="shared" si="0"/>
        <v/>
      </c>
      <c r="G24" s="3"/>
      <c r="H24" s="3"/>
      <c r="I24" s="3"/>
      <c r="J24" s="6" t="str">
        <f>IF(COUNTA(B24:E24)=0,"",IF(OR(B24="",C24="",D24="",E24=""),"FALTA INFORMACIÓN",IF(COUNTIF($L$4:$L$9,D24)=0,"REVISAR: código",IF(COUNTIFS(Áreas!$B$11:$B$28,B24,Áreas!$J$11:$J$28,"OK")=0,"REVISAR: área 1 no válida",IF(COUNTIFS(Áreas!$B$11:$B$28,C24,Áreas!$J$11:$J$28,"OK")=0,"REVISAR: área 2 no válida",IF(B24=C24,"REVISAR: misma área",IF(COUNTIFS($B$9:$B$38,B24,$C$9:$C$38,C24)+COUNTIFS($B$9:$B$38,C24,$C$9:$C$38,B24)&gt;1,"REVISAR: relación duplicada","OK")))))))</f>
        <v/>
      </c>
      <c r="K24" s="1"/>
      <c r="L24" s="1"/>
      <c r="M24" s="1"/>
    </row>
    <row r="25" spans="1:14" ht="14.4">
      <c r="A25" s="3"/>
      <c r="B25" s="3"/>
      <c r="C25" s="3"/>
      <c r="D25" s="3"/>
      <c r="E25" s="3"/>
      <c r="F25" s="6" t="str">
        <f t="shared" si="0"/>
        <v/>
      </c>
      <c r="G25" s="3"/>
      <c r="H25" s="3"/>
      <c r="I25" s="3"/>
      <c r="J25" s="6" t="str">
        <f>IF(COUNTA(B25:E25)=0,"",IF(OR(B25="",C25="",D25="",E25=""),"FALTA INFORMACIÓN",IF(COUNTIF($L$4:$L$9,D25)=0,"REVISAR: código",IF(COUNTIFS(Áreas!$B$11:$B$28,B25,Áreas!$J$11:$J$28,"OK")=0,"REVISAR: área 1 no válida",IF(COUNTIFS(Áreas!$B$11:$B$28,C25,Áreas!$J$11:$J$28,"OK")=0,"REVISAR: área 2 no válida",IF(B25=C25,"REVISAR: misma área",IF(COUNTIFS($B$9:$B$38,B25,$C$9:$C$38,C25)+COUNTIFS($B$9:$B$38,C25,$C$9:$C$38,B25)&gt;1,"REVISAR: relación duplicada","OK")))))))</f>
        <v/>
      </c>
      <c r="K25" s="1"/>
      <c r="L25" s="1"/>
      <c r="M25" s="1"/>
    </row>
    <row r="26" spans="1:14" ht="14.4">
      <c r="A26" s="3"/>
      <c r="B26" s="3"/>
      <c r="C26" s="3"/>
      <c r="D26" s="3"/>
      <c r="E26" s="3"/>
      <c r="F26" s="6" t="str">
        <f t="shared" si="0"/>
        <v/>
      </c>
      <c r="G26" s="3"/>
      <c r="H26" s="3"/>
      <c r="I26" s="3"/>
      <c r="J26" s="6" t="str">
        <f>IF(COUNTA(B26:E26)=0,"",IF(OR(B26="",C26="",D26="",E26=""),"FALTA INFORMACIÓN",IF(COUNTIF($L$4:$L$9,D26)=0,"REVISAR: código",IF(COUNTIFS(Áreas!$B$11:$B$28,B26,Áreas!$J$11:$J$28,"OK")=0,"REVISAR: área 1 no válida",IF(COUNTIFS(Áreas!$B$11:$B$28,C26,Áreas!$J$11:$J$28,"OK")=0,"REVISAR: área 2 no válida",IF(B26=C26,"REVISAR: misma área",IF(COUNTIFS($B$9:$B$38,B26,$C$9:$C$38,C26)+COUNTIFS($B$9:$B$38,C26,$C$9:$C$38,B26)&gt;1,"REVISAR: relación duplicada","OK")))))))</f>
        <v/>
      </c>
      <c r="K26" s="1"/>
      <c r="L26" s="1"/>
      <c r="M26" s="1"/>
    </row>
    <row r="27" spans="1:14" ht="14.4">
      <c r="A27" s="3"/>
      <c r="B27" s="3"/>
      <c r="C27" s="3"/>
      <c r="D27" s="3"/>
      <c r="E27" s="3"/>
      <c r="F27" s="6" t="str">
        <f t="shared" si="0"/>
        <v/>
      </c>
      <c r="G27" s="3"/>
      <c r="H27" s="3"/>
      <c r="I27" s="3"/>
      <c r="J27" s="6" t="str">
        <f>IF(COUNTA(B27:E27)=0,"",IF(OR(B27="",C27="",D27="",E27=""),"FALTA INFORMACIÓN",IF(COUNTIF($L$4:$L$9,D27)=0,"REVISAR: código",IF(COUNTIFS(Áreas!$B$11:$B$28,B27,Áreas!$J$11:$J$28,"OK")=0,"REVISAR: área 1 no válida",IF(COUNTIFS(Áreas!$B$11:$B$28,C27,Áreas!$J$11:$J$28,"OK")=0,"REVISAR: área 2 no válida",IF(B27=C27,"REVISAR: misma área",IF(COUNTIFS($B$9:$B$38,B27,$C$9:$C$38,C27)+COUNTIFS($B$9:$B$38,C27,$C$9:$C$38,B27)&gt;1,"REVISAR: relación duplicada","OK")))))))</f>
        <v/>
      </c>
      <c r="K27" s="1"/>
      <c r="L27" s="1"/>
      <c r="M27" s="1"/>
    </row>
    <row r="28" spans="1:14" ht="14.4">
      <c r="A28" s="3"/>
      <c r="B28" s="3"/>
      <c r="C28" s="3"/>
      <c r="D28" s="3"/>
      <c r="E28" s="3"/>
      <c r="F28" s="6" t="str">
        <f t="shared" si="0"/>
        <v/>
      </c>
      <c r="G28" s="3"/>
      <c r="H28" s="3"/>
      <c r="I28" s="3"/>
      <c r="J28" s="6" t="str">
        <f>IF(COUNTA(B28:E28)=0,"",IF(OR(B28="",C28="",D28="",E28=""),"FALTA INFORMACIÓN",IF(COUNTIF($L$4:$L$9,D28)=0,"REVISAR: código",IF(COUNTIFS(Áreas!$B$11:$B$28,B28,Áreas!$J$11:$J$28,"OK")=0,"REVISAR: área 1 no válida",IF(COUNTIFS(Áreas!$B$11:$B$28,C28,Áreas!$J$11:$J$28,"OK")=0,"REVISAR: área 2 no válida",IF(B28=C28,"REVISAR: misma área",IF(COUNTIFS($B$9:$B$38,B28,$C$9:$C$38,C28)+COUNTIFS($B$9:$B$38,C28,$C$9:$C$38,B28)&gt;1,"REVISAR: relación duplicada","OK")))))))</f>
        <v/>
      </c>
      <c r="K28" s="1"/>
      <c r="L28" s="1"/>
      <c r="M28" s="1"/>
    </row>
    <row r="29" spans="1:14" ht="14.4">
      <c r="A29" s="3"/>
      <c r="B29" s="3"/>
      <c r="C29" s="3"/>
      <c r="D29" s="3"/>
      <c r="E29" s="3"/>
      <c r="F29" s="6" t="str">
        <f t="shared" si="0"/>
        <v/>
      </c>
      <c r="G29" s="3"/>
      <c r="H29" s="3"/>
      <c r="I29" s="3"/>
      <c r="J29" s="6" t="str">
        <f>IF(COUNTA(B29:E29)=0,"",IF(OR(B29="",C29="",D29="",E29=""),"FALTA INFORMACIÓN",IF(COUNTIF($L$4:$L$9,D29)=0,"REVISAR: código",IF(COUNTIFS(Áreas!$B$11:$B$28,B29,Áreas!$J$11:$J$28,"OK")=0,"REVISAR: área 1 no válida",IF(COUNTIFS(Áreas!$B$11:$B$28,C29,Áreas!$J$11:$J$28,"OK")=0,"REVISAR: área 2 no válida",IF(B29=C29,"REVISAR: misma área",IF(COUNTIFS($B$9:$B$38,B29,$C$9:$C$38,C29)+COUNTIFS($B$9:$B$38,C29,$C$9:$C$38,B29)&gt;1,"REVISAR: relación duplicada","OK")))))))</f>
        <v/>
      </c>
      <c r="K29" s="1"/>
      <c r="L29" s="1"/>
      <c r="M29" s="1"/>
    </row>
    <row r="30" spans="1:14" ht="14.4">
      <c r="A30" s="3"/>
      <c r="B30" s="3"/>
      <c r="C30" s="3"/>
      <c r="D30" s="3"/>
      <c r="E30" s="3"/>
      <c r="F30" s="6" t="str">
        <f t="shared" si="0"/>
        <v/>
      </c>
      <c r="G30" s="3"/>
      <c r="H30" s="3"/>
      <c r="I30" s="3"/>
      <c r="J30" s="6" t="str">
        <f>IF(COUNTA(B30:E30)=0,"",IF(OR(B30="",C30="",D30="",E30=""),"FALTA INFORMACIÓN",IF(COUNTIF($L$4:$L$9,D30)=0,"REVISAR: código",IF(COUNTIFS(Áreas!$B$11:$B$28,B30,Áreas!$J$11:$J$28,"OK")=0,"REVISAR: área 1 no válida",IF(COUNTIFS(Áreas!$B$11:$B$28,C30,Áreas!$J$11:$J$28,"OK")=0,"REVISAR: área 2 no válida",IF(B30=C30,"REVISAR: misma área",IF(COUNTIFS($B$9:$B$38,B30,$C$9:$C$38,C30)+COUNTIFS($B$9:$B$38,C30,$C$9:$C$38,B30)&gt;1,"REVISAR: relación duplicada","OK")))))))</f>
        <v/>
      </c>
      <c r="K30" s="1"/>
      <c r="L30" s="1"/>
      <c r="M30" s="1"/>
    </row>
    <row r="31" spans="1:14" ht="14.4">
      <c r="A31" s="3"/>
      <c r="B31" s="3"/>
      <c r="C31" s="3"/>
      <c r="D31" s="3"/>
      <c r="E31" s="3"/>
      <c r="F31" s="6" t="str">
        <f t="shared" si="0"/>
        <v/>
      </c>
      <c r="G31" s="3"/>
      <c r="H31" s="3"/>
      <c r="I31" s="3"/>
      <c r="J31" s="6" t="str">
        <f>IF(COUNTA(B31:E31)=0,"",IF(OR(B31="",C31="",D31="",E31=""),"FALTA INFORMACIÓN",IF(COUNTIF($L$4:$L$9,D31)=0,"REVISAR: código",IF(COUNTIFS(Áreas!$B$11:$B$28,B31,Áreas!$J$11:$J$28,"OK")=0,"REVISAR: área 1 no válida",IF(COUNTIFS(Áreas!$B$11:$B$28,C31,Áreas!$J$11:$J$28,"OK")=0,"REVISAR: área 2 no válida",IF(B31=C31,"REVISAR: misma área",IF(COUNTIFS($B$9:$B$38,B31,$C$9:$C$38,C31)+COUNTIFS($B$9:$B$38,C31,$C$9:$C$38,B31)&gt;1,"REVISAR: relación duplicada","OK")))))))</f>
        <v/>
      </c>
      <c r="K31" s="1"/>
      <c r="L31" s="1"/>
      <c r="M31" s="1"/>
    </row>
    <row r="32" spans="1:14" ht="14.4">
      <c r="A32" s="3"/>
      <c r="B32" s="3"/>
      <c r="C32" s="3"/>
      <c r="D32" s="3"/>
      <c r="E32" s="3"/>
      <c r="F32" s="6" t="str">
        <f t="shared" si="0"/>
        <v/>
      </c>
      <c r="G32" s="3"/>
      <c r="H32" s="3"/>
      <c r="I32" s="3"/>
      <c r="J32" s="6" t="str">
        <f>IF(COUNTA(B32:E32)=0,"",IF(OR(B32="",C32="",D32="",E32=""),"FALTA INFORMACIÓN",IF(COUNTIF($L$4:$L$9,D32)=0,"REVISAR: código",IF(COUNTIFS(Áreas!$B$11:$B$28,B32,Áreas!$J$11:$J$28,"OK")=0,"REVISAR: área 1 no válida",IF(COUNTIFS(Áreas!$B$11:$B$28,C32,Áreas!$J$11:$J$28,"OK")=0,"REVISAR: área 2 no válida",IF(B32=C32,"REVISAR: misma área",IF(COUNTIFS($B$9:$B$38,B32,$C$9:$C$38,C32)+COUNTIFS($B$9:$B$38,C32,$C$9:$C$38,B32)&gt;1,"REVISAR: relación duplicada","OK")))))))</f>
        <v/>
      </c>
      <c r="K32" s="1"/>
      <c r="L32" s="1"/>
      <c r="M32" s="1"/>
    </row>
    <row r="33" spans="1:13" ht="14.4">
      <c r="A33" s="3"/>
      <c r="B33" s="3"/>
      <c r="C33" s="3"/>
      <c r="D33" s="3"/>
      <c r="E33" s="3"/>
      <c r="F33" s="6" t="str">
        <f t="shared" si="0"/>
        <v/>
      </c>
      <c r="G33" s="3"/>
      <c r="H33" s="3"/>
      <c r="I33" s="3"/>
      <c r="J33" s="6" t="str">
        <f>IF(COUNTA(B33:E33)=0,"",IF(OR(B33="",C33="",D33="",E33=""),"FALTA INFORMACIÓN",IF(COUNTIF($L$4:$L$9,D33)=0,"REVISAR: código",IF(COUNTIFS(Áreas!$B$11:$B$28,B33,Áreas!$J$11:$J$28,"OK")=0,"REVISAR: área 1 no válida",IF(COUNTIFS(Áreas!$B$11:$B$28,C33,Áreas!$J$11:$J$28,"OK")=0,"REVISAR: área 2 no válida",IF(B33=C33,"REVISAR: misma área",IF(COUNTIFS($B$9:$B$38,B33,$C$9:$C$38,C33)+COUNTIFS($B$9:$B$38,C33,$C$9:$C$38,B33)&gt;1,"REVISAR: relación duplicada","OK")))))))</f>
        <v/>
      </c>
      <c r="K33" s="1"/>
      <c r="L33" s="1"/>
      <c r="M33" s="1"/>
    </row>
    <row r="34" spans="1:13" ht="14.4">
      <c r="A34" s="3"/>
      <c r="B34" s="3"/>
      <c r="C34" s="3"/>
      <c r="D34" s="3"/>
      <c r="E34" s="3"/>
      <c r="F34" s="6" t="str">
        <f t="shared" si="0"/>
        <v/>
      </c>
      <c r="G34" s="3"/>
      <c r="H34" s="3"/>
      <c r="I34" s="3"/>
      <c r="J34" s="6" t="str">
        <f>IF(COUNTA(B34:E34)=0,"",IF(OR(B34="",C34="",D34="",E34=""),"FALTA INFORMACIÓN",IF(COUNTIF($L$4:$L$9,D34)=0,"REVISAR: código",IF(COUNTIFS(Áreas!$B$11:$B$28,B34,Áreas!$J$11:$J$28,"OK")=0,"REVISAR: área 1 no válida",IF(COUNTIFS(Áreas!$B$11:$B$28,C34,Áreas!$J$11:$J$28,"OK")=0,"REVISAR: área 2 no válida",IF(B34=C34,"REVISAR: misma área",IF(COUNTIFS($B$9:$B$38,B34,$C$9:$C$38,C34)+COUNTIFS($B$9:$B$38,C34,$C$9:$C$38,B34)&gt;1,"REVISAR: relación duplicada","OK")))))))</f>
        <v/>
      </c>
      <c r="K34" s="1"/>
      <c r="L34" s="1"/>
      <c r="M34" s="1"/>
    </row>
    <row r="35" spans="1:13" ht="14.4">
      <c r="A35" s="3"/>
      <c r="B35" s="3"/>
      <c r="C35" s="3"/>
      <c r="D35" s="3"/>
      <c r="E35" s="3"/>
      <c r="F35" s="6" t="str">
        <f t="shared" si="0"/>
        <v/>
      </c>
      <c r="G35" s="3"/>
      <c r="H35" s="3"/>
      <c r="I35" s="3"/>
      <c r="J35" s="6" t="str">
        <f>IF(COUNTA(B35:E35)=0,"",IF(OR(B35="",C35="",D35="",E35=""),"FALTA INFORMACIÓN",IF(COUNTIF($L$4:$L$9,D35)=0,"REVISAR: código",IF(COUNTIFS(Áreas!$B$11:$B$28,B35,Áreas!$J$11:$J$28,"OK")=0,"REVISAR: área 1 no válida",IF(COUNTIFS(Áreas!$B$11:$B$28,C35,Áreas!$J$11:$J$28,"OK")=0,"REVISAR: área 2 no válida",IF(B35=C35,"REVISAR: misma área",IF(COUNTIFS($B$9:$B$38,B35,$C$9:$C$38,C35)+COUNTIFS($B$9:$B$38,C35,$C$9:$C$38,B35)&gt;1,"REVISAR: relación duplicada","OK")))))))</f>
        <v/>
      </c>
      <c r="K35" s="1"/>
      <c r="L35" s="1"/>
      <c r="M35" s="1"/>
    </row>
    <row r="36" spans="1:13" ht="14.4">
      <c r="A36" s="3"/>
      <c r="B36" s="3"/>
      <c r="C36" s="3"/>
      <c r="D36" s="3"/>
      <c r="E36" s="3"/>
      <c r="F36" s="6" t="str">
        <f t="shared" si="0"/>
        <v/>
      </c>
      <c r="G36" s="3"/>
      <c r="H36" s="3"/>
      <c r="I36" s="3"/>
      <c r="J36" s="6" t="str">
        <f>IF(COUNTA(B36:E36)=0,"",IF(OR(B36="",C36="",D36="",E36=""),"FALTA INFORMACIÓN",IF(COUNTIF($L$4:$L$9,D36)=0,"REVISAR: código",IF(COUNTIFS(Áreas!$B$11:$B$28,B36,Áreas!$J$11:$J$28,"OK")=0,"REVISAR: área 1 no válida",IF(COUNTIFS(Áreas!$B$11:$B$28,C36,Áreas!$J$11:$J$28,"OK")=0,"REVISAR: área 2 no válida",IF(B36=C36,"REVISAR: misma área",IF(COUNTIFS($B$9:$B$38,B36,$C$9:$C$38,C36)+COUNTIFS($B$9:$B$38,C36,$C$9:$C$38,B36)&gt;1,"REVISAR: relación duplicada","OK")))))))</f>
        <v/>
      </c>
      <c r="K36" s="1"/>
      <c r="L36" s="1"/>
      <c r="M36" s="1"/>
    </row>
    <row r="37" spans="1:13" ht="14.4">
      <c r="A37" s="3"/>
      <c r="B37" s="3"/>
      <c r="C37" s="3"/>
      <c r="D37" s="3"/>
      <c r="E37" s="3"/>
      <c r="F37" s="6" t="str">
        <f t="shared" si="0"/>
        <v/>
      </c>
      <c r="G37" s="3"/>
      <c r="H37" s="3"/>
      <c r="I37" s="3"/>
      <c r="J37" s="6" t="str">
        <f>IF(COUNTA(B37:E37)=0,"",IF(OR(B37="",C37="",D37="",E37=""),"FALTA INFORMACIÓN",IF(COUNTIF($L$4:$L$9,D37)=0,"REVISAR: código",IF(COUNTIFS(Áreas!$B$11:$B$28,B37,Áreas!$J$11:$J$28,"OK")=0,"REVISAR: área 1 no válida",IF(COUNTIFS(Áreas!$B$11:$B$28,C37,Áreas!$J$11:$J$28,"OK")=0,"REVISAR: área 2 no válida",IF(B37=C37,"REVISAR: misma área",IF(COUNTIFS($B$9:$B$38,B37,$C$9:$C$38,C37)+COUNTIFS($B$9:$B$38,C37,$C$9:$C$38,B37)&gt;1,"REVISAR: relación duplicada","OK")))))))</f>
        <v/>
      </c>
      <c r="K37" s="1"/>
      <c r="L37" s="1"/>
      <c r="M37" s="1"/>
    </row>
    <row r="38" spans="1:13" ht="14.4">
      <c r="A38" s="3"/>
      <c r="B38" s="3"/>
      <c r="C38" s="3"/>
      <c r="D38" s="3"/>
      <c r="E38" s="3"/>
      <c r="F38" s="6" t="str">
        <f t="shared" si="0"/>
        <v/>
      </c>
      <c r="G38" s="3"/>
      <c r="H38" s="3"/>
      <c r="I38" s="3"/>
      <c r="J38" s="6" t="str">
        <f>IF(COUNTA(B38:E38)=0,"",IF(OR(B38="",C38="",D38="",E38=""),"FALTA INFORMACIÓN",IF(COUNTIF($L$4:$L$9,D38)=0,"REVISAR: código",IF(COUNTIFS(Áreas!$B$11:$B$28,B38,Áreas!$J$11:$J$28,"OK")=0,"REVISAR: área 1 no válida",IF(COUNTIFS(Áreas!$B$11:$B$28,C38,Áreas!$J$11:$J$28,"OK")=0,"REVISAR: área 2 no válida",IF(B38=C38,"REVISAR: misma área",IF(COUNTIFS($B$9:$B$38,B38,$C$9:$C$38,C38)+COUNTIFS($B$9:$B$38,C38,$C$9:$C$38,B38)&gt;1,"REVISAR: relación duplicada","OK")))))))</f>
        <v/>
      </c>
      <c r="K38" s="1"/>
      <c r="L38" s="1"/>
      <c r="M38" s="1"/>
    </row>
    <row r="39" spans="1:13" ht="14.4">
      <c r="A39" s="1"/>
      <c r="B39" s="1"/>
      <c r="C39" s="1"/>
      <c r="D39" s="1"/>
      <c r="E39" s="1"/>
      <c r="F39" s="1"/>
      <c r="G39" s="1"/>
      <c r="H39" s="1"/>
      <c r="I39" s="1"/>
      <c r="J39" s="1"/>
      <c r="K39" s="1"/>
      <c r="L39" s="1"/>
      <c r="M39" s="1"/>
    </row>
    <row r="40" spans="1:13" ht="14.4">
      <c r="A40" s="1"/>
      <c r="B40" s="1"/>
      <c r="C40" s="1"/>
      <c r="D40" s="1"/>
      <c r="E40" s="1"/>
      <c r="F40" s="1"/>
      <c r="G40" s="1"/>
      <c r="H40" s="1"/>
      <c r="I40" s="1"/>
      <c r="J40" s="1"/>
      <c r="K40" s="1"/>
      <c r="L40" s="1"/>
      <c r="M40" s="1"/>
    </row>
    <row r="41" spans="1:13" ht="14.4">
      <c r="A41" s="1"/>
      <c r="B41" s="1"/>
      <c r="C41" s="1"/>
      <c r="D41" s="1"/>
      <c r="E41" s="1"/>
      <c r="F41" s="1"/>
      <c r="G41" s="1"/>
      <c r="H41" s="1"/>
      <c r="I41" s="1"/>
      <c r="J41" s="1"/>
      <c r="K41" s="1"/>
      <c r="L41" s="1"/>
      <c r="M41" s="1"/>
    </row>
    <row r="42" spans="1:13" ht="14.4">
      <c r="A42" s="1"/>
      <c r="B42" s="1"/>
      <c r="C42" s="1"/>
      <c r="D42" s="1"/>
      <c r="E42" s="1"/>
      <c r="F42" s="1"/>
      <c r="G42" s="1"/>
      <c r="H42" s="1"/>
      <c r="I42" s="1"/>
      <c r="J42" s="1"/>
      <c r="K42" s="1"/>
      <c r="L42" s="1"/>
      <c r="M42" s="1"/>
    </row>
    <row r="43" spans="1:13" ht="14.4">
      <c r="A43" s="1"/>
      <c r="B43" s="1"/>
      <c r="C43" s="1"/>
      <c r="D43" s="1"/>
      <c r="E43" s="1"/>
      <c r="F43" s="1"/>
      <c r="G43" s="1"/>
      <c r="H43" s="1"/>
      <c r="I43" s="1"/>
      <c r="J43" s="1"/>
      <c r="K43" s="1"/>
      <c r="L43" s="1"/>
      <c r="M43" s="1"/>
    </row>
    <row r="44" spans="1:13" ht="14.4">
      <c r="A44" s="1"/>
      <c r="B44" s="1"/>
      <c r="C44" s="1"/>
      <c r="D44" s="1"/>
      <c r="E44" s="1"/>
      <c r="F44" s="1"/>
      <c r="G44" s="1"/>
      <c r="H44" s="1"/>
      <c r="I44" s="1"/>
      <c r="J44" s="1"/>
      <c r="K44" s="1"/>
      <c r="L44" s="1"/>
      <c r="M44" s="1"/>
    </row>
    <row r="45" spans="1:13" ht="14.4">
      <c r="A45" s="1"/>
      <c r="B45" s="1"/>
      <c r="C45" s="1"/>
      <c r="D45" s="1"/>
      <c r="E45" s="1"/>
      <c r="F45" s="1"/>
      <c r="G45" s="1"/>
      <c r="H45" s="1"/>
      <c r="I45" s="1"/>
      <c r="J45" s="1"/>
      <c r="K45" s="1"/>
      <c r="L45" s="1"/>
      <c r="M45" s="1"/>
    </row>
    <row r="46" spans="1:13" ht="14.4">
      <c r="A46" s="1"/>
      <c r="B46" s="1"/>
      <c r="C46" s="1"/>
      <c r="D46" s="1"/>
      <c r="E46" s="1"/>
      <c r="F46" s="1"/>
      <c r="G46" s="1"/>
      <c r="H46" s="1"/>
      <c r="I46" s="1"/>
      <c r="J46" s="1"/>
      <c r="K46" s="1"/>
      <c r="L46" s="1"/>
      <c r="M46" s="1"/>
    </row>
    <row r="47" spans="1:13" ht="14.4">
      <c r="A47" s="1"/>
      <c r="B47" s="1"/>
      <c r="C47" s="1"/>
      <c r="D47" s="1"/>
      <c r="E47" s="1"/>
      <c r="F47" s="1"/>
      <c r="G47" s="1"/>
      <c r="H47" s="1"/>
      <c r="I47" s="1"/>
      <c r="J47" s="1"/>
      <c r="K47" s="1"/>
      <c r="L47" s="1"/>
      <c r="M47" s="1"/>
    </row>
    <row r="48" spans="1:13" ht="14.4">
      <c r="A48" s="1"/>
      <c r="B48" s="1"/>
      <c r="C48" s="1"/>
      <c r="D48" s="1"/>
      <c r="E48" s="1"/>
      <c r="F48" s="1"/>
      <c r="G48" s="1"/>
      <c r="H48" s="1"/>
      <c r="I48" s="1"/>
      <c r="J48" s="1"/>
      <c r="K48" s="1"/>
      <c r="L48" s="1"/>
      <c r="M48" s="1"/>
    </row>
    <row r="49" spans="1:13" ht="14.4">
      <c r="A49" s="1"/>
      <c r="B49" s="1"/>
      <c r="C49" s="1"/>
      <c r="D49" s="1"/>
      <c r="E49" s="1"/>
      <c r="F49" s="1"/>
      <c r="G49" s="1"/>
      <c r="H49" s="1"/>
      <c r="I49" s="1"/>
      <c r="J49" s="1"/>
      <c r="K49" s="1"/>
      <c r="L49" s="1"/>
      <c r="M49" s="1"/>
    </row>
    <row r="50" spans="1:13" ht="14.4">
      <c r="A50" s="1"/>
      <c r="B50" s="1"/>
      <c r="C50" s="1"/>
      <c r="D50" s="1"/>
      <c r="E50" s="1"/>
      <c r="F50" s="1"/>
      <c r="G50" s="1"/>
      <c r="H50" s="1"/>
      <c r="I50" s="1"/>
      <c r="J50" s="1"/>
      <c r="K50" s="1"/>
      <c r="L50" s="1"/>
      <c r="M50" s="1"/>
    </row>
    <row r="51" spans="1:13" ht="14.4">
      <c r="A51" s="1"/>
      <c r="B51" s="1"/>
      <c r="C51" s="1"/>
      <c r="D51" s="1"/>
      <c r="E51" s="1"/>
      <c r="F51" s="1"/>
      <c r="G51" s="1"/>
      <c r="H51" s="1"/>
      <c r="I51" s="1"/>
      <c r="J51" s="1"/>
      <c r="K51" s="1"/>
      <c r="L51" s="1"/>
      <c r="M51" s="1"/>
    </row>
    <row r="52" spans="1:13" ht="14.4">
      <c r="A52" s="1"/>
      <c r="B52" s="1"/>
      <c r="C52" s="1"/>
      <c r="D52" s="1"/>
      <c r="E52" s="1"/>
      <c r="F52" s="1"/>
      <c r="G52" s="1"/>
      <c r="H52" s="1"/>
      <c r="I52" s="1"/>
      <c r="J52" s="1"/>
      <c r="K52" s="1"/>
      <c r="L52" s="1"/>
      <c r="M52" s="1"/>
    </row>
    <row r="53" spans="1:13" ht="14.4">
      <c r="A53" s="1"/>
      <c r="B53" s="1"/>
      <c r="C53" s="1"/>
      <c r="D53" s="1"/>
      <c r="E53" s="1"/>
      <c r="F53" s="1"/>
      <c r="G53" s="1"/>
      <c r="H53" s="1"/>
      <c r="I53" s="1"/>
      <c r="J53" s="1"/>
      <c r="K53" s="1"/>
      <c r="L53" s="1"/>
      <c r="M53" s="1"/>
    </row>
    <row r="54" spans="1:13" ht="14.4">
      <c r="A54" s="1"/>
      <c r="B54" s="1"/>
      <c r="C54" s="1"/>
      <c r="D54" s="1"/>
      <c r="E54" s="1"/>
      <c r="F54" s="1"/>
      <c r="G54" s="1"/>
      <c r="H54" s="1"/>
      <c r="I54" s="1"/>
      <c r="J54" s="1"/>
      <c r="K54" s="1"/>
      <c r="L54" s="1"/>
      <c r="M54" s="1"/>
    </row>
    <row r="55" spans="1:13" ht="14.4">
      <c r="A55" s="1"/>
      <c r="B55" s="1"/>
      <c r="C55" s="1"/>
      <c r="D55" s="1"/>
      <c r="E55" s="1"/>
      <c r="F55" s="1"/>
      <c r="G55" s="1"/>
      <c r="H55" s="1"/>
      <c r="I55" s="1"/>
      <c r="J55" s="1"/>
      <c r="K55" s="1"/>
      <c r="L55" s="1"/>
      <c r="M55" s="1"/>
    </row>
    <row r="56" spans="1:13" ht="14.4">
      <c r="A56" s="1"/>
      <c r="B56" s="1"/>
      <c r="C56" s="1"/>
      <c r="D56" s="1"/>
      <c r="E56" s="1"/>
      <c r="F56" s="1"/>
      <c r="G56" s="1"/>
      <c r="H56" s="1"/>
      <c r="I56" s="1"/>
      <c r="J56" s="1"/>
      <c r="K56" s="1"/>
      <c r="L56" s="1"/>
      <c r="M56" s="1"/>
    </row>
    <row r="57" spans="1:13" ht="14.4">
      <c r="A57" s="1"/>
      <c r="B57" s="1"/>
      <c r="C57" s="1"/>
      <c r="D57" s="1"/>
      <c r="E57" s="1"/>
      <c r="F57" s="1"/>
      <c r="G57" s="1"/>
      <c r="H57" s="1"/>
      <c r="I57" s="1"/>
      <c r="J57" s="1"/>
      <c r="K57" s="1"/>
      <c r="L57" s="1"/>
      <c r="M57" s="1"/>
    </row>
    <row r="58" spans="1:13" ht="14.4">
      <c r="A58" s="1"/>
      <c r="B58" s="1"/>
      <c r="C58" s="1"/>
      <c r="D58" s="1"/>
      <c r="E58" s="1"/>
      <c r="F58" s="1"/>
      <c r="G58" s="1"/>
      <c r="H58" s="1"/>
      <c r="I58" s="1"/>
      <c r="J58" s="1"/>
      <c r="K58" s="1"/>
      <c r="L58" s="1"/>
      <c r="M58" s="1"/>
    </row>
    <row r="59" spans="1:13" ht="14.4">
      <c r="A59" s="1"/>
      <c r="B59" s="1"/>
      <c r="C59" s="1"/>
      <c r="D59" s="1"/>
      <c r="E59" s="1"/>
      <c r="F59" s="1"/>
      <c r="G59" s="1"/>
      <c r="H59" s="1"/>
      <c r="I59" s="1"/>
      <c r="J59" s="1"/>
      <c r="K59" s="1"/>
      <c r="L59" s="1"/>
      <c r="M59" s="1"/>
    </row>
    <row r="60" spans="1:13" ht="14.4">
      <c r="A60" s="1"/>
      <c r="B60" s="1"/>
      <c r="C60" s="1"/>
      <c r="D60" s="1"/>
      <c r="E60" s="1"/>
      <c r="F60" s="1"/>
      <c r="G60" s="1"/>
      <c r="H60" s="1"/>
      <c r="I60" s="1"/>
      <c r="J60" s="1"/>
      <c r="K60" s="1"/>
      <c r="L60" s="1"/>
      <c r="M60" s="1"/>
    </row>
  </sheetData>
  <mergeCells count="2">
    <mergeCell ref="A1:M1"/>
    <mergeCell ref="A3:J4"/>
  </mergeCells>
  <conditionalFormatting sqref="G9:I38">
    <cfRule type="expression" dxfId="16" priority="4">
      <formula>G9="Sí"</formula>
    </cfRule>
    <cfRule type="expression" dxfId="15" priority="5">
      <formula>G9="No"</formula>
    </cfRule>
  </conditionalFormatting>
  <conditionalFormatting sqref="J9:J38">
    <cfRule type="expression" dxfId="14" priority="6">
      <formula>J9="OK"</formula>
    </cfRule>
    <cfRule type="expression" dxfId="13" priority="7">
      <formula>LEFT(J9,7)="REVISAR"</formula>
    </cfRule>
    <cfRule type="expression" dxfId="12" priority="8">
      <formula>J9="FALTA INFORMACIÓN"</formula>
    </cfRule>
  </conditionalFormatting>
  <dataValidations count="2">
    <dataValidation type="list" allowBlank="1" sqref="D9:D38" xr:uid="{00000000-0002-0000-0300-000000000000}">
      <formula1>"A,E,I,O,U,X"</formula1>
    </dataValidation>
    <dataValidation type="list" allowBlank="1" sqref="G9:I38" xr:uid="{00000000-0002-0000-0300-000001000000}">
      <formula1>"Sí,No"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0"/>
  <sheetViews>
    <sheetView workbookViewId="0">
      <selection activeCell="H18" sqref="H18"/>
    </sheetView>
  </sheetViews>
  <sheetFormatPr baseColWidth="10" defaultColWidth="8.796875" defaultRowHeight="13.8"/>
  <cols>
    <col min="1" max="1" width="29" style="20" customWidth="1"/>
    <col min="2" max="2" width="13" style="20" customWidth="1"/>
    <col min="3" max="5" width="20" style="20" customWidth="1"/>
    <col min="6" max="6" width="55" style="20" customWidth="1"/>
    <col min="7" max="7" width="4.69921875" style="20" customWidth="1"/>
    <col min="8" max="8" width="32.8984375" style="20" customWidth="1"/>
    <col min="9" max="9" width="36.796875" style="20" customWidth="1"/>
    <col min="10" max="16384" width="8.796875" style="20"/>
  </cols>
  <sheetData>
    <row r="1" spans="1:13" ht="23.4">
      <c r="A1" s="43" t="s">
        <v>254</v>
      </c>
      <c r="B1" s="43"/>
      <c r="C1" s="43"/>
      <c r="D1" s="43"/>
      <c r="E1" s="43"/>
      <c r="F1" s="43"/>
      <c r="G1" s="19"/>
      <c r="H1" s="19"/>
      <c r="I1" s="19"/>
      <c r="J1" s="19"/>
      <c r="K1" s="19"/>
      <c r="L1" s="19"/>
      <c r="M1" s="19"/>
    </row>
    <row r="2" spans="1:13" ht="14.4">
      <c r="A2" s="44"/>
      <c r="B2" s="44"/>
      <c r="C2" s="44"/>
      <c r="D2" s="44"/>
      <c r="E2" s="44"/>
      <c r="F2" s="44"/>
      <c r="G2" s="19"/>
      <c r="H2" s="19"/>
      <c r="I2" s="19"/>
      <c r="J2" s="19"/>
      <c r="K2" s="19"/>
      <c r="L2" s="19"/>
      <c r="M2" s="19"/>
    </row>
    <row r="3" spans="1:13" ht="15" thickBot="1">
      <c r="A3" s="45" t="s">
        <v>255</v>
      </c>
      <c r="B3" s="45" t="s">
        <v>256</v>
      </c>
      <c r="C3" s="45" t="s">
        <v>257</v>
      </c>
      <c r="D3" s="45" t="s">
        <v>258</v>
      </c>
      <c r="E3" s="44"/>
      <c r="F3" s="44"/>
      <c r="G3" s="19"/>
      <c r="H3" s="19"/>
      <c r="I3" s="19"/>
      <c r="J3" s="19"/>
      <c r="K3" s="19"/>
      <c r="L3" s="19"/>
      <c r="M3" s="19"/>
    </row>
    <row r="4" spans="1:13" ht="27.6">
      <c r="A4" s="46" t="s">
        <v>259</v>
      </c>
      <c r="B4" s="47" t="s">
        <v>260</v>
      </c>
      <c r="C4" s="47" t="s">
        <v>261</v>
      </c>
      <c r="D4" s="47" t="s">
        <v>262</v>
      </c>
      <c r="E4" s="48"/>
      <c r="F4" s="48"/>
      <c r="G4" s="19"/>
      <c r="H4" s="34" t="s">
        <v>312</v>
      </c>
      <c r="I4" s="35"/>
      <c r="J4" s="19"/>
      <c r="K4" s="19"/>
      <c r="L4" s="19"/>
      <c r="M4" s="19"/>
    </row>
    <row r="5" spans="1:13" ht="55.2">
      <c r="A5" s="46" t="s">
        <v>263</v>
      </c>
      <c r="B5" s="47" t="s">
        <v>264</v>
      </c>
      <c r="C5" s="47" t="s">
        <v>265</v>
      </c>
      <c r="D5" s="47" t="s">
        <v>266</v>
      </c>
      <c r="E5" s="48"/>
      <c r="F5" s="48"/>
      <c r="G5" s="19"/>
      <c r="H5" s="36"/>
      <c r="I5" s="37"/>
      <c r="J5" s="19"/>
      <c r="K5" s="19"/>
      <c r="L5" s="19"/>
      <c r="M5" s="19"/>
    </row>
    <row r="6" spans="1:13" ht="42" thickBot="1">
      <c r="A6" s="46" t="s">
        <v>267</v>
      </c>
      <c r="B6" s="47" t="s">
        <v>268</v>
      </c>
      <c r="C6" s="47" t="s">
        <v>269</v>
      </c>
      <c r="D6" s="47" t="s">
        <v>270</v>
      </c>
      <c r="E6" s="48"/>
      <c r="F6" s="48"/>
      <c r="G6" s="19"/>
      <c r="H6" s="38"/>
      <c r="I6" s="39"/>
      <c r="J6" s="19"/>
      <c r="K6" s="19"/>
      <c r="L6" s="19"/>
      <c r="M6" s="19"/>
    </row>
    <row r="7" spans="1:13" ht="42" thickBot="1">
      <c r="A7" s="46" t="s">
        <v>271</v>
      </c>
      <c r="B7" s="47" t="s">
        <v>272</v>
      </c>
      <c r="C7" s="47" t="s">
        <v>273</v>
      </c>
      <c r="D7" s="47" t="s">
        <v>274</v>
      </c>
      <c r="E7" s="48"/>
      <c r="F7" s="48"/>
      <c r="G7" s="19"/>
      <c r="H7" s="40" t="s">
        <v>313</v>
      </c>
      <c r="I7" s="41"/>
      <c r="J7" s="19"/>
      <c r="K7" s="19"/>
      <c r="L7" s="19"/>
      <c r="M7" s="19"/>
    </row>
    <row r="8" spans="1:13" ht="14.4">
      <c r="A8" s="48"/>
      <c r="B8" s="48"/>
      <c r="C8" s="48"/>
      <c r="D8" s="48"/>
      <c r="E8" s="48"/>
      <c r="F8" s="48"/>
      <c r="G8" s="19"/>
      <c r="H8" s="19"/>
      <c r="I8" s="19"/>
      <c r="J8" s="19"/>
      <c r="K8" s="19"/>
      <c r="L8" s="19"/>
      <c r="M8" s="19"/>
    </row>
    <row r="9" spans="1:13" ht="14.4">
      <c r="A9" s="49" t="s">
        <v>275</v>
      </c>
      <c r="B9" s="49"/>
      <c r="C9" s="49"/>
      <c r="D9" s="49"/>
      <c r="E9" s="49"/>
      <c r="F9" s="49"/>
      <c r="G9" s="19"/>
      <c r="H9" s="19"/>
      <c r="I9" s="19"/>
      <c r="J9" s="19"/>
      <c r="K9" s="19"/>
      <c r="L9" s="19"/>
      <c r="M9" s="19"/>
    </row>
    <row r="10" spans="1:13" ht="27.6">
      <c r="A10" s="45" t="s">
        <v>276</v>
      </c>
      <c r="B10" s="45" t="s">
        <v>137</v>
      </c>
      <c r="C10" s="45" t="str">
        <f>IF(B4="","Alternativa 1",B4)</f>
        <v>Flujo lineal</v>
      </c>
      <c r="D10" s="45" t="str">
        <f>IF(C4="","Alternativa 2",C4)</f>
        <v>Compacta con acceso compartido</v>
      </c>
      <c r="E10" s="45" t="str">
        <f>IF(D4="","Alternativa 3",D4)</f>
        <v>Salida independiente</v>
      </c>
      <c r="F10" s="45" t="s">
        <v>277</v>
      </c>
      <c r="G10" s="19"/>
      <c r="H10" s="19"/>
      <c r="I10" s="19"/>
      <c r="J10" s="19"/>
      <c r="K10" s="19"/>
      <c r="L10" s="19"/>
      <c r="M10" s="19"/>
    </row>
    <row r="11" spans="1:13" ht="27.6">
      <c r="A11" s="48" t="s">
        <v>278</v>
      </c>
      <c r="B11" s="50">
        <v>0.3</v>
      </c>
      <c r="C11" s="51">
        <f>IF(B4="","",IF(COUNTIF(Relaciones!$J$9:$J$38,"REVISAR: código")+COUNTIF(Relaciones!$J$9:$J$38,"REVISAR: área 1 no válida")+COUNTIF(Relaciones!$J$9:$J$38,"REVISAR: área 2 no válida")+COUNTIF(Relaciones!$J$9:$J$38,"REVISAR: misma área")+COUNTIF(Relaciones!$J$9:$J$38,"REVISAR: relación duplicada")&gt;0,"REVISAR: relaciones",IF(COUNTIF(Relaciones!$J$9:$J$38,"FALTA INFORMACIÓN")&gt;0,"FALTA INFORMACIÓN",IF(COUNTIF(Relaciones!$J$9:$J$38,"OK")=0,"FALTA INFORMACIÓN",IF(COUNTIFS(Relaciones!$J$9:$J$38,"OK",Relaciones!$G$9:$G$38,"Sí")+COUNTIFS(Relaciones!$J$9:$J$38,"OK",Relaciones!$G$9:$G$38,"No")&lt;COUNTIF(Relaciones!$J$9:$J$38,"OK"),"FALTA INFORMACIÓN",SUMIFS(Relaciones!$F$9:$F$38,Relaciones!$J$9:$J$38,"OK",Relaciones!$G$9:$G$38,"Sí")/SUMIFS(Relaciones!$F$9:$F$38,Relaciones!$J$9:$J$38,"OK"))))))</f>
        <v>1</v>
      </c>
      <c r="D11" s="51">
        <f>IF(C4="","",IF(COUNTIF(Relaciones!$J$9:$J$38,"REVISAR: código")+COUNTIF(Relaciones!$J$9:$J$38,"REVISAR: área 1 no válida")+COUNTIF(Relaciones!$J$9:$J$38,"REVISAR: área 2 no válida")+COUNTIF(Relaciones!$J$9:$J$38,"REVISAR: misma área")+COUNTIF(Relaciones!$J$9:$J$38,"REVISAR: relación duplicada")&gt;0,"REVISAR: relaciones",IF(COUNTIF(Relaciones!$J$9:$J$38,"FALTA INFORMACIÓN")&gt;0,"FALTA INFORMACIÓN",IF(COUNTIF(Relaciones!$J$9:$J$38,"OK")=0,"FALTA INFORMACIÓN",IF(COUNTIFS(Relaciones!$J$9:$J$38,"OK",Relaciones!$H$9:$H$38,"Sí")+COUNTIFS(Relaciones!$J$9:$J$38,"OK",Relaciones!$H$9:$H$38,"No")&lt;COUNTIF(Relaciones!$J$9:$J$38,"OK"),"FALTA INFORMACIÓN",SUMIFS(Relaciones!$F$9:$F$38,Relaciones!$J$9:$J$38,"OK",Relaciones!$H$9:$H$38,"Sí")/SUMIFS(Relaciones!$F$9:$F$38,Relaciones!$J$9:$J$38,"OK"))))))</f>
        <v>0.69696969696969702</v>
      </c>
      <c r="E11" s="51">
        <f>IF(D4="","",IF(COUNTIF(Relaciones!$J$9:$J$38,"REVISAR: código")+COUNTIF(Relaciones!$J$9:$J$38,"REVISAR: área 1 no válida")+COUNTIF(Relaciones!$J$9:$J$38,"REVISAR: área 2 no válida")+COUNTIF(Relaciones!$J$9:$J$38,"REVISAR: misma área")+COUNTIF(Relaciones!$J$9:$J$38,"REVISAR: relación duplicada")&gt;0,"REVISAR: relaciones",IF(COUNTIF(Relaciones!$J$9:$J$38,"FALTA INFORMACIÓN")&gt;0,"FALTA INFORMACIÓN",IF(COUNTIF(Relaciones!$J$9:$J$38,"OK")=0,"FALTA INFORMACIÓN",IF(COUNTIFS(Relaciones!$J$9:$J$38,"OK",Relaciones!$I$9:$I$38,"Sí")+COUNTIFS(Relaciones!$J$9:$J$38,"OK",Relaciones!$I$9:$I$38,"No")&lt;COUNTIF(Relaciones!$J$9:$J$38,"OK"),"FALTA INFORMACIÓN",SUMIFS(Relaciones!$F$9:$F$38,Relaciones!$J$9:$J$38,"OK",Relaciones!$I$9:$I$38,"Sí")/SUMIFS(Relaciones!$F$9:$F$38,Relaciones!$J$9:$J$38,"OK"))))))</f>
        <v>0.90909090909090906</v>
      </c>
      <c r="F11" s="48" t="s">
        <v>279</v>
      </c>
      <c r="G11" s="19"/>
      <c r="H11" s="19"/>
      <c r="I11" s="19"/>
      <c r="J11" s="19"/>
      <c r="K11" s="19"/>
      <c r="L11" s="19"/>
      <c r="M11" s="19"/>
    </row>
    <row r="12" spans="1:13" ht="14.4">
      <c r="A12" s="48" t="s">
        <v>280</v>
      </c>
      <c r="B12" s="50">
        <v>0.2</v>
      </c>
      <c r="C12" s="52">
        <v>2</v>
      </c>
      <c r="D12" s="52">
        <v>3</v>
      </c>
      <c r="E12" s="52">
        <v>5</v>
      </c>
      <c r="F12" s="48" t="s">
        <v>281</v>
      </c>
      <c r="G12" s="19"/>
      <c r="H12" s="19"/>
      <c r="I12" s="19"/>
      <c r="J12" s="19"/>
      <c r="K12" s="19"/>
      <c r="L12" s="19"/>
      <c r="M12" s="19"/>
    </row>
    <row r="13" spans="1:13" ht="14.4">
      <c r="A13" s="48" t="s">
        <v>282</v>
      </c>
      <c r="B13" s="50">
        <v>0.15</v>
      </c>
      <c r="C13" s="52">
        <v>5</v>
      </c>
      <c r="D13" s="52">
        <v>4</v>
      </c>
      <c r="E13" s="52">
        <v>4</v>
      </c>
      <c r="F13" s="48" t="s">
        <v>283</v>
      </c>
      <c r="G13" s="19"/>
      <c r="H13" s="19"/>
      <c r="I13" s="19"/>
      <c r="J13" s="19"/>
      <c r="K13" s="19"/>
      <c r="L13" s="19"/>
      <c r="M13" s="19"/>
    </row>
    <row r="14" spans="1:13" ht="14.4">
      <c r="A14" s="48" t="s">
        <v>284</v>
      </c>
      <c r="B14" s="50">
        <v>0.15</v>
      </c>
      <c r="C14" s="52">
        <v>4</v>
      </c>
      <c r="D14" s="52">
        <v>5</v>
      </c>
      <c r="E14" s="52">
        <v>4</v>
      </c>
      <c r="F14" s="48" t="s">
        <v>285</v>
      </c>
      <c r="G14" s="19"/>
      <c r="H14" s="19"/>
      <c r="I14" s="19"/>
      <c r="J14" s="19"/>
      <c r="K14" s="19"/>
      <c r="L14" s="19"/>
      <c r="M14" s="19"/>
    </row>
    <row r="15" spans="1:13" ht="14.4">
      <c r="A15" s="48" t="s">
        <v>286</v>
      </c>
      <c r="B15" s="50">
        <v>0.1</v>
      </c>
      <c r="C15" s="52">
        <v>4</v>
      </c>
      <c r="D15" s="52">
        <v>2</v>
      </c>
      <c r="E15" s="52">
        <v>5</v>
      </c>
      <c r="F15" s="48" t="s">
        <v>287</v>
      </c>
      <c r="G15" s="19"/>
      <c r="H15" s="19"/>
      <c r="I15" s="19"/>
      <c r="J15" s="19"/>
      <c r="K15" s="19"/>
      <c r="L15" s="19"/>
      <c r="M15" s="19"/>
    </row>
    <row r="16" spans="1:13" ht="14.4">
      <c r="A16" s="48" t="s">
        <v>288</v>
      </c>
      <c r="B16" s="50">
        <v>0.05</v>
      </c>
      <c r="C16" s="52">
        <v>3</v>
      </c>
      <c r="D16" s="52">
        <v>4</v>
      </c>
      <c r="E16" s="52">
        <v>5</v>
      </c>
      <c r="F16" s="48" t="s">
        <v>289</v>
      </c>
      <c r="G16" s="19"/>
      <c r="H16" s="19"/>
      <c r="I16" s="19"/>
      <c r="J16" s="19"/>
      <c r="K16" s="19"/>
      <c r="L16" s="19"/>
      <c r="M16" s="19"/>
    </row>
    <row r="17" spans="1:13" ht="14.4">
      <c r="A17" s="48" t="s">
        <v>149</v>
      </c>
      <c r="B17" s="50">
        <v>0.05</v>
      </c>
      <c r="C17" s="52">
        <v>2</v>
      </c>
      <c r="D17" s="52">
        <v>4</v>
      </c>
      <c r="E17" s="52">
        <v>4</v>
      </c>
      <c r="F17" s="48" t="s">
        <v>290</v>
      </c>
      <c r="G17" s="19"/>
      <c r="H17" s="19"/>
      <c r="I17" s="19"/>
      <c r="J17" s="19"/>
      <c r="K17" s="19"/>
      <c r="L17" s="19"/>
      <c r="M17" s="19"/>
    </row>
    <row r="18" spans="1:13" ht="14.4">
      <c r="A18" s="46" t="s">
        <v>291</v>
      </c>
      <c r="B18" s="53">
        <f>SUM(B11:B17)</f>
        <v>1</v>
      </c>
      <c r="C18" s="46"/>
      <c r="D18" s="46"/>
      <c r="E18" s="46"/>
      <c r="F18" s="46" t="s">
        <v>292</v>
      </c>
      <c r="G18" s="19"/>
      <c r="H18" s="19"/>
      <c r="I18" s="19"/>
      <c r="J18" s="19"/>
      <c r="K18" s="19"/>
      <c r="L18" s="19"/>
      <c r="M18" s="19"/>
    </row>
    <row r="19" spans="1:13" ht="14.4">
      <c r="A19" s="48"/>
      <c r="B19" s="48"/>
      <c r="C19" s="48"/>
      <c r="D19" s="48"/>
      <c r="E19" s="48"/>
      <c r="F19" s="48"/>
      <c r="G19" s="19"/>
      <c r="H19" s="19"/>
      <c r="I19" s="19"/>
      <c r="J19" s="19"/>
      <c r="K19" s="19"/>
      <c r="L19" s="19"/>
      <c r="M19" s="19"/>
    </row>
    <row r="20" spans="1:13" ht="14.4">
      <c r="A20" s="45" t="s">
        <v>223</v>
      </c>
      <c r="B20" s="45"/>
      <c r="C20" s="45"/>
      <c r="D20" s="45"/>
      <c r="E20" s="45"/>
      <c r="F20" s="45"/>
      <c r="G20" s="19"/>
      <c r="H20" s="19"/>
      <c r="I20" s="19"/>
      <c r="J20" s="19"/>
      <c r="K20" s="19"/>
      <c r="L20" s="19"/>
      <c r="M20" s="19"/>
    </row>
    <row r="21" spans="1:13" ht="14.4">
      <c r="A21" s="48" t="s">
        <v>143</v>
      </c>
      <c r="B21" s="48"/>
      <c r="C21" s="54">
        <f>IF(B4="","",IF(OR(COUNTIF($B$4:$D$4,B4)&gt;1,NOT(ISNUMBER(C11)),COUNTA(C12:C17)&lt;6,COUNT(C12:C17)&lt;6,MIN(C12:C17)&lt;1,MAX(C12:C17)&gt;5,COUNT($B$11:$B$17)&lt;7,MIN($B$11:$B$17)&lt;0,MAX($B$11:$B$17)&gt;1,ABS($B$18-1)&gt;0.000001),"",C11*$B$11+SUMPRODUCT(C12:C17/5,$B$12:$B$17)))</f>
        <v>0.78</v>
      </c>
      <c r="D21" s="54">
        <f>IF(C4="","",IF(OR(COUNTIF($B$4:$D$4,C4)&gt;1,NOT(ISNUMBER(D11)),COUNTA(D12:D17)&lt;6,COUNT(D12:D17)&lt;6,MIN(D12:D17)&lt;1,MAX(D12:D17)&gt;5,COUNT($B$11:$B$17)&lt;7,MIN($B$11:$B$17)&lt;0,MAX($B$11:$B$17)&gt;1,ABS($B$18-1)&gt;0.000001),"",D11*$B$11+SUMPRODUCT(D12:D17/5,$B$12:$B$17)))</f>
        <v>0.71909090909090922</v>
      </c>
      <c r="E21" s="54">
        <f>IF(D4="","",IF(OR(COUNTIF($B$4:$D$4,D4)&gt;1,NOT(ISNUMBER(E11)),COUNTA(E12:E17)&lt;6,COUNT(E12:E17)&lt;6,MIN(E12:E17)&lt;1,MAX(E12:E17)&gt;5,COUNT($B$11:$B$17)&lt;7,MIN($B$11:$B$17)&lt;0,MAX($B$11:$B$17)&gt;1,ABS($B$18-1)&gt;0.000001),"",E11*$B$11+SUMPRODUCT(E12:E17/5,$B$12:$B$17)))</f>
        <v>0.90272727272727282</v>
      </c>
      <c r="F21" s="48"/>
      <c r="G21" s="19"/>
      <c r="H21" s="19"/>
      <c r="I21" s="19"/>
      <c r="J21" s="19"/>
      <c r="K21" s="19"/>
      <c r="L21" s="19"/>
      <c r="M21" s="19"/>
    </row>
    <row r="22" spans="1:13" ht="14.4">
      <c r="A22" s="48" t="s">
        <v>224</v>
      </c>
      <c r="B22" s="48"/>
      <c r="C22" s="55" t="str">
        <f>IF(B4="","",IF(COUNTIF($B$4:$D$4,B4)&gt;1,"REVISAR NOMBRE",IF(OR(COUNT($B$11:$B$17)&lt;7,MIN($B$11:$B$17)&lt;0,MAX($B$11:$B$17)&gt;1,ABS($B$18-1)&gt;0.000001),"REVISAR PESOS",IF(LEFT(C11,7)="REVISAR",C11,IF(C11="FALTA INFORMACIÓN","FALTA INFORMACIÓN",IF(COUNTA(C12:C17)&lt;6,"FALTA INFORMACIÓN",IF(OR(COUNT(C12:C17)&lt;6,MIN(C12:C17)&lt;1,MAX(C12:C17)&gt;5),"REVISAR CALIFICACIONES",IF(C21&gt;=0.8,"ALTO",IF(C21&gt;=0.65,"MEDIO","BAJO")))))))))</f>
        <v>MEDIO</v>
      </c>
      <c r="D22" s="55" t="str">
        <f>IF(C4="","",IF(COUNTIF($B$4:$D$4,C4)&gt;1,"REVISAR NOMBRE",IF(OR(COUNT($B$11:$B$17)&lt;7,MIN($B$11:$B$17)&lt;0,MAX($B$11:$B$17)&gt;1,ABS($B$18-1)&gt;0.000001),"REVISAR PESOS",IF(LEFT(D11,7)="REVISAR",D11,IF(D11="FALTA INFORMACIÓN","FALTA INFORMACIÓN",IF(COUNTA(D12:D17)&lt;6,"FALTA INFORMACIÓN",IF(OR(COUNT(D12:D17)&lt;6,MIN(D12:D17)&lt;1,MAX(D12:D17)&gt;5),"REVISAR CALIFICACIONES",IF(D21&gt;=0.8,"ALTO",IF(D21&gt;=0.65,"MEDIO","BAJO")))))))))</f>
        <v>MEDIO</v>
      </c>
      <c r="E22" s="55" t="str">
        <f>IF(D4="","",IF(COUNTIF($B$4:$D$4,D4)&gt;1,"REVISAR NOMBRE",IF(OR(COUNT($B$11:$B$17)&lt;7,MIN($B$11:$B$17)&lt;0,MAX($B$11:$B$17)&gt;1,ABS($B$18-1)&gt;0.000001),"REVISAR PESOS",IF(LEFT(E11,7)="REVISAR",E11,IF(E11="FALTA INFORMACIÓN","FALTA INFORMACIÓN",IF(COUNTA(E12:E17)&lt;6,"FALTA INFORMACIÓN",IF(OR(COUNT(E12:E17)&lt;6,MIN(E12:E17)&lt;1,MAX(E12:E17)&gt;5),"REVISAR CALIFICACIONES",IF(E21&gt;=0.8,"ALTO",IF(E21&gt;=0.65,"MEDIO","BAJO")))))))))</f>
        <v>ALTO</v>
      </c>
      <c r="F22" s="48"/>
      <c r="G22" s="19"/>
      <c r="H22" s="19"/>
      <c r="I22" s="19"/>
      <c r="J22" s="19"/>
      <c r="K22" s="19"/>
      <c r="L22" s="19"/>
      <c r="M22" s="19"/>
    </row>
    <row r="23" spans="1:13" ht="14.4">
      <c r="A23" s="48"/>
      <c r="B23" s="48"/>
      <c r="C23" s="48"/>
      <c r="D23" s="48"/>
      <c r="E23" s="48"/>
      <c r="F23" s="48"/>
      <c r="G23" s="19"/>
      <c r="H23" s="19"/>
      <c r="I23" s="19"/>
      <c r="J23" s="19"/>
      <c r="K23" s="19"/>
      <c r="L23" s="19"/>
      <c r="M23" s="19"/>
    </row>
    <row r="24" spans="1:13" ht="14.4">
      <c r="A24" s="49" t="s">
        <v>293</v>
      </c>
      <c r="B24" s="49"/>
      <c r="C24" s="49"/>
      <c r="D24" s="49"/>
      <c r="E24" s="49"/>
      <c r="F24" s="49"/>
      <c r="G24" s="19"/>
      <c r="H24" s="19"/>
      <c r="I24" s="19"/>
      <c r="J24" s="19"/>
      <c r="K24" s="19"/>
      <c r="L24" s="19"/>
      <c r="M24" s="19"/>
    </row>
    <row r="25" spans="1:13" ht="14.4">
      <c r="A25" s="46" t="s">
        <v>294</v>
      </c>
      <c r="B25" s="56" t="s">
        <v>262</v>
      </c>
      <c r="C25" s="56"/>
      <c r="D25" s="56"/>
      <c r="E25" s="48"/>
      <c r="F25" s="48"/>
      <c r="G25" s="19"/>
      <c r="H25" s="19"/>
      <c r="I25" s="19"/>
      <c r="J25" s="19"/>
      <c r="K25" s="19"/>
      <c r="L25" s="19"/>
      <c r="M25" s="19"/>
    </row>
    <row r="26" spans="1:13" ht="14.4">
      <c r="A26" s="46" t="s">
        <v>295</v>
      </c>
      <c r="B26" s="57" t="s">
        <v>296</v>
      </c>
      <c r="C26" s="57"/>
      <c r="D26" s="57"/>
      <c r="E26" s="57"/>
      <c r="F26" s="57"/>
      <c r="G26" s="19"/>
      <c r="H26" s="19"/>
      <c r="I26" s="19"/>
      <c r="J26" s="19"/>
      <c r="K26" s="19"/>
      <c r="L26" s="19"/>
      <c r="M26" s="19"/>
    </row>
    <row r="27" spans="1:13" ht="14.4">
      <c r="A27" s="48"/>
      <c r="B27" s="57"/>
      <c r="C27" s="57"/>
      <c r="D27" s="57"/>
      <c r="E27" s="57"/>
      <c r="F27" s="57"/>
      <c r="G27" s="19"/>
      <c r="H27" s="19"/>
      <c r="I27" s="19"/>
      <c r="J27" s="19"/>
      <c r="K27" s="19"/>
      <c r="L27" s="19"/>
      <c r="M27" s="19"/>
    </row>
    <row r="28" spans="1:13" ht="14.4">
      <c r="A28" s="48"/>
      <c r="B28" s="57"/>
      <c r="C28" s="57"/>
      <c r="D28" s="57"/>
      <c r="E28" s="57"/>
      <c r="F28" s="57"/>
      <c r="G28" s="19"/>
      <c r="H28" s="19"/>
      <c r="I28" s="19"/>
      <c r="J28" s="19"/>
      <c r="K28" s="19"/>
      <c r="L28" s="19"/>
      <c r="M28" s="19"/>
    </row>
    <row r="29" spans="1:13" ht="14.4">
      <c r="A29" s="48"/>
      <c r="B29" s="48"/>
      <c r="C29" s="48"/>
      <c r="D29" s="48"/>
      <c r="E29" s="48"/>
      <c r="F29" s="48"/>
      <c r="G29" s="19"/>
      <c r="H29" s="19"/>
      <c r="I29" s="19"/>
      <c r="J29" s="19"/>
      <c r="K29" s="19"/>
      <c r="L29" s="19"/>
      <c r="M29" s="19"/>
    </row>
    <row r="30" spans="1:13" ht="14.4">
      <c r="A30" s="58" t="s">
        <v>297</v>
      </c>
      <c r="B30" s="58"/>
      <c r="C30" s="58"/>
      <c r="D30" s="58"/>
      <c r="E30" s="58"/>
      <c r="F30" s="58"/>
      <c r="G30" s="19"/>
      <c r="H30" s="19"/>
      <c r="I30" s="19"/>
      <c r="J30" s="19"/>
      <c r="K30" s="19"/>
      <c r="L30" s="19"/>
      <c r="M30" s="19"/>
    </row>
    <row r="31" spans="1:13" ht="14.4">
      <c r="A31" s="58"/>
      <c r="B31" s="58"/>
      <c r="C31" s="58"/>
      <c r="D31" s="58"/>
      <c r="E31" s="58"/>
      <c r="F31" s="58"/>
      <c r="G31" s="19"/>
      <c r="H31" s="19"/>
      <c r="I31" s="19"/>
      <c r="J31" s="19"/>
      <c r="K31" s="19"/>
      <c r="L31" s="19"/>
      <c r="M31" s="19"/>
    </row>
    <row r="32" spans="1:13" ht="14.4">
      <c r="A32" s="44"/>
      <c r="B32" s="44"/>
      <c r="C32" s="44"/>
      <c r="D32" s="44"/>
      <c r="E32" s="44"/>
      <c r="F32" s="44"/>
      <c r="G32" s="19"/>
      <c r="H32" s="19"/>
      <c r="I32" s="19"/>
      <c r="J32" s="19"/>
      <c r="K32" s="19"/>
      <c r="L32" s="19"/>
      <c r="M32" s="19"/>
    </row>
    <row r="33" spans="1:13" ht="14.4">
      <c r="A33" s="44"/>
      <c r="B33" s="44"/>
      <c r="C33" s="44"/>
      <c r="D33" s="44"/>
      <c r="E33" s="44"/>
      <c r="F33" s="44"/>
      <c r="G33" s="19"/>
      <c r="H33" s="19"/>
      <c r="I33" s="19"/>
      <c r="J33" s="19"/>
      <c r="K33" s="19"/>
      <c r="L33" s="19"/>
      <c r="M33" s="19"/>
    </row>
    <row r="34" spans="1:13" ht="14.4">
      <c r="A34" s="44"/>
      <c r="B34" s="44"/>
      <c r="C34" s="44"/>
      <c r="D34" s="44"/>
      <c r="E34" s="44"/>
      <c r="F34" s="44"/>
      <c r="G34" s="19"/>
      <c r="H34" s="19"/>
      <c r="I34" s="19"/>
      <c r="J34" s="19"/>
      <c r="K34" s="19"/>
      <c r="L34" s="19"/>
      <c r="M34" s="19"/>
    </row>
    <row r="35" spans="1:13" ht="14.4">
      <c r="A35" s="44"/>
      <c r="B35" s="44"/>
      <c r="C35" s="44"/>
      <c r="D35" s="44"/>
      <c r="E35" s="44"/>
      <c r="F35" s="44"/>
      <c r="G35" s="19"/>
      <c r="H35" s="19"/>
      <c r="I35" s="19"/>
      <c r="J35" s="19"/>
      <c r="K35" s="19"/>
      <c r="L35" s="19"/>
      <c r="M35" s="19"/>
    </row>
    <row r="36" spans="1:13" ht="14.4">
      <c r="A36" s="44"/>
      <c r="B36" s="44"/>
      <c r="C36" s="44"/>
      <c r="D36" s="44"/>
      <c r="E36" s="44"/>
      <c r="F36" s="44"/>
      <c r="G36" s="19"/>
      <c r="H36" s="19"/>
      <c r="I36" s="19"/>
      <c r="J36" s="19"/>
      <c r="K36" s="19"/>
      <c r="L36" s="19"/>
      <c r="M36" s="19"/>
    </row>
    <row r="37" spans="1:13" ht="14.4">
      <c r="A37" s="44"/>
      <c r="B37" s="44"/>
      <c r="C37" s="44"/>
      <c r="D37" s="44"/>
      <c r="E37" s="44"/>
      <c r="F37" s="44"/>
      <c r="G37" s="19"/>
      <c r="H37" s="19"/>
      <c r="I37" s="19"/>
      <c r="J37" s="19"/>
      <c r="K37" s="19"/>
      <c r="L37" s="19"/>
      <c r="M37" s="19"/>
    </row>
    <row r="38" spans="1:13" ht="14.4">
      <c r="A38" s="44"/>
      <c r="B38" s="44"/>
      <c r="C38" s="44"/>
      <c r="D38" s="44"/>
      <c r="E38" s="44"/>
      <c r="F38" s="44"/>
      <c r="G38" s="19"/>
      <c r="H38" s="19"/>
      <c r="I38" s="19"/>
      <c r="J38" s="19"/>
      <c r="K38" s="19"/>
      <c r="L38" s="19"/>
      <c r="M38" s="19"/>
    </row>
    <row r="39" spans="1:13" ht="14.4">
      <c r="A39" s="44"/>
      <c r="B39" s="44"/>
      <c r="C39" s="44"/>
      <c r="D39" s="44"/>
      <c r="E39" s="44"/>
      <c r="F39" s="44"/>
      <c r="G39" s="19"/>
      <c r="H39" s="19"/>
      <c r="I39" s="19"/>
      <c r="J39" s="19"/>
      <c r="K39" s="19"/>
      <c r="L39" s="19"/>
      <c r="M39" s="19"/>
    </row>
    <row r="40" spans="1:13" ht="14.4">
      <c r="A40" s="44"/>
      <c r="B40" s="44"/>
      <c r="C40" s="44"/>
      <c r="D40" s="44"/>
      <c r="E40" s="44"/>
      <c r="F40" s="44"/>
      <c r="G40" s="19"/>
      <c r="H40" s="19"/>
      <c r="I40" s="19"/>
      <c r="J40" s="19"/>
      <c r="K40" s="19"/>
      <c r="L40" s="19"/>
      <c r="M40" s="19"/>
    </row>
    <row r="41" spans="1:13" ht="14.4">
      <c r="A41" s="44"/>
      <c r="B41" s="44"/>
      <c r="C41" s="44"/>
      <c r="D41" s="44"/>
      <c r="E41" s="44"/>
      <c r="F41" s="44"/>
      <c r="G41" s="19"/>
      <c r="H41" s="19"/>
      <c r="I41" s="19"/>
      <c r="J41" s="19"/>
      <c r="K41" s="19"/>
      <c r="L41" s="19"/>
      <c r="M41" s="19"/>
    </row>
    <row r="42" spans="1:13" ht="14.4">
      <c r="A42" s="44"/>
      <c r="B42" s="44"/>
      <c r="C42" s="44"/>
      <c r="D42" s="44"/>
      <c r="E42" s="44"/>
      <c r="F42" s="44"/>
      <c r="G42" s="19"/>
      <c r="H42" s="19"/>
      <c r="I42" s="19"/>
      <c r="J42" s="19"/>
      <c r="K42" s="19"/>
      <c r="L42" s="19"/>
      <c r="M42" s="19"/>
    </row>
    <row r="43" spans="1:13" ht="14.4">
      <c r="A43" s="44"/>
      <c r="B43" s="44"/>
      <c r="C43" s="44"/>
      <c r="D43" s="44"/>
      <c r="E43" s="44"/>
      <c r="F43" s="44"/>
      <c r="G43" s="19"/>
      <c r="H43" s="19"/>
      <c r="I43" s="19"/>
      <c r="J43" s="19"/>
      <c r="K43" s="19"/>
      <c r="L43" s="19"/>
      <c r="M43" s="19"/>
    </row>
    <row r="44" spans="1:13" ht="14.4">
      <c r="A44" s="44"/>
      <c r="B44" s="44"/>
      <c r="C44" s="44"/>
      <c r="D44" s="44"/>
      <c r="E44" s="44"/>
      <c r="F44" s="44"/>
      <c r="G44" s="19"/>
      <c r="H44" s="19"/>
      <c r="I44" s="19"/>
      <c r="J44" s="19"/>
      <c r="K44" s="19"/>
      <c r="L44" s="19"/>
      <c r="M44" s="19"/>
    </row>
    <row r="45" spans="1:13" ht="14.4">
      <c r="A45" s="44"/>
      <c r="B45" s="44"/>
      <c r="C45" s="44"/>
      <c r="D45" s="44"/>
      <c r="E45" s="44"/>
      <c r="F45" s="44"/>
      <c r="G45" s="19"/>
      <c r="H45" s="19"/>
      <c r="I45" s="19"/>
      <c r="J45" s="19"/>
      <c r="K45" s="19"/>
      <c r="L45" s="19"/>
      <c r="M45" s="19"/>
    </row>
    <row r="46" spans="1:13" ht="14.4">
      <c r="A46" s="19"/>
      <c r="B46" s="19"/>
      <c r="C46" s="19"/>
      <c r="D46" s="19"/>
      <c r="E46" s="19"/>
      <c r="F46" s="19"/>
      <c r="G46" s="19"/>
      <c r="H46" s="19"/>
      <c r="I46" s="19"/>
      <c r="J46" s="19"/>
      <c r="K46" s="19"/>
      <c r="L46" s="19"/>
      <c r="M46" s="19"/>
    </row>
    <row r="47" spans="1:13" ht="14.4">
      <c r="A47" s="19"/>
      <c r="B47" s="19"/>
      <c r="C47" s="19"/>
      <c r="D47" s="19"/>
      <c r="E47" s="19"/>
      <c r="F47" s="19"/>
      <c r="G47" s="19"/>
      <c r="H47" s="19"/>
      <c r="I47" s="19"/>
      <c r="J47" s="19"/>
      <c r="K47" s="19"/>
      <c r="L47" s="19"/>
      <c r="M47" s="19"/>
    </row>
    <row r="48" spans="1:13" ht="14.4">
      <c r="A48" s="19"/>
      <c r="B48" s="19"/>
      <c r="C48" s="19"/>
      <c r="D48" s="19"/>
      <c r="E48" s="19"/>
      <c r="F48" s="19"/>
      <c r="G48" s="19"/>
      <c r="H48" s="19"/>
      <c r="I48" s="19"/>
      <c r="J48" s="19"/>
      <c r="K48" s="19"/>
      <c r="L48" s="19"/>
      <c r="M48" s="19"/>
    </row>
    <row r="49" spans="1:13" ht="14.4">
      <c r="A49" s="19"/>
      <c r="B49" s="19"/>
      <c r="C49" s="19"/>
      <c r="D49" s="19"/>
      <c r="E49" s="19"/>
      <c r="F49" s="19"/>
      <c r="G49" s="19"/>
      <c r="H49" s="19"/>
      <c r="I49" s="19"/>
      <c r="J49" s="19"/>
      <c r="K49" s="19"/>
      <c r="L49" s="19"/>
      <c r="M49" s="19"/>
    </row>
    <row r="50" spans="1:13" ht="14.4">
      <c r="A50" s="19"/>
      <c r="B50" s="19"/>
      <c r="C50" s="19"/>
      <c r="D50" s="19"/>
      <c r="E50" s="19"/>
      <c r="F50" s="19"/>
      <c r="G50" s="19"/>
      <c r="H50" s="19"/>
      <c r="I50" s="19"/>
      <c r="J50" s="19"/>
      <c r="K50" s="19"/>
      <c r="L50" s="19"/>
      <c r="M50" s="19"/>
    </row>
    <row r="51" spans="1:13" ht="14.4">
      <c r="A51" s="19"/>
      <c r="B51" s="19"/>
      <c r="C51" s="19"/>
      <c r="D51" s="19"/>
      <c r="E51" s="19"/>
      <c r="F51" s="19"/>
      <c r="G51" s="19"/>
      <c r="H51" s="19"/>
      <c r="I51" s="19"/>
      <c r="J51" s="19"/>
      <c r="K51" s="19"/>
      <c r="L51" s="19"/>
      <c r="M51" s="19"/>
    </row>
    <row r="52" spans="1:13" ht="14.4">
      <c r="A52" s="19"/>
      <c r="B52" s="19"/>
      <c r="C52" s="19"/>
      <c r="D52" s="19"/>
      <c r="E52" s="19"/>
      <c r="F52" s="19"/>
      <c r="G52" s="19"/>
      <c r="H52" s="19"/>
      <c r="I52" s="19"/>
      <c r="J52" s="19"/>
      <c r="K52" s="19"/>
      <c r="L52" s="19"/>
      <c r="M52" s="19"/>
    </row>
    <row r="53" spans="1:13" ht="14.4">
      <c r="A53" s="19"/>
      <c r="B53" s="19"/>
      <c r="C53" s="19"/>
      <c r="D53" s="19"/>
      <c r="E53" s="19"/>
      <c r="F53" s="19"/>
      <c r="G53" s="19"/>
      <c r="H53" s="19"/>
      <c r="I53" s="19"/>
      <c r="J53" s="19"/>
      <c r="K53" s="19"/>
      <c r="L53" s="19"/>
      <c r="M53" s="19"/>
    </row>
    <row r="54" spans="1:13" ht="14.4">
      <c r="A54" s="19"/>
      <c r="B54" s="19"/>
      <c r="C54" s="19"/>
      <c r="D54" s="19"/>
      <c r="E54" s="19"/>
      <c r="F54" s="19"/>
      <c r="G54" s="19"/>
      <c r="H54" s="19"/>
      <c r="I54" s="19"/>
      <c r="J54" s="19"/>
      <c r="K54" s="19"/>
      <c r="L54" s="19"/>
      <c r="M54" s="19"/>
    </row>
    <row r="55" spans="1:13" ht="14.4">
      <c r="A55" s="19"/>
      <c r="B55" s="19"/>
      <c r="C55" s="19"/>
      <c r="D55" s="19"/>
      <c r="E55" s="19"/>
      <c r="F55" s="19"/>
      <c r="G55" s="19"/>
      <c r="H55" s="19"/>
      <c r="I55" s="19"/>
      <c r="J55" s="19"/>
      <c r="K55" s="19"/>
      <c r="L55" s="19"/>
      <c r="M55" s="19"/>
    </row>
    <row r="56" spans="1:13" ht="14.4">
      <c r="A56" s="19"/>
      <c r="B56" s="19"/>
      <c r="C56" s="19"/>
      <c r="D56" s="19"/>
      <c r="E56" s="19"/>
      <c r="F56" s="19"/>
      <c r="G56" s="19"/>
      <c r="H56" s="19"/>
      <c r="I56" s="19"/>
      <c r="J56" s="19"/>
      <c r="K56" s="19"/>
      <c r="L56" s="19"/>
      <c r="M56" s="19"/>
    </row>
    <row r="57" spans="1:13" ht="14.4">
      <c r="A57" s="19"/>
      <c r="B57" s="19"/>
      <c r="C57" s="19"/>
      <c r="D57" s="19"/>
      <c r="E57" s="19"/>
      <c r="F57" s="19"/>
      <c r="G57" s="19"/>
      <c r="H57" s="19"/>
      <c r="I57" s="19"/>
      <c r="J57" s="19"/>
      <c r="K57" s="19"/>
      <c r="L57" s="19"/>
      <c r="M57" s="19"/>
    </row>
    <row r="58" spans="1:13" ht="14.4">
      <c r="A58" s="19"/>
      <c r="B58" s="19"/>
      <c r="C58" s="19"/>
      <c r="D58" s="19"/>
      <c r="E58" s="19"/>
      <c r="F58" s="19"/>
      <c r="G58" s="19"/>
      <c r="H58" s="19"/>
      <c r="I58" s="19"/>
      <c r="J58" s="19"/>
      <c r="K58" s="19"/>
      <c r="L58" s="19"/>
      <c r="M58" s="19"/>
    </row>
    <row r="59" spans="1:13" ht="14.4">
      <c r="A59" s="19"/>
      <c r="B59" s="19"/>
      <c r="C59" s="19"/>
      <c r="D59" s="19"/>
      <c r="E59" s="19"/>
      <c r="F59" s="19"/>
      <c r="G59" s="19"/>
      <c r="H59" s="19"/>
      <c r="I59" s="19"/>
      <c r="J59" s="19"/>
      <c r="K59" s="19"/>
      <c r="L59" s="19"/>
      <c r="M59" s="19"/>
    </row>
    <row r="60" spans="1:13" ht="14.4">
      <c r="A60" s="19"/>
      <c r="B60" s="19"/>
      <c r="C60" s="19"/>
      <c r="D60" s="19"/>
      <c r="E60" s="19"/>
      <c r="F60" s="19"/>
      <c r="G60" s="19"/>
      <c r="H60" s="19"/>
      <c r="I60" s="19"/>
      <c r="J60" s="19"/>
      <c r="K60" s="19"/>
      <c r="L60" s="19"/>
      <c r="M60" s="19"/>
    </row>
  </sheetData>
  <sheetProtection algorithmName="SHA-512" hashValue="aKrYEG9fGhYtnzXbkhi3dsQs7abCfGaddzFJLMUrwpLj6eYFrhiVTUDuG6dGThtkACK6+PWHSiXcWhRkFeAmXg==" saltValue="kL5vjmFcY14t+FHRx/KVGQ==" spinCount="100000" sheet="1" objects="1" scenarios="1" formatCells="0" formatColumns="0" formatRows="0" insertColumns="0" insertRows="0" sort="0" autoFilter="0" pivotTables="0"/>
  <mergeCells count="8">
    <mergeCell ref="A30:F31"/>
    <mergeCell ref="H4:I6"/>
    <mergeCell ref="H7:I7"/>
    <mergeCell ref="A1:F1"/>
    <mergeCell ref="A9:F9"/>
    <mergeCell ref="A24:F24"/>
    <mergeCell ref="B25:D25"/>
    <mergeCell ref="B26:F28"/>
  </mergeCells>
  <conditionalFormatting sqref="B18">
    <cfRule type="expression" dxfId="11" priority="11">
      <formula>ABS(B18-1)&gt;0.000001</formula>
    </cfRule>
  </conditionalFormatting>
  <conditionalFormatting sqref="B4:D4">
    <cfRule type="expression" dxfId="10" priority="17">
      <formula>AND(B4&lt;&gt;"",COUNTIF($B$4:$D$4,B4)&gt;1)</formula>
    </cfRule>
  </conditionalFormatting>
  <conditionalFormatting sqref="C22:E22">
    <cfRule type="expression" dxfId="9" priority="12">
      <formula>C22="ALTO"</formula>
    </cfRule>
    <cfRule type="expression" dxfId="8" priority="13">
      <formula>C22="MEDIO"</formula>
    </cfRule>
    <cfRule type="expression" dxfId="7" priority="14">
      <formula>C22="BAJO"</formula>
    </cfRule>
    <cfRule type="expression" dxfId="6" priority="15">
      <formula>LEFT(C22,7)="REVISAR"</formula>
    </cfRule>
    <cfRule type="expression" dxfId="5" priority="16">
      <formula>C22="FALTA INFORMACIÓN"</formula>
    </cfRule>
  </conditionalFormatting>
  <dataValidations count="3">
    <dataValidation type="whole" allowBlank="1" showErrorMessage="1" errorTitle="Calificación inválida" error="Ingresa un número entero entre 1 y 5." sqref="C12:E17" xr:uid="{00000000-0002-0000-0400-000000000000}">
      <formula1>1</formula1>
      <formula2>5</formula2>
    </dataValidation>
    <dataValidation type="list" sqref="B25" xr:uid="{00000000-0002-0000-0400-000001000000}">
      <formula1>$B$4:$D$4</formula1>
    </dataValidation>
    <dataValidation type="decimal" sqref="B11:B17" xr:uid="{00000000-0002-0000-0400-000002000000}">
      <formula1>0</formula1>
      <formula2>1</formula2>
    </dataValidation>
  </dataValidations>
  <hyperlinks>
    <hyperlink ref="H7" r:id="rId1" xr:uid="{8819C1C3-36F8-42A5-ADD5-6D6E863A5F62}"/>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0"/>
  <sheetViews>
    <sheetView workbookViewId="0">
      <selection activeCell="L22" sqref="L22"/>
    </sheetView>
  </sheetViews>
  <sheetFormatPr baseColWidth="10" defaultColWidth="8.796875" defaultRowHeight="13.8"/>
  <cols>
    <col min="1" max="1" width="27" style="20" customWidth="1"/>
    <col min="2" max="2" width="28" style="20" customWidth="1"/>
    <col min="3" max="4" width="24" style="20" customWidth="1"/>
    <col min="5" max="5" width="4" style="20" customWidth="1"/>
    <col min="6" max="10" width="16" style="20" customWidth="1"/>
    <col min="11" max="11" width="5.69921875" style="20" customWidth="1"/>
    <col min="12" max="12" width="38.5" style="20" customWidth="1"/>
    <col min="13" max="13" width="26.09765625" style="20" customWidth="1"/>
    <col min="14" max="16384" width="8.796875" style="20"/>
  </cols>
  <sheetData>
    <row r="1" spans="1:13" ht="24" customHeight="1">
      <c r="A1" s="43" t="s">
        <v>298</v>
      </c>
      <c r="B1" s="43"/>
      <c r="C1" s="43"/>
      <c r="D1" s="43"/>
      <c r="E1" s="43"/>
      <c r="F1" s="43"/>
      <c r="G1" s="43"/>
      <c r="H1" s="43"/>
      <c r="I1" s="43"/>
      <c r="J1" s="43"/>
      <c r="K1" s="19"/>
      <c r="L1" s="19"/>
      <c r="M1" s="19"/>
    </row>
    <row r="2" spans="1:13" ht="14.4">
      <c r="A2" s="44"/>
      <c r="B2" s="44"/>
      <c r="C2" s="44"/>
      <c r="D2" s="44"/>
      <c r="E2" s="44"/>
      <c r="F2" s="44"/>
      <c r="G2" s="44"/>
      <c r="H2" s="44"/>
      <c r="I2" s="44"/>
      <c r="J2" s="44"/>
      <c r="K2" s="19"/>
      <c r="L2" s="19"/>
      <c r="M2" s="19"/>
    </row>
    <row r="3" spans="1:13" ht="22.8" customHeight="1" thickBot="1">
      <c r="A3" s="59" t="s">
        <v>225</v>
      </c>
      <c r="B3" s="59"/>
      <c r="C3" s="59" t="s">
        <v>82</v>
      </c>
      <c r="D3" s="59"/>
      <c r="E3" s="59" t="s">
        <v>299</v>
      </c>
      <c r="F3" s="59"/>
      <c r="G3" s="59" t="s">
        <v>300</v>
      </c>
      <c r="H3" s="59"/>
      <c r="I3" s="59" t="s">
        <v>301</v>
      </c>
      <c r="J3" s="59"/>
      <c r="K3" s="19"/>
      <c r="L3" s="19"/>
      <c r="M3" s="19"/>
    </row>
    <row r="4" spans="1:13" ht="22.8" customHeight="1">
      <c r="A4" s="60">
        <f>COUNTIF(Áreas!$J$11:$J$28,"OK")</f>
        <v>6</v>
      </c>
      <c r="B4" s="60"/>
      <c r="C4" s="61">
        <f>IF(COUNTIF(Áreas!$J$11:$J$28,"REVISAR: espacio requerido")+COUNTIF(Áreas!$J$11:$J$28,"REVISAR: espacio actual")+COUNTIF(Áreas!$J$11:$J$28,"REVISAR: ubicación fija")+COUNTIF(Áreas!$J$11:$J$28,"REVISAR: acceso exterior")+COUNTIF(Áreas!$J$11:$J$28,"REVISAR: ID duplicado")+COUNTIF(Áreas!$J$11:$J$28,"REVISAR: área duplicada")+COUNTIF(Áreas!$J$11:$J$28,"FALTA INFORMACIÓN")&gt;0,"REVISAR DATOS",IF(A4=0,"FALTA INFORMACIÓN",SUMIFS(Áreas!$E$11:$E$28,Áreas!$J$11:$J$28,"OK")))</f>
        <v>235</v>
      </c>
      <c r="D4" s="61"/>
      <c r="E4" s="61">
        <f>IF(COUNTIF(Áreas!$J$11:$J$28,"REVISAR: espacio requerido")+COUNTIF(Áreas!$J$11:$J$28,"REVISAR: espacio actual")+COUNTIF(Áreas!$J$11:$J$28,"REVISAR: ubicación fija")+COUNTIF(Áreas!$J$11:$J$28,"REVISAR: acceso exterior")+COUNTIF(Áreas!$J$11:$J$28,"REVISAR: ID duplicado")+COUNTIF(Áreas!$J$11:$J$28,"REVISAR: área duplicada")+COUNTIF(Áreas!$J$11:$J$28,"FALTA INFORMACIÓN")&gt;0,"REVISAR DATOS",IF(A4=0,"FALTA INFORMACIÓN",IF(COUNTIFS(Áreas!$J$11:$J$28,"OK",Áreas!$D$11:$D$28,"&gt;0")&lt;A4,"FALTA INFORMACIÓN",SUMIFS(Áreas!$D$11:$D$28,Áreas!$J$11:$J$28,"OK")-SUMIFS(Áreas!$E$11:$E$28,Áreas!$J$11:$J$28,"OK"))))</f>
        <v>-15</v>
      </c>
      <c r="F4" s="61"/>
      <c r="G4" s="60">
        <f>COUNTIF(Relaciones!$J$9:$J$38,"OK")</f>
        <v>8</v>
      </c>
      <c r="H4" s="60"/>
      <c r="I4" s="60">
        <f>IF(COUNTIF(Relaciones!$J$9:$J$38,"REVISAR: código")+COUNTIF(Relaciones!$J$9:$J$38,"REVISAR: área 1 no válida")+COUNTIF(Relaciones!$J$9:$J$38,"REVISAR: área 2 no válida")+COUNTIF(Relaciones!$J$9:$J$38,"REVISAR: misma área")+COUNTIF(Relaciones!$J$9:$J$38,"REVISAR: relación duplicada")+COUNTIF(Relaciones!$J$9:$J$38,"FALTA INFORMACIÓN")&gt;0,"REVISAR DATOS",IF(G4=0,"FALTA INFORMACIÓN",COUNTIFS(Relaciones!$J$9:$J$38,"OK",Relaciones!$D$9:$D$38,"A")+COUNTIFS(Relaciones!$J$9:$J$38,"OK",Relaciones!$D$9:$D$38,"X")))</f>
        <v>5</v>
      </c>
      <c r="J4" s="60"/>
      <c r="K4" s="19"/>
      <c r="L4" s="34" t="s">
        <v>312</v>
      </c>
      <c r="M4" s="35"/>
    </row>
    <row r="5" spans="1:13" ht="22.8" customHeight="1">
      <c r="A5" s="60"/>
      <c r="B5" s="60"/>
      <c r="C5" s="61"/>
      <c r="D5" s="61"/>
      <c r="E5" s="61"/>
      <c r="F5" s="61"/>
      <c r="G5" s="60"/>
      <c r="H5" s="60"/>
      <c r="I5" s="60"/>
      <c r="J5" s="60"/>
      <c r="K5" s="19"/>
      <c r="L5" s="36"/>
      <c r="M5" s="37"/>
    </row>
    <row r="6" spans="1:13" ht="22.8" customHeight="1" thickBot="1">
      <c r="A6" s="44"/>
      <c r="B6" s="44"/>
      <c r="C6" s="44"/>
      <c r="D6" s="44"/>
      <c r="E6" s="44"/>
      <c r="F6" s="44"/>
      <c r="G6" s="44"/>
      <c r="H6" s="44"/>
      <c r="I6" s="44"/>
      <c r="J6" s="44"/>
      <c r="K6" s="19"/>
      <c r="L6" s="38"/>
      <c r="M6" s="39"/>
    </row>
    <row r="7" spans="1:13" ht="17.55" customHeight="1" thickBot="1">
      <c r="A7" s="62" t="s">
        <v>302</v>
      </c>
      <c r="B7" s="62"/>
      <c r="C7" s="62"/>
      <c r="D7" s="62"/>
      <c r="E7" s="44"/>
      <c r="F7" s="44"/>
      <c r="G7" s="44"/>
      <c r="H7" s="44"/>
      <c r="I7" s="44"/>
      <c r="J7" s="44"/>
      <c r="K7" s="19"/>
      <c r="L7" s="40" t="s">
        <v>313</v>
      </c>
      <c r="M7" s="41"/>
    </row>
    <row r="8" spans="1:13" ht="27.6">
      <c r="A8" s="45" t="s">
        <v>303</v>
      </c>
      <c r="B8" s="45" t="str">
        <f>IF(Alternativas!B4="","",Alternativas!B4)</f>
        <v>Flujo lineal</v>
      </c>
      <c r="C8" s="45" t="str">
        <f>IF(Alternativas!C4="","",Alternativas!C4)</f>
        <v>Compacta con acceso compartido</v>
      </c>
      <c r="D8" s="45" t="str">
        <f>IF(Alternativas!D4="","",Alternativas!D4)</f>
        <v>Salida independiente</v>
      </c>
      <c r="E8" s="48"/>
      <c r="F8" s="48"/>
      <c r="G8" s="48"/>
      <c r="H8" s="48"/>
      <c r="I8" s="48"/>
      <c r="J8" s="48"/>
      <c r="K8" s="19"/>
      <c r="L8" s="19"/>
      <c r="M8" s="19"/>
    </row>
    <row r="9" spans="1:13" ht="14.4">
      <c r="A9" s="48" t="s">
        <v>304</v>
      </c>
      <c r="B9" s="51">
        <f>IF(Alternativas!C11="","",Alternativas!C11)</f>
        <v>1</v>
      </c>
      <c r="C9" s="51">
        <f>IF(Alternativas!D11="","",Alternativas!D11)</f>
        <v>0.69696969696969702</v>
      </c>
      <c r="D9" s="51">
        <f>IF(Alternativas!E11="","",Alternativas!E11)</f>
        <v>0.90909090909090906</v>
      </c>
      <c r="E9" s="48"/>
      <c r="F9" s="48"/>
      <c r="G9" s="48"/>
      <c r="H9" s="48"/>
      <c r="I9" s="48"/>
      <c r="J9" s="48"/>
      <c r="K9" s="19"/>
      <c r="L9" s="19"/>
      <c r="M9" s="19"/>
    </row>
    <row r="10" spans="1:13" ht="14.4">
      <c r="A10" s="48" t="s">
        <v>143</v>
      </c>
      <c r="B10" s="51">
        <f>IF(Alternativas!C21="","",Alternativas!C21)</f>
        <v>0.78</v>
      </c>
      <c r="C10" s="51">
        <f>IF(Alternativas!D21="","",Alternativas!D21)</f>
        <v>0.71909090909090922</v>
      </c>
      <c r="D10" s="51">
        <f>IF(Alternativas!E21="","",Alternativas!E21)</f>
        <v>0.90272727272727282</v>
      </c>
      <c r="E10" s="48"/>
      <c r="F10" s="48"/>
      <c r="G10" s="48"/>
      <c r="H10" s="48"/>
      <c r="I10" s="48"/>
      <c r="J10" s="48"/>
      <c r="K10" s="19"/>
      <c r="L10" s="19"/>
      <c r="M10" s="19"/>
    </row>
    <row r="11" spans="1:13" ht="14.4">
      <c r="A11" s="48" t="s">
        <v>224</v>
      </c>
      <c r="B11" s="63" t="str">
        <f>IF(Alternativas!C22="","",Alternativas!C22)</f>
        <v>MEDIO</v>
      </c>
      <c r="C11" s="63" t="str">
        <f>IF(Alternativas!D22="","",Alternativas!D22)</f>
        <v>MEDIO</v>
      </c>
      <c r="D11" s="63" t="str">
        <f>IF(Alternativas!E22="","",Alternativas!E22)</f>
        <v>ALTO</v>
      </c>
      <c r="E11" s="48"/>
      <c r="F11" s="48"/>
      <c r="G11" s="48"/>
      <c r="H11" s="48"/>
      <c r="I11" s="48"/>
      <c r="J11" s="48"/>
      <c r="K11" s="19"/>
      <c r="L11" s="19"/>
      <c r="M11" s="19"/>
    </row>
    <row r="12" spans="1:13" ht="14.4">
      <c r="A12" s="48"/>
      <c r="B12" s="48"/>
      <c r="C12" s="48"/>
      <c r="D12" s="48"/>
      <c r="E12" s="48"/>
      <c r="F12" s="48"/>
      <c r="G12" s="48"/>
      <c r="H12" s="48"/>
      <c r="I12" s="48"/>
      <c r="J12" s="48"/>
      <c r="K12" s="19"/>
      <c r="L12" s="19"/>
      <c r="M12" s="19"/>
    </row>
    <row r="13" spans="1:13" ht="14.4">
      <c r="A13" s="48"/>
      <c r="B13" s="48"/>
      <c r="C13" s="48"/>
      <c r="D13" s="48"/>
      <c r="E13" s="48"/>
      <c r="F13" s="48"/>
      <c r="G13" s="48"/>
      <c r="H13" s="48"/>
      <c r="I13" s="48"/>
      <c r="J13" s="48"/>
      <c r="K13" s="19"/>
      <c r="L13" s="19"/>
      <c r="M13" s="19"/>
    </row>
    <row r="14" spans="1:13" ht="17.55" customHeight="1">
      <c r="A14" s="49" t="s">
        <v>305</v>
      </c>
      <c r="B14" s="49"/>
      <c r="C14" s="49"/>
      <c r="D14" s="49"/>
      <c r="E14" s="48"/>
      <c r="F14" s="48"/>
      <c r="G14" s="48"/>
      <c r="H14" s="48"/>
      <c r="I14" s="48"/>
      <c r="J14" s="48"/>
      <c r="K14" s="19"/>
      <c r="L14" s="19"/>
      <c r="M14" s="19"/>
    </row>
    <row r="15" spans="1:13" ht="14.4">
      <c r="A15" s="46" t="s">
        <v>306</v>
      </c>
      <c r="B15" s="64" t="str">
        <f>IF(COUNTA(Alternativas!$B$4:$D$4)=0,"FALTA INFORMACIÓN",IF(COUNT(Alternativas!$C$21:$E$21)&lt;COUNTA(Alternativas!$B$4:$D$4),"FALTA INFORMACIÓN",INDEX(Alternativas!$B$4:$D$4,1,MATCH(MAX(Alternativas!$C$21:$E$21),Alternativas!$C$21:$E$21,0))))</f>
        <v>Salida independiente</v>
      </c>
      <c r="C15" s="64"/>
      <c r="D15" s="64"/>
      <c r="E15" s="48"/>
      <c r="F15" s="48"/>
      <c r="G15" s="48"/>
      <c r="H15" s="48"/>
      <c r="I15" s="48"/>
      <c r="J15" s="48"/>
      <c r="K15" s="19"/>
      <c r="L15" s="19"/>
      <c r="M15" s="19"/>
    </row>
    <row r="16" spans="1:13" ht="14.4">
      <c r="A16" s="46" t="s">
        <v>294</v>
      </c>
      <c r="B16" s="64" t="str">
        <f>IF(Alternativas!B25="","",IF($B$15="FALTA INFORMACIÓN","REVISAR DATOS",IF(COUNTIF(Alternativas!$B$4:$D$4,Alternativas!B25)&lt;&gt;1,"REVISAR SELECCIÓN",IF(NOT(ISNUMBER(INDEX(Alternativas!$C$21:$E$21,1,MATCH(Alternativas!B25,Alternativas!$B$4:$D$4,0)))),"REVISAR DATOS",Alternativas!B25))))</f>
        <v>Salida independiente</v>
      </c>
      <c r="C16" s="64"/>
      <c r="D16" s="64"/>
      <c r="E16" s="48"/>
      <c r="F16" s="48"/>
      <c r="G16" s="48"/>
      <c r="H16" s="48"/>
      <c r="I16" s="48"/>
      <c r="J16" s="48"/>
      <c r="K16" s="19"/>
      <c r="L16" s="19"/>
      <c r="M16" s="19"/>
    </row>
    <row r="17" spans="1:13" ht="14.4">
      <c r="A17" s="46" t="s">
        <v>295</v>
      </c>
      <c r="B17" s="64" t="str">
        <f>IF(OR(B16="",LEFT(B16,7)="REVISAR"),"",Alternativas!B26)</f>
        <v>Mantiene la ubicación fija de corte, evita el cruce entre recepción y despacho y conserva buenas relaciones de cercanía.</v>
      </c>
      <c r="C17" s="64"/>
      <c r="D17" s="64"/>
      <c r="E17" s="48"/>
      <c r="F17" s="48"/>
      <c r="G17" s="48"/>
      <c r="H17" s="48"/>
      <c r="I17" s="48"/>
      <c r="J17" s="48"/>
      <c r="K17" s="19"/>
      <c r="L17" s="19"/>
      <c r="M17" s="19"/>
    </row>
    <row r="18" spans="1:13" ht="14.4">
      <c r="A18" s="48"/>
      <c r="B18" s="64"/>
      <c r="C18" s="64"/>
      <c r="D18" s="64"/>
      <c r="E18" s="48"/>
      <c r="F18" s="48"/>
      <c r="G18" s="48"/>
      <c r="H18" s="48"/>
      <c r="I18" s="48"/>
      <c r="J18" s="48"/>
      <c r="K18" s="19"/>
      <c r="L18" s="19"/>
      <c r="M18" s="19"/>
    </row>
    <row r="19" spans="1:13" ht="14.4">
      <c r="A19" s="48"/>
      <c r="B19" s="64"/>
      <c r="C19" s="64"/>
      <c r="D19" s="64"/>
      <c r="E19" s="48"/>
      <c r="F19" s="48"/>
      <c r="G19" s="48"/>
      <c r="H19" s="48"/>
      <c r="I19" s="48"/>
      <c r="J19" s="48"/>
      <c r="K19" s="19"/>
      <c r="L19" s="19"/>
      <c r="M19" s="19"/>
    </row>
    <row r="20" spans="1:13" ht="14.4">
      <c r="A20" s="48"/>
      <c r="B20" s="48"/>
      <c r="C20" s="48"/>
      <c r="D20" s="48"/>
      <c r="E20" s="48"/>
      <c r="F20" s="48"/>
      <c r="G20" s="48"/>
      <c r="H20" s="48"/>
      <c r="I20" s="48"/>
      <c r="J20" s="48"/>
      <c r="K20" s="19"/>
      <c r="L20" s="19"/>
      <c r="M20" s="19"/>
    </row>
    <row r="21" spans="1:13" ht="14.4">
      <c r="A21" s="48"/>
      <c r="B21" s="48"/>
      <c r="C21" s="48"/>
      <c r="D21" s="48"/>
      <c r="E21" s="48"/>
      <c r="F21" s="48"/>
      <c r="G21" s="48"/>
      <c r="H21" s="48"/>
      <c r="I21" s="48"/>
      <c r="J21" s="48"/>
      <c r="K21" s="19"/>
      <c r="L21" s="19"/>
      <c r="M21" s="19"/>
    </row>
    <row r="22" spans="1:13" ht="17.55" customHeight="1">
      <c r="A22" s="49" t="s">
        <v>307</v>
      </c>
      <c r="B22" s="49"/>
      <c r="C22" s="49"/>
      <c r="D22" s="49"/>
      <c r="E22" s="49"/>
      <c r="F22" s="49"/>
      <c r="G22" s="49"/>
      <c r="H22" s="49"/>
      <c r="I22" s="49"/>
      <c r="J22" s="49"/>
      <c r="K22" s="19"/>
      <c r="L22" s="19"/>
      <c r="M22" s="19"/>
    </row>
    <row r="23" spans="1:13" ht="24" customHeight="1">
      <c r="A23" s="65" t="s">
        <v>8</v>
      </c>
      <c r="B23" s="66" t="s">
        <v>308</v>
      </c>
      <c r="C23" s="66"/>
      <c r="D23" s="66"/>
      <c r="E23" s="66"/>
      <c r="F23" s="66"/>
      <c r="G23" s="66"/>
      <c r="H23" s="66"/>
      <c r="I23" s="66"/>
      <c r="J23" s="66"/>
      <c r="K23" s="19"/>
      <c r="L23" s="19"/>
      <c r="M23" s="19"/>
    </row>
    <row r="24" spans="1:13" ht="24" customHeight="1">
      <c r="A24" s="65" t="s">
        <v>11</v>
      </c>
      <c r="B24" s="66" t="s">
        <v>309</v>
      </c>
      <c r="C24" s="66"/>
      <c r="D24" s="66"/>
      <c r="E24" s="66"/>
      <c r="F24" s="66"/>
      <c r="G24" s="66"/>
      <c r="H24" s="66"/>
      <c r="I24" s="66"/>
      <c r="J24" s="66"/>
      <c r="K24" s="19"/>
      <c r="L24" s="19"/>
      <c r="M24" s="19"/>
    </row>
    <row r="25" spans="1:13" ht="24" customHeight="1">
      <c r="A25" s="65" t="s">
        <v>13</v>
      </c>
      <c r="B25" s="66" t="s">
        <v>310</v>
      </c>
      <c r="C25" s="66"/>
      <c r="D25" s="66"/>
      <c r="E25" s="66"/>
      <c r="F25" s="66"/>
      <c r="G25" s="66"/>
      <c r="H25" s="66"/>
      <c r="I25" s="66"/>
      <c r="J25" s="66"/>
      <c r="K25" s="19"/>
      <c r="L25" s="19"/>
      <c r="M25" s="19"/>
    </row>
    <row r="26" spans="1:13" ht="24" customHeight="1">
      <c r="A26" s="65" t="s">
        <v>16</v>
      </c>
      <c r="B26" s="66" t="s">
        <v>311</v>
      </c>
      <c r="C26" s="66"/>
      <c r="D26" s="66"/>
      <c r="E26" s="66"/>
      <c r="F26" s="66"/>
      <c r="G26" s="66"/>
      <c r="H26" s="66"/>
      <c r="I26" s="66"/>
      <c r="J26" s="66"/>
      <c r="K26" s="19"/>
      <c r="L26" s="19"/>
      <c r="M26" s="19"/>
    </row>
    <row r="27" spans="1:13" ht="14.4">
      <c r="A27" s="44"/>
      <c r="B27" s="44"/>
      <c r="C27" s="44"/>
      <c r="D27" s="44"/>
      <c r="E27" s="44"/>
      <c r="F27" s="44"/>
      <c r="G27" s="44"/>
      <c r="H27" s="44"/>
      <c r="I27" s="44"/>
      <c r="J27" s="44"/>
      <c r="K27" s="19"/>
      <c r="L27" s="19"/>
      <c r="M27" s="19"/>
    </row>
    <row r="28" spans="1:13" ht="14.4">
      <c r="A28" s="44"/>
      <c r="B28" s="44"/>
      <c r="C28" s="44"/>
      <c r="D28" s="44"/>
      <c r="E28" s="44"/>
      <c r="F28" s="44"/>
      <c r="G28" s="44"/>
      <c r="H28" s="44"/>
      <c r="I28" s="44"/>
      <c r="J28" s="44"/>
      <c r="K28" s="19"/>
      <c r="L28" s="19"/>
      <c r="M28" s="19"/>
    </row>
    <row r="29" spans="1:13" ht="14.4">
      <c r="A29" s="44"/>
      <c r="B29" s="44"/>
      <c r="C29" s="44"/>
      <c r="D29" s="44"/>
      <c r="E29" s="44"/>
      <c r="F29" s="44"/>
      <c r="G29" s="44"/>
      <c r="H29" s="44"/>
      <c r="I29" s="44"/>
      <c r="J29" s="44"/>
      <c r="K29" s="19"/>
      <c r="L29" s="19"/>
      <c r="M29" s="19"/>
    </row>
    <row r="30" spans="1:13" ht="14.4">
      <c r="A30" s="44"/>
      <c r="B30" s="44"/>
      <c r="C30" s="44"/>
      <c r="D30" s="44"/>
      <c r="E30" s="44"/>
      <c r="F30" s="44"/>
      <c r="G30" s="44"/>
      <c r="H30" s="44"/>
      <c r="I30" s="44"/>
      <c r="J30" s="44"/>
      <c r="K30" s="19"/>
      <c r="L30" s="19"/>
      <c r="M30" s="19"/>
    </row>
    <row r="31" spans="1:13" ht="14.4">
      <c r="A31" s="44"/>
      <c r="B31" s="44"/>
      <c r="C31" s="44"/>
      <c r="D31" s="44"/>
      <c r="E31" s="44"/>
      <c r="F31" s="44"/>
      <c r="G31" s="44"/>
      <c r="H31" s="44"/>
      <c r="I31" s="44"/>
      <c r="J31" s="44"/>
      <c r="K31" s="19"/>
      <c r="L31" s="19"/>
      <c r="M31" s="19"/>
    </row>
    <row r="32" spans="1:13" ht="14.4">
      <c r="A32" s="44"/>
      <c r="B32" s="44"/>
      <c r="C32" s="44"/>
      <c r="D32" s="44"/>
      <c r="E32" s="44"/>
      <c r="F32" s="44"/>
      <c r="G32" s="44"/>
      <c r="H32" s="44"/>
      <c r="I32" s="44"/>
      <c r="J32" s="44"/>
      <c r="K32" s="19"/>
      <c r="L32" s="19"/>
      <c r="M32" s="19"/>
    </row>
    <row r="33" spans="1:13" ht="14.4">
      <c r="A33" s="44"/>
      <c r="B33" s="44"/>
      <c r="C33" s="44"/>
      <c r="D33" s="44"/>
      <c r="E33" s="44"/>
      <c r="F33" s="44"/>
      <c r="G33" s="44"/>
      <c r="H33" s="44"/>
      <c r="I33" s="44"/>
      <c r="J33" s="44"/>
      <c r="K33" s="19"/>
      <c r="L33" s="19"/>
      <c r="M33" s="19"/>
    </row>
    <row r="34" spans="1:13" ht="14.4">
      <c r="A34" s="44"/>
      <c r="B34" s="44"/>
      <c r="C34" s="44"/>
      <c r="D34" s="44"/>
      <c r="E34" s="44"/>
      <c r="F34" s="44"/>
      <c r="G34" s="44"/>
      <c r="H34" s="44"/>
      <c r="I34" s="44"/>
      <c r="J34" s="44"/>
      <c r="K34" s="19"/>
      <c r="L34" s="19"/>
      <c r="M34" s="19"/>
    </row>
    <row r="35" spans="1:13" ht="14.4">
      <c r="A35" s="44"/>
      <c r="B35" s="44"/>
      <c r="C35" s="44"/>
      <c r="D35" s="44"/>
      <c r="E35" s="44"/>
      <c r="F35" s="44"/>
      <c r="G35" s="44"/>
      <c r="H35" s="44"/>
      <c r="I35" s="44"/>
      <c r="J35" s="44"/>
      <c r="K35" s="19"/>
      <c r="L35" s="19"/>
      <c r="M35" s="19"/>
    </row>
    <row r="36" spans="1:13" ht="14.4">
      <c r="A36" s="44"/>
      <c r="B36" s="44"/>
      <c r="C36" s="44"/>
      <c r="D36" s="44"/>
      <c r="E36" s="44"/>
      <c r="F36" s="44"/>
      <c r="G36" s="44"/>
      <c r="H36" s="44"/>
      <c r="I36" s="44"/>
      <c r="J36" s="44"/>
      <c r="K36" s="19"/>
      <c r="L36" s="19"/>
      <c r="M36" s="19"/>
    </row>
    <row r="37" spans="1:13" ht="14.4">
      <c r="A37" s="44"/>
      <c r="B37" s="44"/>
      <c r="C37" s="44"/>
      <c r="D37" s="44"/>
      <c r="E37" s="44"/>
      <c r="F37" s="44"/>
      <c r="G37" s="44"/>
      <c r="H37" s="44"/>
      <c r="I37" s="44"/>
      <c r="J37" s="44"/>
      <c r="K37" s="19"/>
      <c r="L37" s="19"/>
      <c r="M37" s="19"/>
    </row>
    <row r="38" spans="1:13" ht="14.4">
      <c r="A38" s="19"/>
      <c r="B38" s="19"/>
      <c r="C38" s="19"/>
      <c r="D38" s="19"/>
      <c r="E38" s="19"/>
      <c r="F38" s="19"/>
      <c r="G38" s="19"/>
      <c r="H38" s="19"/>
      <c r="I38" s="19"/>
      <c r="J38" s="19"/>
      <c r="K38" s="19"/>
      <c r="L38" s="19"/>
      <c r="M38" s="19"/>
    </row>
    <row r="39" spans="1:13" ht="14.4">
      <c r="A39" s="19"/>
      <c r="B39" s="19"/>
      <c r="C39" s="19"/>
      <c r="D39" s="19"/>
      <c r="E39" s="19"/>
      <c r="F39" s="19"/>
      <c r="G39" s="19"/>
      <c r="H39" s="19"/>
      <c r="I39" s="19"/>
      <c r="J39" s="19"/>
      <c r="K39" s="19"/>
      <c r="L39" s="19"/>
      <c r="M39" s="19"/>
    </row>
    <row r="40" spans="1:13" ht="14.4">
      <c r="A40" s="19"/>
      <c r="B40" s="19"/>
      <c r="C40" s="19"/>
      <c r="D40" s="19"/>
      <c r="E40" s="19"/>
      <c r="F40" s="19"/>
      <c r="G40" s="19"/>
      <c r="H40" s="19"/>
      <c r="I40" s="19"/>
      <c r="J40" s="19"/>
      <c r="K40" s="19"/>
      <c r="L40" s="19"/>
      <c r="M40" s="19"/>
    </row>
    <row r="41" spans="1:13" ht="14.4">
      <c r="A41" s="19"/>
      <c r="B41" s="19"/>
      <c r="C41" s="19"/>
      <c r="D41" s="19"/>
      <c r="E41" s="19"/>
      <c r="F41" s="19"/>
      <c r="G41" s="19"/>
      <c r="H41" s="19"/>
      <c r="I41" s="19"/>
      <c r="J41" s="19"/>
      <c r="K41" s="19"/>
      <c r="L41" s="19"/>
      <c r="M41" s="19"/>
    </row>
    <row r="42" spans="1:13" ht="14.4">
      <c r="A42" s="19"/>
      <c r="B42" s="19"/>
      <c r="C42" s="19"/>
      <c r="D42" s="19"/>
      <c r="E42" s="19"/>
      <c r="F42" s="19"/>
      <c r="G42" s="19"/>
      <c r="H42" s="19"/>
      <c r="I42" s="19"/>
      <c r="J42" s="19"/>
      <c r="K42" s="19"/>
      <c r="L42" s="19"/>
      <c r="M42" s="19"/>
    </row>
    <row r="43" spans="1:13" ht="14.4">
      <c r="A43" s="19"/>
      <c r="B43" s="19"/>
      <c r="C43" s="19"/>
      <c r="D43" s="19"/>
      <c r="E43" s="19"/>
      <c r="F43" s="19"/>
      <c r="G43" s="19"/>
      <c r="H43" s="19"/>
      <c r="I43" s="19"/>
      <c r="J43" s="19"/>
      <c r="K43" s="19"/>
      <c r="L43" s="19"/>
      <c r="M43" s="19"/>
    </row>
    <row r="44" spans="1:13" ht="14.4">
      <c r="A44" s="19"/>
      <c r="B44" s="19"/>
      <c r="C44" s="19"/>
      <c r="D44" s="19"/>
      <c r="E44" s="19"/>
      <c r="F44" s="19"/>
      <c r="G44" s="19"/>
      <c r="H44" s="19"/>
      <c r="I44" s="19"/>
      <c r="J44" s="19"/>
      <c r="K44" s="19"/>
      <c r="L44" s="19"/>
      <c r="M44" s="19"/>
    </row>
    <row r="45" spans="1:13" ht="14.4">
      <c r="A45" s="19"/>
      <c r="B45" s="19"/>
      <c r="C45" s="19"/>
      <c r="D45" s="19"/>
      <c r="E45" s="19"/>
      <c r="F45" s="19"/>
      <c r="G45" s="19"/>
      <c r="H45" s="19"/>
      <c r="I45" s="19"/>
      <c r="J45" s="19"/>
      <c r="K45" s="19"/>
      <c r="L45" s="19"/>
      <c r="M45" s="19"/>
    </row>
    <row r="46" spans="1:13" ht="14.4">
      <c r="A46" s="19"/>
      <c r="B46" s="19"/>
      <c r="C46" s="19"/>
      <c r="D46" s="19"/>
      <c r="E46" s="19"/>
      <c r="F46" s="19"/>
      <c r="G46" s="19"/>
      <c r="H46" s="19"/>
      <c r="I46" s="19"/>
      <c r="J46" s="19"/>
      <c r="K46" s="19"/>
      <c r="L46" s="19"/>
      <c r="M46" s="19"/>
    </row>
    <row r="47" spans="1:13" ht="14.4">
      <c r="A47" s="19"/>
      <c r="B47" s="19"/>
      <c r="C47" s="19"/>
      <c r="D47" s="19"/>
      <c r="E47" s="19"/>
      <c r="F47" s="19"/>
      <c r="G47" s="19"/>
      <c r="H47" s="19"/>
      <c r="I47" s="19"/>
      <c r="J47" s="19"/>
      <c r="K47" s="19"/>
      <c r="L47" s="19"/>
      <c r="M47" s="19"/>
    </row>
    <row r="48" spans="1:13" ht="14.4">
      <c r="A48" s="19"/>
      <c r="B48" s="19"/>
      <c r="C48" s="19"/>
      <c r="D48" s="19"/>
      <c r="E48" s="19"/>
      <c r="F48" s="19"/>
      <c r="G48" s="19"/>
      <c r="H48" s="19"/>
      <c r="I48" s="19"/>
      <c r="J48" s="19"/>
      <c r="K48" s="19"/>
      <c r="L48" s="19"/>
      <c r="M48" s="19"/>
    </row>
    <row r="49" spans="1:13" ht="14.4">
      <c r="A49" s="19"/>
      <c r="B49" s="19"/>
      <c r="C49" s="19"/>
      <c r="D49" s="19"/>
      <c r="E49" s="19"/>
      <c r="F49" s="19"/>
      <c r="G49" s="19"/>
      <c r="H49" s="19"/>
      <c r="I49" s="19"/>
      <c r="J49" s="19"/>
      <c r="K49" s="19"/>
      <c r="L49" s="19"/>
      <c r="M49" s="19"/>
    </row>
    <row r="50" spans="1:13" ht="14.4">
      <c r="A50" s="19"/>
      <c r="B50" s="19"/>
      <c r="C50" s="19"/>
      <c r="D50" s="19"/>
      <c r="E50" s="19"/>
      <c r="F50" s="19"/>
      <c r="G50" s="19"/>
      <c r="H50" s="19"/>
      <c r="I50" s="19"/>
      <c r="J50" s="19"/>
      <c r="K50" s="19"/>
      <c r="L50" s="19"/>
      <c r="M50" s="19"/>
    </row>
    <row r="51" spans="1:13" ht="14.4">
      <c r="A51" s="19"/>
      <c r="B51" s="19"/>
      <c r="C51" s="19"/>
      <c r="D51" s="19"/>
      <c r="E51" s="19"/>
      <c r="F51" s="19"/>
      <c r="G51" s="19"/>
      <c r="H51" s="19"/>
      <c r="I51" s="19"/>
      <c r="J51" s="19"/>
      <c r="K51" s="19"/>
      <c r="L51" s="19"/>
      <c r="M51" s="19"/>
    </row>
    <row r="52" spans="1:13" ht="14.4">
      <c r="A52" s="19"/>
      <c r="B52" s="19"/>
      <c r="C52" s="19"/>
      <c r="D52" s="19"/>
      <c r="E52" s="19"/>
      <c r="F52" s="19"/>
      <c r="G52" s="19"/>
      <c r="H52" s="19"/>
      <c r="I52" s="19"/>
      <c r="J52" s="19"/>
      <c r="K52" s="19"/>
      <c r="L52" s="19"/>
      <c r="M52" s="19"/>
    </row>
    <row r="53" spans="1:13" ht="14.4">
      <c r="A53" s="19"/>
      <c r="B53" s="19"/>
      <c r="C53" s="19"/>
      <c r="D53" s="19"/>
      <c r="E53" s="19"/>
      <c r="F53" s="19"/>
      <c r="G53" s="19"/>
      <c r="H53" s="19"/>
      <c r="I53" s="19"/>
      <c r="J53" s="19"/>
      <c r="K53" s="19"/>
      <c r="L53" s="19"/>
      <c r="M53" s="19"/>
    </row>
    <row r="54" spans="1:13" ht="14.4">
      <c r="A54" s="19"/>
      <c r="B54" s="19"/>
      <c r="C54" s="19"/>
      <c r="D54" s="19"/>
      <c r="E54" s="19"/>
      <c r="F54" s="19"/>
      <c r="G54" s="19"/>
      <c r="H54" s="19"/>
      <c r="I54" s="19"/>
      <c r="J54" s="19"/>
      <c r="K54" s="19"/>
      <c r="L54" s="19"/>
      <c r="M54" s="19"/>
    </row>
    <row r="55" spans="1:13" ht="14.4">
      <c r="A55" s="19"/>
      <c r="B55" s="19"/>
      <c r="C55" s="19"/>
      <c r="D55" s="19"/>
      <c r="E55" s="19"/>
      <c r="F55" s="19"/>
      <c r="G55" s="19"/>
      <c r="H55" s="19"/>
      <c r="I55" s="19"/>
      <c r="J55" s="19"/>
      <c r="K55" s="19"/>
      <c r="L55" s="19"/>
      <c r="M55" s="19"/>
    </row>
    <row r="56" spans="1:13" ht="14.4">
      <c r="A56" s="19"/>
      <c r="B56" s="19"/>
      <c r="C56" s="19"/>
      <c r="D56" s="19"/>
      <c r="E56" s="19"/>
      <c r="F56" s="19"/>
      <c r="G56" s="19"/>
      <c r="H56" s="19"/>
      <c r="I56" s="19"/>
      <c r="J56" s="19"/>
      <c r="K56" s="19"/>
      <c r="L56" s="19"/>
      <c r="M56" s="19"/>
    </row>
    <row r="57" spans="1:13" ht="14.4">
      <c r="A57" s="19"/>
      <c r="B57" s="19"/>
      <c r="C57" s="19"/>
      <c r="D57" s="19"/>
      <c r="E57" s="19"/>
      <c r="F57" s="19"/>
      <c r="G57" s="19"/>
      <c r="H57" s="19"/>
      <c r="I57" s="19"/>
      <c r="J57" s="19"/>
      <c r="K57" s="19"/>
      <c r="L57" s="19"/>
      <c r="M57" s="19"/>
    </row>
    <row r="58" spans="1:13" ht="14.4">
      <c r="A58" s="19"/>
      <c r="B58" s="19"/>
      <c r="C58" s="19"/>
      <c r="D58" s="19"/>
      <c r="E58" s="19"/>
      <c r="F58" s="19"/>
      <c r="G58" s="19"/>
      <c r="H58" s="19"/>
      <c r="I58" s="19"/>
      <c r="J58" s="19"/>
      <c r="K58" s="19"/>
      <c r="L58" s="19"/>
      <c r="M58" s="19"/>
    </row>
    <row r="59" spans="1:13" ht="14.4">
      <c r="A59" s="19"/>
      <c r="B59" s="19"/>
      <c r="C59" s="19"/>
      <c r="D59" s="19"/>
      <c r="E59" s="19"/>
      <c r="F59" s="19"/>
      <c r="G59" s="19"/>
      <c r="H59" s="19"/>
      <c r="I59" s="19"/>
      <c r="J59" s="19"/>
      <c r="K59" s="19"/>
      <c r="L59" s="19"/>
      <c r="M59" s="19"/>
    </row>
    <row r="60" spans="1:13" ht="14.4">
      <c r="A60" s="19"/>
      <c r="B60" s="19"/>
      <c r="C60" s="19"/>
      <c r="D60" s="19"/>
      <c r="E60" s="19"/>
      <c r="F60" s="19"/>
      <c r="G60" s="19"/>
      <c r="H60" s="19"/>
      <c r="I60" s="19"/>
      <c r="J60" s="19"/>
      <c r="K60" s="19"/>
      <c r="L60" s="19"/>
      <c r="M60" s="19"/>
    </row>
  </sheetData>
  <sheetProtection algorithmName="SHA-512" hashValue="Y8xlEVGU+7jQUhQfAVXakY+AVVdz+4ZLXGScLVgy/tGW0KaVuPqThod/LSBMuwfymzze7hCxJ14cHtsbdDaVTA==" saltValue="MQDoTev3IDAv9nj8qkeCNA==" spinCount="100000" sheet="1" objects="1" scenarios="1" formatCells="0" formatColumns="0" formatRows="0" insertColumns="0" sort="0" autoFilter="0" pivotTables="0"/>
  <mergeCells count="23">
    <mergeCell ref="L4:M6"/>
    <mergeCell ref="L7:M7"/>
    <mergeCell ref="A22:J22"/>
    <mergeCell ref="B23:J23"/>
    <mergeCell ref="B24:J24"/>
    <mergeCell ref="B25:J25"/>
    <mergeCell ref="B26:J26"/>
    <mergeCell ref="A7:D7"/>
    <mergeCell ref="A14:D14"/>
    <mergeCell ref="B15:D15"/>
    <mergeCell ref="B16:D16"/>
    <mergeCell ref="B17:D19"/>
    <mergeCell ref="A1:J1"/>
    <mergeCell ref="A3:B3"/>
    <mergeCell ref="A4:B5"/>
    <mergeCell ref="C3:D3"/>
    <mergeCell ref="C4:D5"/>
    <mergeCell ref="E3:F3"/>
    <mergeCell ref="E4:F5"/>
    <mergeCell ref="G3:H3"/>
    <mergeCell ref="G4:H5"/>
    <mergeCell ref="I3:J3"/>
    <mergeCell ref="I4:J5"/>
  </mergeCells>
  <conditionalFormatting sqref="B11:D11">
    <cfRule type="expression" dxfId="4" priority="1">
      <formula>B11="ALTO"</formula>
    </cfRule>
    <cfRule type="expression" dxfId="3" priority="2">
      <formula>B11="MEDIO"</formula>
    </cfRule>
    <cfRule type="expression" dxfId="2" priority="3">
      <formula>B11="BAJO"</formula>
    </cfRule>
    <cfRule type="expression" dxfId="1" priority="4">
      <formula>LEFT(B11,7)="REVISAR"</formula>
    </cfRule>
    <cfRule type="expression" dxfId="0" priority="5">
      <formula>B11="FALTA INFORMACIÓN"</formula>
    </cfRule>
  </conditionalFormatting>
  <hyperlinks>
    <hyperlink ref="L7" r:id="rId1" xr:uid="{57EF2FA5-5EF6-4517-BD5C-FF0457FB3E6E}"/>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Glosario</vt:lpstr>
      <vt:lpstr>Áreas</vt:lpstr>
      <vt:lpstr>Relaciones</vt:lpstr>
      <vt:lpstr>Alternativas</vt:lpstr>
      <vt:lpstr>Resumen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2026-09-30T00:23:23Z</dcterms:modified>
</cp:coreProperties>
</file>