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E30CF33-06E2-46C2-9093-2B43096DCC3E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1_Instrucciones" sheetId="1" r:id="rId1"/>
    <sheet name="2_Glosario" sheetId="2" r:id="rId2"/>
    <sheet name="3_Calculo_ROI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3" l="1"/>
  <c r="G26" i="3"/>
  <c r="G25" i="3"/>
  <c r="C16" i="3"/>
  <c r="B16" i="3"/>
  <c r="G14" i="3"/>
  <c r="G19" i="3" l="1"/>
  <c r="G10" i="3"/>
  <c r="G6" i="3"/>
  <c r="G9" i="3" s="1"/>
  <c r="G7" i="3"/>
  <c r="G8" i="3" l="1"/>
  <c r="G18" i="3" l="1"/>
  <c r="G24" i="3"/>
  <c r="G13" i="3"/>
  <c r="G11" i="3"/>
  <c r="G16" i="3"/>
  <c r="G17" i="3"/>
  <c r="G12" i="3"/>
</calcChain>
</file>

<file path=xl/sharedStrings.xml><?xml version="1.0" encoding="utf-8"?>
<sst xmlns="http://schemas.openxmlformats.org/spreadsheetml/2006/main" count="176" uniqueCount="133">
  <si>
    <t>Plantilla ROIC | Instrucciones de uso</t>
  </si>
  <si>
    <t>Calcula, compara e interpreta el retorno sobre capital invertido de tu negocio con una estructura simple y editable.</t>
  </si>
  <si>
    <t>1. Objetivo</t>
  </si>
  <si>
    <t>Esta plantilla permite calcular el ROIC a partir del NOPAT y el capital invertido promedio. También muestra margen NOPAT, rotación del capital y comparaciones frente al periodo anterior, una referencia sectorial y el costo de capital.</t>
  </si>
  <si>
    <t>2. Qué debes editar</t>
  </si>
  <si>
    <t>En la hoja 3_Calculo_ROIC modifica únicamente las celdas de entrada identificadas con fondo azul claro y texto azul. La plantilla contiene un ejemplo completo; borra esos datos y reemplázalos por los de tu negocio. No elimines las fórmulas ni pegues información sobre las celdas de resultados.</t>
  </si>
  <si>
    <t>3. Orden recomendado</t>
  </si>
  <si>
    <t>Paso 1: reemplaza Periodo, Ventas, EBIT y Tasa de impuestos.</t>
  </si>
  <si>
    <t>Paso 2: reemplaza Deuda financiera, Patrimonio y Efectivo excedente al inicio y al cierre. La hoja calcula automáticamente el capital invertido.</t>
  </si>
  <si>
    <t>Paso 3: si cuentas con ellos, reemplaza ROIC del periodo anterior, Referencia sectorial y Costo de capital. Son datos de comparación; no cambian el cálculo principal del ROIC.</t>
  </si>
  <si>
    <t>Paso 4: revisa primero “Estado del cálculo”. OK = datos principales válidos; FALTA INFORMACIÓN = hay campos obligatorios vacíos; REVISAR = existe un dato inválido o el capital invertido es cero/negativo. Solo interpreta los resultados cuando el estado sea OK.</t>
  </si>
  <si>
    <t>Paso 5: con estado OK, revisa NOPAT, Capital invertido promedio, ROIC, Margen NOPAT, Rotación del capital y las comparaciones. Si una referencia opcional es inválida, la lectura mostrará REVISAR REFERENCIA.</t>
  </si>
  <si>
    <t>4. Fórmulas usadas</t>
  </si>
  <si>
    <t>NOPAT = EBIT × (1 − tasa de impuestos)</t>
  </si>
  <si>
    <t>Capital invertido = deuda financiera + patrimonio − efectivo excedente</t>
  </si>
  <si>
    <t>Capital invertido promedio = (capital inicial + capital final) / 2</t>
  </si>
  <si>
    <t>ROIC = NOPAT / capital invertido promedio</t>
  </si>
  <si>
    <t>Margen NOPAT = NOPAT / ventas</t>
  </si>
  <si>
    <t>Rotación del capital = ventas / capital invertido promedio</t>
  </si>
  <si>
    <t>5. Cómo interpretar</t>
  </si>
  <si>
    <t>Un ROIC aislado no debe clasificarse automáticamente como bueno o malo. Compáralo con la evolución del negocio, referencias realmente comparables y el costo de capital.</t>
  </si>
  <si>
    <t>Si ROIC supera el costo de capital, el rendimiento operativo está por encima de esa referencia. Si queda por debajo, conviene analizar qué está limitando el rendimiento.</t>
  </si>
  <si>
    <t>6. Alcance de la plantilla</t>
  </si>
  <si>
    <t>Es una herramienta básica–intermedia para análisis gerencial. No sustituye un modelo de valoración, un cálculo detallado de WACC ni ajustes financieros avanzados de arrendamientos, goodwill o I+D.</t>
  </si>
  <si>
    <t>7. Recomendaciones de uso</t>
  </si>
  <si>
    <t>Trabaja con periodos comparables y criterios consistentes. Evita comparar empresas de sectores muy distintos. Si hubo cambios fuertes de capital durante el periodo, el promedio inicial/final ofrece una aproximación más representativa que usar solo el cierre. Pegar datos puede saltarse algunas validaciones de Excel; por eso revisa siempre el Estado del cálculo antes de usar los resultados.</t>
  </si>
  <si>
    <t>8. Compatibilidad</t>
  </si>
  <si>
    <t>Archivo diseñado para Microsoft Excel de escritorio. No contiene macros, conexiones externas ni tablas dinámicas. Las fórmulas son estándar para reducir problemas de compatibilidad.</t>
  </si>
  <si>
    <t>Referencias técnicas</t>
  </si>
  <si>
    <t>NYU Stern – Return on Capital / definiciones: https://pages.stern.nyu.edu/~adamodar/New_Home_Page/definitions.html</t>
  </si>
  <si>
    <t>NYU Stern – Datos sectoriales de retorno sobre capital: https://pages.stern.nyu.edu/~adamodar/New_Home_Page/datafile/roc.html</t>
  </si>
  <si>
    <t>CFA Institute – Capital Investments and Capital Allocation: https://www.cfainstitute.org/insights/professional-learning/refresher-readings/2026/capital-investments-and-capital-allocation</t>
  </si>
  <si>
    <t>Glosario de términos</t>
  </si>
  <si>
    <t>Consulta aquí cualquier término utilizado en la hoja de cálculo.</t>
  </si>
  <si>
    <t>Término</t>
  </si>
  <si>
    <t>Definición sencilla</t>
  </si>
  <si>
    <t>Cómo se usa en la plantilla</t>
  </si>
  <si>
    <t>Tipo</t>
  </si>
  <si>
    <t>ROIC</t>
  </si>
  <si>
    <t>Retorno sobre capital invertido. Mide el rendimiento operativo después de impuestos generado sobre el capital empleado en el negocio.</t>
  </si>
  <si>
    <t>Resultado principal de la plantilla.</t>
  </si>
  <si>
    <t>Resultado</t>
  </si>
  <si>
    <t>NOPAT</t>
  </si>
  <si>
    <t>Beneficio operativo neto después de impuestos.</t>
  </si>
  <si>
    <t>Se calcula a partir del EBIT y la tasa de impuestos.</t>
  </si>
  <si>
    <t>Cálculo</t>
  </si>
  <si>
    <t>EBIT</t>
  </si>
  <si>
    <t>Beneficio operativo antes de intereses e impuestos.</t>
  </si>
  <si>
    <t>Dato de entrada para calcular NOPAT.</t>
  </si>
  <si>
    <t>Entrada</t>
  </si>
  <si>
    <t>Tasa de impuestos</t>
  </si>
  <si>
    <t>Porcentaje de impuestos aplicado al EBIT para estimar NOPAT.</t>
  </si>
  <si>
    <t>Dato de entrada expresado como porcentaje.</t>
  </si>
  <si>
    <t>Ventas</t>
  </si>
  <si>
    <t>Ingresos generados por la actividad del negocio durante el periodo.</t>
  </si>
  <si>
    <t>Se usan para calcular margen NOPAT y rotación del capital.</t>
  </si>
  <si>
    <t>Deuda financiera</t>
  </si>
  <si>
    <t>Obligaciones financieras utilizadas para financiar el negocio.</t>
  </si>
  <si>
    <t>Componente del capital invertido.</t>
  </si>
  <si>
    <t>Patrimonio</t>
  </si>
  <si>
    <t>Recursos aportados y acumulados atribuibles a los propietarios.</t>
  </si>
  <si>
    <t>Efectivo excedente</t>
  </si>
  <si>
    <t>Caja o equivalentes que no se consideran necesarios para la operación normal.</t>
  </si>
  <si>
    <t>Se resta al calcular capital invertido.</t>
  </si>
  <si>
    <t>Capital invertido</t>
  </si>
  <si>
    <t>Capital comprometido en la operación del negocio.</t>
  </si>
  <si>
    <t>Deuda financiera + patrimonio − efectivo excedente.</t>
  </si>
  <si>
    <t>Capital invertido promedio</t>
  </si>
  <si>
    <t>Promedio entre el capital invertido inicial y final del periodo.</t>
  </si>
  <si>
    <t>Denominador principal del ROIC en esta plantilla.</t>
  </si>
  <si>
    <t>Margen NOPAT</t>
  </si>
  <si>
    <t>Porcentaje de las ventas que queda como beneficio operativo después de impuestos.</t>
  </si>
  <si>
    <t>NOPAT / Ventas.</t>
  </si>
  <si>
    <t>Rotación del capital</t>
  </si>
  <si>
    <t>Indica cuántas unidades de ventas genera cada unidad de capital invertido promedio.</t>
  </si>
  <si>
    <t>Ventas / Capital invertido promedio.</t>
  </si>
  <si>
    <t>ROIC periodo anterior</t>
  </si>
  <si>
    <t>ROIC obtenido en el periodo comparable previo.</t>
  </si>
  <si>
    <t>Permite medir la variación del ROIC.</t>
  </si>
  <si>
    <t>Referencia</t>
  </si>
  <si>
    <t>Referencia sectorial</t>
  </si>
  <si>
    <t>ROIC de una referencia comparable del mismo sector o modelo de negocio.</t>
  </si>
  <si>
    <t>Permite contextualizar el ROIC actual.</t>
  </si>
  <si>
    <t>Costo de capital</t>
  </si>
  <si>
    <t>Tasa de rendimiento requerida por los recursos que financian el negocio.</t>
  </si>
  <si>
    <t>Se compara con ROIC para evaluar si el rendimiento operativo supera esa referencia.</t>
  </si>
  <si>
    <t>Diferencia vs. periodo anterior</t>
  </si>
  <si>
    <t>Cambio del ROIC frente al periodo previo.</t>
  </si>
  <si>
    <t>ROIC actual − ROIC anterior.</t>
  </si>
  <si>
    <t>Diferencia vs. sector</t>
  </si>
  <si>
    <t>Distancia frente a la referencia sectorial elegida.</t>
  </si>
  <si>
    <t>ROIC actual − referencia sectorial.</t>
  </si>
  <si>
    <t>Spread ROIC − costo de capital</t>
  </si>
  <si>
    <t>Diferencia entre el ROIC y el costo de capital.</t>
  </si>
  <si>
    <t>Ayuda a interpretar si el rendimiento supera esa referencia.</t>
  </si>
  <si>
    <t>Punto porcentual (p.p.)</t>
  </si>
  <si>
    <t>Unidad usada para expresar la diferencia entre dos porcentajes.</t>
  </si>
  <si>
    <t>Ejemplo: 15% − 13% = 2 puntos porcentuales.</t>
  </si>
  <si>
    <t>Concepto</t>
  </si>
  <si>
    <t>Estado del cálculo</t>
  </si>
  <si>
    <t>Alerta que indica si los datos principales permiten calcular e interpretar el ROIC con seguridad.</t>
  </si>
  <si>
    <t>OK = válido; FALTA INFORMACIÓN = faltan datos; REVISAR = existe un dato inválido o capital no válido.</t>
  </si>
  <si>
    <t>Control</t>
  </si>
  <si>
    <t>Calculadora y análisis de ROIC</t>
  </si>
  <si>
    <t>Ejemplo incluido: sustituye únicamente las celdas azul claro por los datos de tu negocio. Las demás celdas contienen fórmulas automáticas.</t>
  </si>
  <si>
    <t>1. Datos básicos del periodo</t>
  </si>
  <si>
    <t>4. Resultados automáticos</t>
  </si>
  <si>
    <t>Periodo</t>
  </si>
  <si>
    <t>2026</t>
  </si>
  <si>
    <t>2. Capital invertido</t>
  </si>
  <si>
    <t>Inicio</t>
  </si>
  <si>
    <t>Cierre</t>
  </si>
  <si>
    <t>Nota</t>
  </si>
  <si>
    <t>Saldo de deuda con costo financiero.</t>
  </si>
  <si>
    <t>Patrimonio utilizado en el cálculo.</t>
  </si>
  <si>
    <t>Caja no necesaria para la operación normal.</t>
  </si>
  <si>
    <t>5. Lectura rápida</t>
  </si>
  <si>
    <t>Cálculo automático.</t>
  </si>
  <si>
    <t>Tendencia</t>
  </si>
  <si>
    <t>Sector</t>
  </si>
  <si>
    <t>3. Referencias de comparación (opcionales)</t>
  </si>
  <si>
    <t>Usa un periodo comparable previo.</t>
  </si>
  <si>
    <t>Diagnóstico</t>
  </si>
  <si>
    <t>Usa una referencia del mismo sector o modelo de negocio.</t>
  </si>
  <si>
    <t>Ingresa una tasa estimada de costo de capital si la conoces.</t>
  </si>
  <si>
    <t>6. Comparación del ROIC</t>
  </si>
  <si>
    <t>Ejemplo incluido en la plantilla
Ventas: $1.000.000 | EBIT: $120.000 | Tasa de impuestos: 25%
Capital invertido: $550.000 al inicio y $650.000 al cierre.
Resultado esperado: NOPAT $90.000 y ROIC 15,0%.</t>
  </si>
  <si>
    <t>Valor</t>
  </si>
  <si>
    <t>ROIC actual</t>
  </si>
  <si>
    <t>Periodo anterior</t>
  </si>
  <si>
    <t>Importante: las referencias de comparación son opcionales y no modifican el cálculo del ROIC. Si no cuentas con una referencia sectorial o costo de capital confiable, puedes dejar esas celdas vacías. No uses un porcentaje universal para clasificar el ROIC como bueno o malo.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</si>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</sst>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;[Red]\(\$#,##0\);\-"/>
    <numFmt numFmtId="167" formatCode="0.0%;[Red]\(0.0%\);\-"/>
    <numFmt numFmtId="168" formatCode="0.00\x;[Red]\(0.00\x\);\-"/>
  </numFmts>
  <fonts count="19">
    <font>
      <sz val="11"/>
      <name val="Carlito"/>
    </font>
    <font>
      <b/>
      <sz val="18"/>
      <color rgb="FFFFFFFF"/>
      <name val="Carlito"/>
    </font>
    <font>
      <i/>
      <sz val="11"/>
      <color rgb="FF0B1F3A"/>
      <name val="Carlito"/>
    </font>
    <font>
      <b/>
      <sz val="11"/>
      <color rgb="FFFFFFFF"/>
      <name val="Carlito"/>
    </font>
    <font>
      <sz val="10"/>
      <color rgb="FF1F2937"/>
      <name val="Carlito"/>
    </font>
    <font>
      <sz val="9"/>
      <color rgb="FF0B1F3A"/>
      <name val="Carlito"/>
    </font>
    <font>
      <i/>
      <sz val="10"/>
      <color rgb="FF0B1F3A"/>
      <name val="Carlito"/>
    </font>
    <font>
      <b/>
      <sz val="11"/>
      <color rgb="FF1F2937"/>
      <name val="Carlito"/>
    </font>
    <font>
      <b/>
      <sz val="11"/>
      <color rgb="FF0000FF"/>
      <name val="Carlito"/>
    </font>
    <font>
      <b/>
      <sz val="11"/>
      <color rgb="FF0B1F3A"/>
      <name val="Carlito"/>
    </font>
    <font>
      <sz val="9"/>
      <color rgb="FF5B6573"/>
      <name val="Carlito"/>
    </font>
    <font>
      <sz val="10"/>
      <color rgb="FF0B1F3A"/>
      <name val="Carlito"/>
    </font>
    <font>
      <sz val="9"/>
      <color rgb="FF7A4E00"/>
      <name val="Carlito"/>
    </font>
    <font>
      <b/>
      <sz val="11"/>
      <color rgb="FF7A4E00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3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4F8FB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FF7E6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8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3" borderId="0" xfId="0" applyFill="1"/>
    <xf numFmtId="0" fontId="2" fillId="4" borderId="0" xfId="0" applyFont="1" applyFill="1" applyAlignment="1">
      <alignment vertical="center" wrapText="1"/>
    </xf>
    <xf numFmtId="0" fontId="3" fillId="5" borderId="0" xfId="0" applyFont="1" applyFill="1" applyAlignment="1">
      <alignment vertical="center"/>
    </xf>
    <xf numFmtId="0" fontId="4" fillId="3" borderId="0" xfId="0" applyFont="1" applyFill="1" applyAlignment="1">
      <alignment vertical="top" wrapText="1"/>
    </xf>
    <xf numFmtId="0" fontId="3" fillId="5" borderId="0" xfId="0" applyFont="1" applyFill="1"/>
    <xf numFmtId="0" fontId="5" fillId="3" borderId="0" xfId="0" applyFont="1" applyFill="1" applyAlignment="1">
      <alignment wrapText="1"/>
    </xf>
    <xf numFmtId="0" fontId="15" fillId="6" borderId="2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/>
    </xf>
    <xf numFmtId="0" fontId="18" fillId="3" borderId="9" xfId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4" borderId="0" xfId="0" applyFont="1" applyFill="1" applyAlignment="1">
      <alignment wrapText="1"/>
    </xf>
    <xf numFmtId="0" fontId="3" fillId="5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0" fillId="3" borderId="0" xfId="0" applyFill="1" applyAlignment="1">
      <alignment wrapText="1"/>
    </xf>
    <xf numFmtId="0" fontId="1" fillId="2" borderId="0" xfId="0" applyFont="1" applyFill="1" applyAlignment="1" applyProtection="1">
      <alignment vertical="center" wrapText="1"/>
      <protection locked="0"/>
    </xf>
    <xf numFmtId="0" fontId="6" fillId="4" borderId="0" xfId="0" applyFont="1" applyFill="1" applyAlignment="1" applyProtection="1">
      <alignment vertical="center" wrapText="1"/>
      <protection locked="0"/>
    </xf>
    <xf numFmtId="0" fontId="0" fillId="3" borderId="0" xfId="0" applyFill="1" applyAlignment="1" applyProtection="1">
      <alignment vertical="center" wrapText="1"/>
      <protection locked="0"/>
    </xf>
    <xf numFmtId="0" fontId="3" fillId="5" borderId="0" xfId="0" applyFont="1" applyFill="1" applyAlignment="1" applyProtection="1">
      <alignment vertical="center" wrapText="1"/>
      <protection locked="0"/>
    </xf>
    <xf numFmtId="0" fontId="7" fillId="3" borderId="1" xfId="0" applyFont="1" applyFill="1" applyBorder="1" applyAlignment="1" applyProtection="1">
      <alignment vertical="center" wrapText="1"/>
      <protection locked="0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7" fillId="8" borderId="1" xfId="0" applyNumberFormat="1" applyFont="1" applyFill="1" applyBorder="1" applyAlignment="1" applyProtection="1">
      <alignment vertical="center" wrapText="1"/>
      <protection locked="0"/>
    </xf>
    <xf numFmtId="164" fontId="8" fillId="4" borderId="1" xfId="0" applyNumberFormat="1" applyFont="1" applyFill="1" applyBorder="1" applyAlignment="1" applyProtection="1">
      <alignment vertical="center" wrapText="1"/>
      <protection locked="0"/>
    </xf>
    <xf numFmtId="167" fontId="7" fillId="8" borderId="1" xfId="0" applyNumberFormat="1" applyFont="1" applyFill="1" applyBorder="1" applyAlignment="1" applyProtection="1">
      <alignment vertical="center" wrapText="1"/>
      <protection locked="0"/>
    </xf>
    <xf numFmtId="167" fontId="8" fillId="4" borderId="1" xfId="0" applyNumberFormat="1" applyFont="1" applyFill="1" applyBorder="1" applyAlignment="1" applyProtection="1">
      <alignment vertical="center" wrapText="1"/>
      <protection locked="0"/>
    </xf>
    <xf numFmtId="168" fontId="7" fillId="8" borderId="1" xfId="0" applyNumberFormat="1" applyFont="1" applyFill="1" applyBorder="1" applyAlignment="1" applyProtection="1">
      <alignment vertical="center" wrapText="1"/>
      <protection locked="0"/>
    </xf>
    <xf numFmtId="0" fontId="9" fillId="9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0" fontId="9" fillId="4" borderId="0" xfId="0" applyFont="1" applyFill="1" applyAlignment="1" applyProtection="1">
      <alignment vertical="center" wrapText="1"/>
      <protection locked="0"/>
    </xf>
    <xf numFmtId="0" fontId="13" fillId="10" borderId="0" xfId="0" applyFont="1" applyFill="1" applyAlignment="1" applyProtection="1">
      <alignment horizontal="right" vertical="center" wrapText="1"/>
      <protection locked="0"/>
    </xf>
    <xf numFmtId="0" fontId="7" fillId="8" borderId="1" xfId="0" applyFont="1" applyFill="1" applyBorder="1" applyAlignment="1" applyProtection="1">
      <alignment vertical="center" wrapText="1"/>
      <protection locked="0"/>
    </xf>
    <xf numFmtId="0" fontId="4" fillId="7" borderId="1" xfId="0" applyFont="1" applyFill="1" applyBorder="1" applyAlignment="1" applyProtection="1">
      <alignment vertical="center" wrapText="1"/>
      <protection locked="0"/>
    </xf>
    <xf numFmtId="0" fontId="10" fillId="3" borderId="1" xfId="0" applyFont="1" applyFill="1" applyBorder="1" applyAlignment="1" applyProtection="1">
      <alignment vertical="center" wrapText="1"/>
      <protection locked="0"/>
    </xf>
    <xf numFmtId="0" fontId="11" fillId="7" borderId="0" xfId="0" applyFont="1" applyFill="1" applyAlignment="1" applyProtection="1">
      <alignment vertical="center" wrapText="1"/>
      <protection locked="0"/>
    </xf>
    <xf numFmtId="167" fontId="0" fillId="3" borderId="1" xfId="0" applyNumberFormat="1" applyFill="1" applyBorder="1" applyAlignment="1" applyProtection="1">
      <alignment vertical="center" wrapText="1"/>
      <protection locked="0"/>
    </xf>
    <xf numFmtId="0" fontId="12" fillId="11" borderId="0" xfId="0" applyFont="1" applyFill="1" applyAlignment="1" applyProtection="1">
      <alignment vertical="center" wrapText="1"/>
      <protection locked="0"/>
    </xf>
    <xf numFmtId="0" fontId="4" fillId="12" borderId="1" xfId="0" applyFont="1" applyFill="1" applyBorder="1" applyAlignment="1" applyProtection="1">
      <alignment vertical="center" wrapText="1"/>
      <protection locked="0"/>
    </xf>
    <xf numFmtId="167" fontId="4" fillId="12" borderId="1" xfId="0" applyNumberFormat="1" applyFont="1" applyFill="1" applyBorder="1" applyAlignment="1" applyProtection="1">
      <alignment vertical="center" wrapText="1"/>
      <protection locked="0"/>
    </xf>
    <xf numFmtId="0" fontId="12" fillId="12" borderId="0" xfId="0" applyFont="1" applyFill="1" applyAlignment="1" applyProtection="1">
      <alignment vertical="center" wrapText="1"/>
      <protection locked="0"/>
    </xf>
    <xf numFmtId="0" fontId="12" fillId="11" borderId="0" xfId="0" applyFont="1" applyFill="1" applyAlignment="1" applyProtection="1">
      <alignment vertical="center" wrapText="1"/>
      <protection locked="0"/>
    </xf>
    <xf numFmtId="0" fontId="0" fillId="3" borderId="0" xfId="0" applyFill="1" applyProtection="1">
      <protection locked="0"/>
    </xf>
  </cellXfs>
  <cellStyles count="2">
    <cellStyle name="Hipervínculo" xfId="1" builtinId="8"/>
    <cellStyle name="Normal" xfId="0" builtinId="0"/>
  </cellStyles>
  <dxfs count="5">
    <dxf>
      <font>
        <b/>
        <color rgb="FFC00000"/>
      </font>
      <fill>
        <patternFill>
          <bgColor rgb="FFFCE8E6"/>
        </patternFill>
      </fill>
    </dxf>
    <dxf>
      <font>
        <b/>
        <color rgb="FF7A4E00"/>
      </font>
      <fill>
        <patternFill>
          <bgColor rgb="FFFFF4CC"/>
        </patternFill>
      </fill>
    </dxf>
    <dxf>
      <font>
        <b/>
        <color rgb="FF217346"/>
      </font>
      <fill>
        <patternFill>
          <bgColor rgb="FFE2F0D9"/>
        </patternFill>
      </fill>
    </dxf>
    <dxf>
      <font>
        <b/>
        <color rgb="FFC00000"/>
      </font>
      <fill>
        <patternFill>
          <bgColor rgb="FFFCE8E6"/>
        </patternFill>
      </fill>
    </dxf>
    <dxf>
      <font>
        <b/>
        <color rgb="FF217346"/>
      </font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1307122</xdr:colOff>
      <xdr:row>3</xdr:row>
      <xdr:rowOff>91440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30AFB7-C261-4EE3-94D7-C653B4291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96425" y="0"/>
          <a:ext cx="2093887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2093887</xdr:colOff>
      <xdr:row>3</xdr:row>
      <xdr:rowOff>91440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E6B597-CF20-417F-A0C9-8AFA7BF13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4700" y="0"/>
          <a:ext cx="2101507" cy="6076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2093887</xdr:colOff>
      <xdr:row>2</xdr:row>
      <xdr:rowOff>285750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21C163-6A0F-4C37-A817-9797C6B89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39750" y="0"/>
          <a:ext cx="2093887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workbookViewId="0">
      <selection activeCell="H13" sqref="H13"/>
    </sheetView>
  </sheetViews>
  <sheetFormatPr baseColWidth="10" defaultColWidth="8.796875" defaultRowHeight="13.8"/>
  <cols>
    <col min="1" max="1" width="32.3984375" style="2" customWidth="1"/>
    <col min="2" max="5" width="18" style="2" customWidth="1"/>
    <col min="6" max="6" width="20.19921875" style="2" customWidth="1"/>
    <col min="7" max="7" width="10.3984375" style="2" customWidth="1"/>
    <col min="8" max="8" width="33.8984375" style="2" customWidth="1"/>
    <col min="9" max="9" width="33.3984375" style="2" customWidth="1"/>
    <col min="10" max="16384" width="8.796875" style="2"/>
  </cols>
  <sheetData>
    <row r="1" spans="1:9">
      <c r="A1" s="1" t="s">
        <v>0</v>
      </c>
      <c r="B1" s="1"/>
      <c r="C1" s="1"/>
      <c r="D1" s="1"/>
      <c r="E1" s="1"/>
      <c r="F1" s="1"/>
    </row>
    <row r="2" spans="1:9">
      <c r="A2" s="1"/>
      <c r="B2" s="1"/>
      <c r="C2" s="1"/>
      <c r="D2" s="1"/>
      <c r="E2" s="1"/>
      <c r="F2" s="1"/>
    </row>
    <row r="3" spans="1:9" ht="14.4">
      <c r="A3" s="3" t="s">
        <v>1</v>
      </c>
      <c r="B3" s="3"/>
      <c r="C3" s="3"/>
      <c r="D3" s="3"/>
      <c r="E3" s="3"/>
      <c r="F3" s="3"/>
    </row>
    <row r="4" spans="1:9" ht="14.4" thickBot="1"/>
    <row r="5" spans="1:9" ht="19.2" customHeight="1">
      <c r="A5" s="4" t="s">
        <v>2</v>
      </c>
      <c r="B5" s="4"/>
      <c r="C5" s="4"/>
      <c r="D5" s="4"/>
      <c r="E5" s="4"/>
      <c r="F5" s="4"/>
      <c r="H5" s="8" t="s">
        <v>131</v>
      </c>
      <c r="I5" s="9"/>
    </row>
    <row r="6" spans="1:9" ht="27.15" customHeight="1">
      <c r="A6" s="5" t="s">
        <v>3</v>
      </c>
      <c r="B6" s="5"/>
      <c r="C6" s="5"/>
      <c r="D6" s="5"/>
      <c r="E6" s="5"/>
      <c r="F6" s="5"/>
      <c r="H6" s="10"/>
      <c r="I6" s="11"/>
    </row>
    <row r="7" spans="1:9" ht="19.2" customHeight="1" thickBot="1">
      <c r="A7" s="4" t="s">
        <v>4</v>
      </c>
      <c r="B7" s="4"/>
      <c r="C7" s="4"/>
      <c r="D7" s="4"/>
      <c r="E7" s="4"/>
      <c r="F7" s="4"/>
      <c r="H7" s="12"/>
      <c r="I7" s="13"/>
    </row>
    <row r="8" spans="1:9" ht="27.15" customHeight="1" thickBot="1">
      <c r="A8" s="5" t="s">
        <v>5</v>
      </c>
      <c r="B8" s="5"/>
      <c r="C8" s="5"/>
      <c r="D8" s="5"/>
      <c r="E8" s="5"/>
      <c r="F8" s="5"/>
      <c r="H8" s="14" t="s">
        <v>132</v>
      </c>
      <c r="I8" s="15"/>
    </row>
    <row r="9" spans="1:9" ht="19.2" customHeight="1">
      <c r="A9" s="4" t="s">
        <v>6</v>
      </c>
      <c r="B9" s="4"/>
      <c r="C9" s="4"/>
      <c r="D9" s="4"/>
      <c r="E9" s="4"/>
      <c r="F9" s="4"/>
    </row>
    <row r="10" spans="1:9" ht="27.15" customHeight="1">
      <c r="A10" s="5" t="s">
        <v>7</v>
      </c>
      <c r="B10" s="5"/>
      <c r="C10" s="5"/>
      <c r="D10" s="5"/>
      <c r="E10" s="5"/>
      <c r="F10" s="5"/>
    </row>
    <row r="11" spans="1:9" ht="27.15" customHeight="1">
      <c r="A11" s="5" t="s">
        <v>8</v>
      </c>
      <c r="B11" s="5"/>
      <c r="C11" s="5"/>
      <c r="D11" s="5"/>
      <c r="E11" s="5"/>
      <c r="F11" s="5"/>
    </row>
    <row r="12" spans="1:9" ht="27.15" customHeight="1">
      <c r="A12" s="5" t="s">
        <v>9</v>
      </c>
      <c r="B12" s="5"/>
      <c r="C12" s="5"/>
      <c r="D12" s="5"/>
      <c r="E12" s="5"/>
      <c r="F12" s="5"/>
    </row>
    <row r="13" spans="1:9" ht="35.25" customHeight="1">
      <c r="A13" s="5" t="s">
        <v>10</v>
      </c>
      <c r="B13" s="5"/>
      <c r="C13" s="5"/>
      <c r="D13" s="5"/>
      <c r="E13" s="5"/>
      <c r="F13" s="5"/>
    </row>
    <row r="14" spans="1:9" ht="35.25" customHeight="1">
      <c r="A14" s="5" t="s">
        <v>11</v>
      </c>
      <c r="B14" s="5"/>
      <c r="C14" s="5"/>
      <c r="D14" s="5"/>
      <c r="E14" s="5"/>
      <c r="F14" s="5"/>
    </row>
    <row r="15" spans="1:9" ht="19.2" customHeight="1">
      <c r="A15" s="4" t="s">
        <v>12</v>
      </c>
      <c r="B15" s="4"/>
      <c r="C15" s="4"/>
      <c r="D15" s="4"/>
      <c r="E15" s="4"/>
      <c r="F15" s="4"/>
    </row>
    <row r="16" spans="1:9" ht="27.15" customHeight="1">
      <c r="A16" s="5" t="s">
        <v>13</v>
      </c>
      <c r="B16" s="5"/>
      <c r="C16" s="5"/>
      <c r="D16" s="5"/>
      <c r="E16" s="5"/>
      <c r="F16" s="5"/>
    </row>
    <row r="17" spans="1:6" ht="27.15" customHeight="1">
      <c r="A17" s="5" t="s">
        <v>14</v>
      </c>
      <c r="B17" s="5"/>
      <c r="C17" s="5"/>
      <c r="D17" s="5"/>
      <c r="E17" s="5"/>
      <c r="F17" s="5"/>
    </row>
    <row r="18" spans="1:6" ht="27.15" customHeight="1">
      <c r="A18" s="5" t="s">
        <v>15</v>
      </c>
      <c r="B18" s="5"/>
      <c r="C18" s="5"/>
      <c r="D18" s="5"/>
      <c r="E18" s="5"/>
      <c r="F18" s="5"/>
    </row>
    <row r="19" spans="1:6" ht="27.15" customHeight="1">
      <c r="A19" s="5" t="s">
        <v>16</v>
      </c>
      <c r="B19" s="5"/>
      <c r="C19" s="5"/>
      <c r="D19" s="5"/>
      <c r="E19" s="5"/>
      <c r="F19" s="5"/>
    </row>
    <row r="20" spans="1:6" ht="27.15" customHeight="1">
      <c r="A20" s="5" t="s">
        <v>17</v>
      </c>
      <c r="B20" s="5"/>
      <c r="C20" s="5"/>
      <c r="D20" s="5"/>
      <c r="E20" s="5"/>
      <c r="F20" s="5"/>
    </row>
    <row r="21" spans="1:6" ht="27.15" customHeight="1">
      <c r="A21" s="5" t="s">
        <v>18</v>
      </c>
      <c r="B21" s="5"/>
      <c r="C21" s="5"/>
      <c r="D21" s="5"/>
      <c r="E21" s="5"/>
      <c r="F21" s="5"/>
    </row>
    <row r="22" spans="1:6" ht="19.2" customHeight="1">
      <c r="A22" s="4" t="s">
        <v>19</v>
      </c>
      <c r="B22" s="4"/>
      <c r="C22" s="4"/>
      <c r="D22" s="4"/>
      <c r="E22" s="4"/>
      <c r="F22" s="4"/>
    </row>
    <row r="23" spans="1:6" ht="27.15" customHeight="1">
      <c r="A23" s="5" t="s">
        <v>20</v>
      </c>
      <c r="B23" s="5"/>
      <c r="C23" s="5"/>
      <c r="D23" s="5"/>
      <c r="E23" s="5"/>
      <c r="F23" s="5"/>
    </row>
    <row r="24" spans="1:6" ht="27.15" customHeight="1">
      <c r="A24" s="5" t="s">
        <v>21</v>
      </c>
      <c r="B24" s="5"/>
      <c r="C24" s="5"/>
      <c r="D24" s="5"/>
      <c r="E24" s="5"/>
      <c r="F24" s="5"/>
    </row>
    <row r="25" spans="1:6" ht="19.2" customHeight="1">
      <c r="A25" s="4" t="s">
        <v>22</v>
      </c>
      <c r="B25" s="4"/>
      <c r="C25" s="4"/>
      <c r="D25" s="4"/>
      <c r="E25" s="4"/>
      <c r="F25" s="4"/>
    </row>
    <row r="26" spans="1:6" ht="27.15" customHeight="1">
      <c r="A26" s="5" t="s">
        <v>23</v>
      </c>
      <c r="B26" s="5"/>
      <c r="C26" s="5"/>
      <c r="D26" s="5"/>
      <c r="E26" s="5"/>
      <c r="F26" s="5"/>
    </row>
    <row r="27" spans="1:6" ht="19.2" customHeight="1">
      <c r="A27" s="4" t="s">
        <v>24</v>
      </c>
      <c r="B27" s="4"/>
      <c r="C27" s="4"/>
      <c r="D27" s="4"/>
      <c r="E27" s="4"/>
      <c r="F27" s="4"/>
    </row>
    <row r="28" spans="1:6" ht="38.4" customHeight="1">
      <c r="A28" s="5" t="s">
        <v>25</v>
      </c>
      <c r="B28" s="5"/>
      <c r="C28" s="5"/>
      <c r="D28" s="5"/>
      <c r="E28" s="5"/>
      <c r="F28" s="5"/>
    </row>
    <row r="29" spans="1:6" ht="19.2" customHeight="1">
      <c r="A29" s="4" t="s">
        <v>26</v>
      </c>
      <c r="B29" s="4"/>
      <c r="C29" s="4"/>
      <c r="D29" s="4"/>
      <c r="E29" s="4"/>
      <c r="F29" s="4"/>
    </row>
    <row r="30" spans="1:6" ht="27.15" customHeight="1">
      <c r="A30" s="5" t="s">
        <v>27</v>
      </c>
      <c r="B30" s="5"/>
      <c r="C30" s="5"/>
      <c r="D30" s="5"/>
      <c r="E30" s="5"/>
      <c r="F30" s="5"/>
    </row>
    <row r="31" spans="1:6">
      <c r="A31" s="6" t="s">
        <v>28</v>
      </c>
      <c r="B31" s="6"/>
      <c r="C31" s="6"/>
      <c r="D31" s="6"/>
      <c r="E31" s="6"/>
      <c r="F31" s="6"/>
    </row>
    <row r="32" spans="1:6" ht="22.35" customHeight="1">
      <c r="A32" s="7" t="s">
        <v>29</v>
      </c>
      <c r="B32" s="7"/>
      <c r="C32" s="7"/>
      <c r="D32" s="7"/>
      <c r="E32" s="7"/>
      <c r="F32" s="7"/>
    </row>
    <row r="33" spans="1:6" ht="22.35" customHeight="1">
      <c r="A33" s="7" t="s">
        <v>30</v>
      </c>
      <c r="B33" s="7"/>
      <c r="C33" s="7"/>
      <c r="D33" s="7"/>
      <c r="E33" s="7"/>
      <c r="F33" s="7"/>
    </row>
    <row r="34" spans="1:6" ht="22.35" customHeight="1">
      <c r="A34" s="7" t="s">
        <v>31</v>
      </c>
      <c r="B34" s="7"/>
      <c r="C34" s="7"/>
      <c r="D34" s="7"/>
      <c r="E34" s="7"/>
      <c r="F34" s="7"/>
    </row>
  </sheetData>
  <sheetProtection algorithmName="SHA-512" hashValue="/PQzVpRqMWcdTiKODP1ZXQjVJK2mfnpM2Yt1HdtMQtdOEx+6OKDq0mhQbBSsBduK//XZg5H7lRDynbStBMXsUA==" saltValue="DDJdSeCgVb2fv7zhUcExjQ==" spinCount="100000" sheet="1" objects="1" scenarios="1" formatCells="0" formatColumns="0" formatRows="0" insertColumns="0" sort="0" autoFilter="0" pivotTables="0"/>
  <mergeCells count="34">
    <mergeCell ref="A33:F33"/>
    <mergeCell ref="A34:F34"/>
    <mergeCell ref="H5:I7"/>
    <mergeCell ref="H8:I8"/>
    <mergeCell ref="A28:F28"/>
    <mergeCell ref="A29:F29"/>
    <mergeCell ref="A30:F30"/>
    <mergeCell ref="A31:F31"/>
    <mergeCell ref="A32:F32"/>
    <mergeCell ref="A23:F23"/>
    <mergeCell ref="A24:F24"/>
    <mergeCell ref="A25:F25"/>
    <mergeCell ref="A26:F26"/>
    <mergeCell ref="A27:F27"/>
    <mergeCell ref="A18:F18"/>
    <mergeCell ref="A19:F19"/>
    <mergeCell ref="A20:F20"/>
    <mergeCell ref="A21:F21"/>
    <mergeCell ref="A22:F22"/>
    <mergeCell ref="A13:F13"/>
    <mergeCell ref="A14:F14"/>
    <mergeCell ref="A15:F15"/>
    <mergeCell ref="A16:F16"/>
    <mergeCell ref="A17:F17"/>
    <mergeCell ref="A8:F8"/>
    <mergeCell ref="A9:F9"/>
    <mergeCell ref="A10:F10"/>
    <mergeCell ref="A11:F11"/>
    <mergeCell ref="A12:F12"/>
    <mergeCell ref="A1:F2"/>
    <mergeCell ref="A3:F3"/>
    <mergeCell ref="A5:F5"/>
    <mergeCell ref="A6:F6"/>
    <mergeCell ref="A7:F7"/>
  </mergeCells>
  <hyperlinks>
    <hyperlink ref="H8" r:id="rId1" xr:uid="{2FEFC95E-F7E1-4451-8442-34597BE74EA3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workbookViewId="0">
      <selection activeCell="F10" sqref="F10"/>
    </sheetView>
  </sheetViews>
  <sheetFormatPr baseColWidth="10" defaultColWidth="8.796875" defaultRowHeight="13.8"/>
  <cols>
    <col min="1" max="1" width="24" style="2" customWidth="1"/>
    <col min="2" max="2" width="52.796875" style="2" customWidth="1"/>
    <col min="3" max="3" width="42" style="2" customWidth="1"/>
    <col min="4" max="4" width="16" style="2" customWidth="1"/>
    <col min="5" max="5" width="8.796875" style="2"/>
    <col min="6" max="6" width="29.296875" style="2" customWidth="1"/>
    <col min="7" max="7" width="33.59765625" style="2" customWidth="1"/>
    <col min="8" max="16384" width="8.796875" style="2"/>
  </cols>
  <sheetData>
    <row r="1" spans="1:7">
      <c r="A1" s="16" t="s">
        <v>32</v>
      </c>
      <c r="B1" s="16"/>
      <c r="C1" s="16"/>
      <c r="D1" s="16"/>
    </row>
    <row r="2" spans="1:7">
      <c r="A2" s="16"/>
      <c r="B2" s="16"/>
      <c r="C2" s="16"/>
      <c r="D2" s="16"/>
    </row>
    <row r="3" spans="1:7" ht="14.4">
      <c r="A3" s="17" t="s">
        <v>33</v>
      </c>
      <c r="B3" s="17"/>
      <c r="C3" s="17"/>
      <c r="D3" s="17"/>
    </row>
    <row r="4" spans="1:7" ht="14.4" thickBot="1"/>
    <row r="5" spans="1:7">
      <c r="A5" s="18" t="s">
        <v>34</v>
      </c>
      <c r="B5" s="18" t="s">
        <v>35</v>
      </c>
      <c r="C5" s="18" t="s">
        <v>36</v>
      </c>
      <c r="D5" s="18" t="s">
        <v>37</v>
      </c>
      <c r="F5" s="8" t="s">
        <v>131</v>
      </c>
      <c r="G5" s="9"/>
    </row>
    <row r="6" spans="1:7" ht="35.25" customHeight="1">
      <c r="A6" s="19" t="s">
        <v>38</v>
      </c>
      <c r="B6" s="19" t="s">
        <v>39</v>
      </c>
      <c r="C6" s="19" t="s">
        <v>40</v>
      </c>
      <c r="D6" s="19" t="s">
        <v>41</v>
      </c>
      <c r="F6" s="10"/>
      <c r="G6" s="11"/>
    </row>
    <row r="7" spans="1:7" ht="35.25" customHeight="1" thickBot="1">
      <c r="A7" s="20" t="s">
        <v>42</v>
      </c>
      <c r="B7" s="20" t="s">
        <v>43</v>
      </c>
      <c r="C7" s="20" t="s">
        <v>44</v>
      </c>
      <c r="D7" s="20" t="s">
        <v>45</v>
      </c>
      <c r="F7" s="12"/>
      <c r="G7" s="13"/>
    </row>
    <row r="8" spans="1:7" ht="35.25" customHeight="1" thickBot="1">
      <c r="A8" s="19" t="s">
        <v>46</v>
      </c>
      <c r="B8" s="19" t="s">
        <v>47</v>
      </c>
      <c r="C8" s="19" t="s">
        <v>48</v>
      </c>
      <c r="D8" s="19" t="s">
        <v>49</v>
      </c>
      <c r="F8" s="14" t="s">
        <v>132</v>
      </c>
      <c r="G8" s="15"/>
    </row>
    <row r="9" spans="1:7" ht="35.25" customHeight="1">
      <c r="A9" s="20" t="s">
        <v>50</v>
      </c>
      <c r="B9" s="20" t="s">
        <v>51</v>
      </c>
      <c r="C9" s="20" t="s">
        <v>52</v>
      </c>
      <c r="D9" s="20" t="s">
        <v>49</v>
      </c>
    </row>
    <row r="10" spans="1:7" ht="35.25" customHeight="1">
      <c r="A10" s="19" t="s">
        <v>53</v>
      </c>
      <c r="B10" s="19" t="s">
        <v>54</v>
      </c>
      <c r="C10" s="19" t="s">
        <v>55</v>
      </c>
      <c r="D10" s="19" t="s">
        <v>49</v>
      </c>
    </row>
    <row r="11" spans="1:7" ht="35.25" customHeight="1">
      <c r="A11" s="20" t="s">
        <v>56</v>
      </c>
      <c r="B11" s="20" t="s">
        <v>57</v>
      </c>
      <c r="C11" s="20" t="s">
        <v>58</v>
      </c>
      <c r="D11" s="20" t="s">
        <v>49</v>
      </c>
    </row>
    <row r="12" spans="1:7" ht="35.25" customHeight="1">
      <c r="A12" s="19" t="s">
        <v>59</v>
      </c>
      <c r="B12" s="19" t="s">
        <v>60</v>
      </c>
      <c r="C12" s="19" t="s">
        <v>58</v>
      </c>
      <c r="D12" s="19" t="s">
        <v>49</v>
      </c>
    </row>
    <row r="13" spans="1:7" ht="35.25" customHeight="1">
      <c r="A13" s="20" t="s">
        <v>61</v>
      </c>
      <c r="B13" s="20" t="s">
        <v>62</v>
      </c>
      <c r="C13" s="20" t="s">
        <v>63</v>
      </c>
      <c r="D13" s="20" t="s">
        <v>49</v>
      </c>
    </row>
    <row r="14" spans="1:7" ht="35.25" customHeight="1">
      <c r="A14" s="19" t="s">
        <v>64</v>
      </c>
      <c r="B14" s="19" t="s">
        <v>65</v>
      </c>
      <c r="C14" s="19" t="s">
        <v>66</v>
      </c>
      <c r="D14" s="19" t="s">
        <v>45</v>
      </c>
    </row>
    <row r="15" spans="1:7" ht="35.25" customHeight="1">
      <c r="A15" s="20" t="s">
        <v>67</v>
      </c>
      <c r="B15" s="20" t="s">
        <v>68</v>
      </c>
      <c r="C15" s="20" t="s">
        <v>69</v>
      </c>
      <c r="D15" s="20" t="s">
        <v>45</v>
      </c>
    </row>
    <row r="16" spans="1:7" ht="35.25" customHeight="1">
      <c r="A16" s="19" t="s">
        <v>70</v>
      </c>
      <c r="B16" s="19" t="s">
        <v>71</v>
      </c>
      <c r="C16" s="19" t="s">
        <v>72</v>
      </c>
      <c r="D16" s="19" t="s">
        <v>41</v>
      </c>
    </row>
    <row r="17" spans="1:4" ht="35.25" customHeight="1">
      <c r="A17" s="20" t="s">
        <v>73</v>
      </c>
      <c r="B17" s="20" t="s">
        <v>74</v>
      </c>
      <c r="C17" s="20" t="s">
        <v>75</v>
      </c>
      <c r="D17" s="20" t="s">
        <v>41</v>
      </c>
    </row>
    <row r="18" spans="1:4" ht="35.25" customHeight="1">
      <c r="A18" s="19" t="s">
        <v>76</v>
      </c>
      <c r="B18" s="19" t="s">
        <v>77</v>
      </c>
      <c r="C18" s="19" t="s">
        <v>78</v>
      </c>
      <c r="D18" s="19" t="s">
        <v>79</v>
      </c>
    </row>
    <row r="19" spans="1:4" ht="35.25" customHeight="1">
      <c r="A19" s="20" t="s">
        <v>80</v>
      </c>
      <c r="B19" s="20" t="s">
        <v>81</v>
      </c>
      <c r="C19" s="20" t="s">
        <v>82</v>
      </c>
      <c r="D19" s="20" t="s">
        <v>79</v>
      </c>
    </row>
    <row r="20" spans="1:4" ht="35.25" customHeight="1">
      <c r="A20" s="19" t="s">
        <v>83</v>
      </c>
      <c r="B20" s="19" t="s">
        <v>84</v>
      </c>
      <c r="C20" s="19" t="s">
        <v>85</v>
      </c>
      <c r="D20" s="19" t="s">
        <v>79</v>
      </c>
    </row>
    <row r="21" spans="1:4" ht="35.25" customHeight="1">
      <c r="A21" s="20" t="s">
        <v>86</v>
      </c>
      <c r="B21" s="20" t="s">
        <v>87</v>
      </c>
      <c r="C21" s="20" t="s">
        <v>88</v>
      </c>
      <c r="D21" s="20" t="s">
        <v>41</v>
      </c>
    </row>
    <row r="22" spans="1:4" ht="35.25" customHeight="1">
      <c r="A22" s="19" t="s">
        <v>89</v>
      </c>
      <c r="B22" s="19" t="s">
        <v>90</v>
      </c>
      <c r="C22" s="19" t="s">
        <v>91</v>
      </c>
      <c r="D22" s="19" t="s">
        <v>41</v>
      </c>
    </row>
    <row r="23" spans="1:4" ht="35.25" customHeight="1">
      <c r="A23" s="20" t="s">
        <v>92</v>
      </c>
      <c r="B23" s="20" t="s">
        <v>93</v>
      </c>
      <c r="C23" s="20" t="s">
        <v>94</v>
      </c>
      <c r="D23" s="20" t="s">
        <v>41</v>
      </c>
    </row>
    <row r="24" spans="1:4" ht="35.25" customHeight="1">
      <c r="A24" s="19" t="s">
        <v>95</v>
      </c>
      <c r="B24" s="19" t="s">
        <v>96</v>
      </c>
      <c r="C24" s="19" t="s">
        <v>97</v>
      </c>
      <c r="D24" s="19" t="s">
        <v>98</v>
      </c>
    </row>
    <row r="25" spans="1:4" ht="46.35" customHeight="1">
      <c r="A25" s="21" t="s">
        <v>99</v>
      </c>
      <c r="B25" s="21" t="s">
        <v>100</v>
      </c>
      <c r="C25" s="21" t="s">
        <v>101</v>
      </c>
      <c r="D25" s="21" t="s">
        <v>102</v>
      </c>
    </row>
  </sheetData>
  <sheetProtection algorithmName="SHA-512" hashValue="gyybkDp7x9I/TEgKrdAfepPZqIEnR3LBEO49UA6NHWpCfJNFios1S3N3nh3yGGr++/H/Dm6rctvUOQuxJomqWg==" saltValue="qpm/mSedEjsNy+8wiThI5A==" spinCount="100000" sheet="1" objects="1" scenarios="1" formatCells="0" formatColumns="0" formatRows="0" insertColumns="0" sort="0" autoFilter="0" pivotTables="0"/>
  <mergeCells count="4">
    <mergeCell ref="A1:D2"/>
    <mergeCell ref="A3:D3"/>
    <mergeCell ref="F5:G7"/>
    <mergeCell ref="F8:G8"/>
  </mergeCells>
  <hyperlinks>
    <hyperlink ref="F8" r:id="rId1" xr:uid="{57964DED-5AD4-4312-884F-3673EDB8090A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1"/>
  <sheetViews>
    <sheetView tabSelected="1" workbookViewId="0">
      <selection activeCell="D10" sqref="D10"/>
    </sheetView>
  </sheetViews>
  <sheetFormatPr baseColWidth="10" defaultColWidth="8.796875" defaultRowHeight="13.8"/>
  <cols>
    <col min="1" max="1" width="28" style="2" customWidth="1"/>
    <col min="2" max="3" width="16" style="2" customWidth="1"/>
    <col min="4" max="4" width="38.09765625" style="2" customWidth="1"/>
    <col min="5" max="5" width="3" style="2" customWidth="1"/>
    <col min="6" max="6" width="30" style="2" customWidth="1"/>
    <col min="7" max="7" width="20" style="2" customWidth="1"/>
    <col min="8" max="8" width="22" style="2" customWidth="1"/>
    <col min="9" max="9" width="4.69921875" style="2" customWidth="1"/>
    <col min="10" max="10" width="34.796875" style="2" customWidth="1"/>
    <col min="11" max="11" width="28.09765625" style="2" customWidth="1"/>
    <col min="12" max="16384" width="8.796875" style="2"/>
  </cols>
  <sheetData>
    <row r="1" spans="1:11">
      <c r="A1" s="22" t="s">
        <v>103</v>
      </c>
      <c r="B1" s="22"/>
      <c r="C1" s="22"/>
      <c r="D1" s="22"/>
      <c r="E1" s="22"/>
      <c r="F1" s="22"/>
      <c r="G1" s="22"/>
      <c r="H1" s="22"/>
    </row>
    <row r="2" spans="1:11">
      <c r="A2" s="22"/>
      <c r="B2" s="22"/>
      <c r="C2" s="22"/>
      <c r="D2" s="22"/>
      <c r="E2" s="22"/>
      <c r="F2" s="22"/>
      <c r="G2" s="22"/>
      <c r="H2" s="22"/>
    </row>
    <row r="3" spans="1:11" ht="25.65" customHeight="1">
      <c r="A3" s="23" t="s">
        <v>104</v>
      </c>
      <c r="B3" s="23"/>
      <c r="C3" s="23"/>
      <c r="D3" s="23"/>
      <c r="E3" s="23"/>
      <c r="F3" s="23"/>
      <c r="G3" s="23"/>
      <c r="H3" s="23"/>
    </row>
    <row r="4" spans="1:11" ht="14.4" thickBot="1">
      <c r="A4" s="24"/>
      <c r="B4" s="24"/>
      <c r="C4" s="24"/>
      <c r="D4" s="24"/>
      <c r="E4" s="24"/>
      <c r="F4" s="24"/>
      <c r="G4" s="24"/>
      <c r="H4" s="24"/>
    </row>
    <row r="5" spans="1:11" ht="23.4" customHeight="1">
      <c r="A5" s="25" t="s">
        <v>105</v>
      </c>
      <c r="B5" s="25"/>
      <c r="C5" s="25"/>
      <c r="D5" s="25"/>
      <c r="E5" s="24"/>
      <c r="F5" s="25" t="s">
        <v>106</v>
      </c>
      <c r="G5" s="25"/>
      <c r="H5" s="25"/>
      <c r="J5" s="8" t="s">
        <v>131</v>
      </c>
      <c r="K5" s="9"/>
    </row>
    <row r="6" spans="1:11" ht="23.4" customHeight="1">
      <c r="A6" s="26" t="s">
        <v>107</v>
      </c>
      <c r="B6" s="27" t="s">
        <v>108</v>
      </c>
      <c r="C6" s="24"/>
      <c r="D6" s="24"/>
      <c r="E6" s="24"/>
      <c r="F6" s="26" t="s">
        <v>42</v>
      </c>
      <c r="G6" s="28">
        <f>IF($G$14&lt;&gt;"OK","",B8*(1-B9))</f>
        <v>90000</v>
      </c>
      <c r="H6" s="24"/>
      <c r="J6" s="10"/>
      <c r="K6" s="11"/>
    </row>
    <row r="7" spans="1:11" ht="23.4" customHeight="1" thickBot="1">
      <c r="A7" s="26" t="s">
        <v>53</v>
      </c>
      <c r="B7" s="29">
        <v>1000000</v>
      </c>
      <c r="C7" s="24"/>
      <c r="D7" s="24"/>
      <c r="E7" s="24"/>
      <c r="F7" s="26" t="s">
        <v>67</v>
      </c>
      <c r="G7" s="28">
        <f>IF($G$14&lt;&gt;"OK","",AVERAGE(B16,C16))</f>
        <v>600000</v>
      </c>
      <c r="H7" s="24"/>
      <c r="J7" s="12"/>
      <c r="K7" s="13"/>
    </row>
    <row r="8" spans="1:11" ht="17.55" customHeight="1" thickBot="1">
      <c r="A8" s="26" t="s">
        <v>46</v>
      </c>
      <c r="B8" s="29">
        <v>120000</v>
      </c>
      <c r="C8" s="24"/>
      <c r="D8" s="24"/>
      <c r="E8" s="24"/>
      <c r="F8" s="26" t="s">
        <v>38</v>
      </c>
      <c r="G8" s="30">
        <f>IF($G$14&lt;&gt;"OK","",G6/G7)</f>
        <v>0.15</v>
      </c>
      <c r="H8" s="24"/>
      <c r="J8" s="14" t="s">
        <v>132</v>
      </c>
      <c r="K8" s="15"/>
    </row>
    <row r="9" spans="1:11" ht="17.55" customHeight="1">
      <c r="A9" s="26" t="s">
        <v>50</v>
      </c>
      <c r="B9" s="31">
        <v>0.25</v>
      </c>
      <c r="C9" s="24"/>
      <c r="D9" s="24"/>
      <c r="E9" s="24"/>
      <c r="F9" s="26" t="s">
        <v>70</v>
      </c>
      <c r="G9" s="30">
        <f>IF($G$14&lt;&gt;"OK","",G6/B7)</f>
        <v>0.09</v>
      </c>
      <c r="H9" s="24"/>
    </row>
    <row r="10" spans="1:11" ht="17.55" customHeight="1">
      <c r="A10" s="24"/>
      <c r="B10" s="24"/>
      <c r="C10" s="24"/>
      <c r="D10" s="24"/>
      <c r="E10" s="24"/>
      <c r="F10" s="26" t="s">
        <v>73</v>
      </c>
      <c r="G10" s="32">
        <f>IF($G$14&lt;&gt;"OK","",B7/G7)</f>
        <v>1.6666666666666667</v>
      </c>
      <c r="H10" s="24"/>
    </row>
    <row r="11" spans="1:11" ht="17.55" customHeight="1">
      <c r="A11" s="25" t="s">
        <v>109</v>
      </c>
      <c r="B11" s="25"/>
      <c r="C11" s="25"/>
      <c r="D11" s="25"/>
      <c r="E11" s="24"/>
      <c r="F11" s="26" t="s">
        <v>86</v>
      </c>
      <c r="G11" s="30">
        <f>IF(OR($G$14&lt;&gt;"OK",ISBLANK(B19),NOT(ISNUMBER(B19)),B19&lt;-1,B19&gt;5),"",G8-B19)</f>
        <v>1.999999999999999E-2</v>
      </c>
      <c r="H11" s="24"/>
    </row>
    <row r="12" spans="1:11" ht="17.55" customHeight="1">
      <c r="A12" s="33" t="s">
        <v>98</v>
      </c>
      <c r="B12" s="33" t="s">
        <v>110</v>
      </c>
      <c r="C12" s="33" t="s">
        <v>111</v>
      </c>
      <c r="D12" s="33" t="s">
        <v>112</v>
      </c>
      <c r="E12" s="24"/>
      <c r="F12" s="26" t="s">
        <v>89</v>
      </c>
      <c r="G12" s="30">
        <f>IF(OR($G$14&lt;&gt;"OK",ISBLANK(B20),NOT(ISNUMBER(B20)),B20&lt;-1,B20&gt;5),"",G8-B20)</f>
        <v>9.9999999999999811E-3</v>
      </c>
      <c r="H12" s="24"/>
    </row>
    <row r="13" spans="1:11" ht="17.55" customHeight="1">
      <c r="A13" s="34" t="s">
        <v>56</v>
      </c>
      <c r="B13" s="29">
        <v>280000</v>
      </c>
      <c r="C13" s="29">
        <v>330000</v>
      </c>
      <c r="D13" s="34" t="s">
        <v>113</v>
      </c>
      <c r="E13" s="24"/>
      <c r="F13" s="26" t="s">
        <v>92</v>
      </c>
      <c r="G13" s="30">
        <f>IF(OR($G$14&lt;&gt;"OK",ISBLANK(B21),NOT(ISNUMBER(B21)),B21&lt;0,B21&gt;5),"",G8-B21)</f>
        <v>4.9999999999999989E-2</v>
      </c>
      <c r="H13" s="24"/>
    </row>
    <row r="14" spans="1:11" ht="17.55" customHeight="1">
      <c r="A14" s="34" t="s">
        <v>59</v>
      </c>
      <c r="B14" s="29">
        <v>320000</v>
      </c>
      <c r="C14" s="29">
        <v>370000</v>
      </c>
      <c r="D14" s="34" t="s">
        <v>114</v>
      </c>
      <c r="E14" s="24"/>
      <c r="F14" s="35" t="s">
        <v>99</v>
      </c>
      <c r="G14" s="36" t="str">
        <f>IF(OR(ISBLANK(B6),ISBLANK(B7),ISBLANK(B8),ISBLANK(B9),ISBLANK(B13),ISBLANK(C13),ISBLANK(B14),ISBLANK(C14),ISBLANK(B15),ISBLANK(C15)),"FALTA INFORMACIÓN",IF(COUNT(B7,B8,B9,B13,C13,B14,C14,B15,C15)&lt;&gt;9,"REVISAR",IF(OR(B7&lt;=0,B7&gt;1000000000000000,ABS(B8)&gt;1000000000000000,B9&lt;0,B9&gt;1,B13&lt;0,C13&lt;0,B14&lt;0,C14&lt;0,B15&lt;0,C15&lt;0,B13&gt;1000000000000000,C13&gt;1000000000000000,B14&gt;1000000000000000,C14&gt;1000000000000000,B15&gt;1000000000000000,C15&gt;1000000000000000,B13+B14-B15&lt;=0,C13+C14-C15&lt;=0),"REVISAR","OK")))</f>
        <v>OK</v>
      </c>
      <c r="H14" s="24"/>
    </row>
    <row r="15" spans="1:11" ht="17.55" customHeight="1">
      <c r="A15" s="34" t="s">
        <v>61</v>
      </c>
      <c r="B15" s="29">
        <v>50000</v>
      </c>
      <c r="C15" s="29">
        <v>50000</v>
      </c>
      <c r="D15" s="34" t="s">
        <v>115</v>
      </c>
      <c r="E15" s="24"/>
      <c r="F15" s="25" t="s">
        <v>116</v>
      </c>
      <c r="G15" s="25"/>
      <c r="H15" s="25"/>
    </row>
    <row r="16" spans="1:11" ht="17.55" customHeight="1">
      <c r="A16" s="37" t="s">
        <v>64</v>
      </c>
      <c r="B16" s="28">
        <f>IF(OR(ISBLANK(B13),ISBLANK(B14),ISBLANK(B15)),"",IF(COUNT(B13,B14,B15)&lt;&gt;3,"",IF(OR(B13&lt;0,B14&lt;0,B15&lt;0,B13+B14-B15&lt;=0),"",B13+B14-B15)))</f>
        <v>550000</v>
      </c>
      <c r="C16" s="28">
        <f>IF(OR(ISBLANK(C13),ISBLANK(C14),ISBLANK(C15)),"",IF(COUNT(C13,C14,C15)&lt;&gt;3,"",IF(OR(C13&lt;0,C14&lt;0,C15&lt;0,C13+C14-C15&lt;=0),"",C13+C14-C15)))</f>
        <v>650000</v>
      </c>
      <c r="D16" s="37" t="s">
        <v>117</v>
      </c>
      <c r="E16" s="24"/>
      <c r="F16" s="26" t="s">
        <v>118</v>
      </c>
      <c r="G16" s="38" t="str">
        <f>IF($G$14&lt;&gt;"OK",$G$14,IF(ISBLANK(B19),"Sin referencia",IF(OR(NOT(ISNUMBER(B19)),B19&lt;-1,B19&gt;5),"REVISAR REFERENCIA",IF(G8&gt;B19,"ROIC superior al periodo anterior.",IF(G8&lt;B19,"ROIC inferior al periodo anterior.","ROIC sin cambio frente al periodo anterior.")))))</f>
        <v>ROIC superior al periodo anterior.</v>
      </c>
      <c r="H16" s="38"/>
    </row>
    <row r="17" spans="1:8" ht="17.55" customHeight="1">
      <c r="A17" s="24"/>
      <c r="B17" s="24"/>
      <c r="C17" s="24"/>
      <c r="D17" s="24"/>
      <c r="E17" s="24"/>
      <c r="F17" s="26" t="s">
        <v>119</v>
      </c>
      <c r="G17" s="38" t="str">
        <f>IF($G$14&lt;&gt;"OK",$G$14,IF(ISBLANK(B20),"Sin referencia",IF(OR(NOT(ISNUMBER(B20)),B20&lt;-1,B20&gt;5),"REVISAR REFERENCIA",IF(G8&gt;B20,"ROIC por encima de la referencia sectorial.",IF(G8&lt;B20,"ROIC por debajo de la referencia sectorial.","ROIC igual a la referencia sectorial.")))))</f>
        <v>ROIC por encima de la referencia sectorial.</v>
      </c>
      <c r="H17" s="38"/>
    </row>
    <row r="18" spans="1:8" ht="17.55" customHeight="1">
      <c r="A18" s="25" t="s">
        <v>120</v>
      </c>
      <c r="B18" s="25"/>
      <c r="C18" s="25"/>
      <c r="D18" s="25"/>
      <c r="E18" s="24"/>
      <c r="F18" s="26" t="s">
        <v>83</v>
      </c>
      <c r="G18" s="38" t="str">
        <f>IF($G$14&lt;&gt;"OK",$G$14,IF(ISBLANK(B21),"Sin referencia",IF(OR(NOT(ISNUMBER(B21)),B21&lt;0,B21&gt;5),"REVISAR REFERENCIA",IF(G8&gt;B21,"El ROIC supera el costo de capital ingresado.",IF(G8&lt;B21,"El ROIC está por debajo del costo de capital ingresado.","El ROIC coincide con el costo de capital ingresado.")))))</f>
        <v>El ROIC supera el costo de capital ingresado.</v>
      </c>
      <c r="H18" s="38"/>
    </row>
    <row r="19" spans="1:8" ht="27.15" customHeight="1">
      <c r="A19" s="26" t="s">
        <v>76</v>
      </c>
      <c r="B19" s="31">
        <v>0.13</v>
      </c>
      <c r="C19" s="39" t="s">
        <v>121</v>
      </c>
      <c r="D19" s="39"/>
      <c r="E19" s="24"/>
      <c r="F19" s="26" t="s">
        <v>122</v>
      </c>
      <c r="G19" s="38" t="str">
        <f>IF($G$14&lt;&gt;"OK","Corrige primero los datos marcados por el estado del cálculo.", "Para explicar el resultado, revisa dos palancas: margen NOPAT y rotación del capital. Después identifica causas operativas en precios, costos, inventarios, cobranza, activos e inversiones.")</f>
        <v>Para explicar el resultado, revisa dos palancas: margen NOPAT y rotación del capital. Después identifica causas operativas en precios, costos, inventarios, cobranza, activos e inversiones.</v>
      </c>
      <c r="H19" s="38"/>
    </row>
    <row r="20" spans="1:8" ht="27.15" customHeight="1">
      <c r="A20" s="26" t="s">
        <v>80</v>
      </c>
      <c r="B20" s="31">
        <v>0.14000000000000001</v>
      </c>
      <c r="C20" s="39" t="s">
        <v>123</v>
      </c>
      <c r="D20" s="39"/>
      <c r="E20" s="24"/>
      <c r="F20" s="34"/>
      <c r="G20" s="38"/>
      <c r="H20" s="38"/>
    </row>
    <row r="21" spans="1:8" ht="17.55" customHeight="1">
      <c r="A21" s="26" t="s">
        <v>83</v>
      </c>
      <c r="B21" s="31">
        <v>0.1</v>
      </c>
      <c r="C21" s="39" t="s">
        <v>124</v>
      </c>
      <c r="D21" s="39"/>
      <c r="E21" s="24"/>
      <c r="F21" s="24"/>
      <c r="G21" s="24"/>
      <c r="H21" s="24"/>
    </row>
    <row r="22" spans="1:8" ht="17.55" customHeight="1">
      <c r="A22" s="24"/>
      <c r="B22" s="24"/>
      <c r="C22" s="24"/>
      <c r="D22" s="24"/>
      <c r="E22" s="24"/>
      <c r="F22" s="25" t="s">
        <v>125</v>
      </c>
      <c r="G22" s="25"/>
      <c r="H22" s="25"/>
    </row>
    <row r="23" spans="1:8" ht="20.85" customHeight="1">
      <c r="A23" s="40" t="s">
        <v>126</v>
      </c>
      <c r="B23" s="40"/>
      <c r="C23" s="40"/>
      <c r="D23" s="40"/>
      <c r="E23" s="24"/>
      <c r="F23" s="33" t="s">
        <v>79</v>
      </c>
      <c r="G23" s="33" t="s">
        <v>127</v>
      </c>
      <c r="H23" s="24"/>
    </row>
    <row r="24" spans="1:8" ht="20.85" customHeight="1">
      <c r="A24" s="40"/>
      <c r="B24" s="40"/>
      <c r="C24" s="40"/>
      <c r="D24" s="40"/>
      <c r="E24" s="24"/>
      <c r="F24" s="34" t="s">
        <v>128</v>
      </c>
      <c r="G24" s="41">
        <f>IF($G$14&lt;&gt;"OK","",G8)</f>
        <v>0.15</v>
      </c>
      <c r="H24" s="24"/>
    </row>
    <row r="25" spans="1:8" ht="20.85" customHeight="1">
      <c r="A25" s="40"/>
      <c r="B25" s="40"/>
      <c r="C25" s="40"/>
      <c r="D25" s="40"/>
      <c r="E25" s="24"/>
      <c r="F25" s="34" t="s">
        <v>129</v>
      </c>
      <c r="G25" s="41">
        <f>IF(OR(ISBLANK(B19),NOT(ISNUMBER(B19)),B19&lt;-1,B19&gt;5),"",B19)</f>
        <v>0.13</v>
      </c>
      <c r="H25" s="24"/>
    </row>
    <row r="26" spans="1:8" ht="17.55" customHeight="1">
      <c r="A26" s="24"/>
      <c r="B26" s="24"/>
      <c r="C26" s="24"/>
      <c r="D26" s="24"/>
      <c r="E26" s="24"/>
      <c r="F26" s="34" t="s">
        <v>80</v>
      </c>
      <c r="G26" s="41">
        <f>IF(OR(ISBLANK(B20),NOT(ISNUMBER(B20)),B20&lt;-1,B20&gt;5),"",B20)</f>
        <v>0.14000000000000001</v>
      </c>
      <c r="H26" s="24"/>
    </row>
    <row r="27" spans="1:8" ht="24" customHeight="1">
      <c r="A27" s="42"/>
      <c r="B27" s="42"/>
      <c r="C27" s="42"/>
      <c r="D27" s="42"/>
      <c r="E27" s="42"/>
      <c r="F27" s="43" t="s">
        <v>83</v>
      </c>
      <c r="G27" s="44">
        <f>IF(OR(ISBLANK(B21),NOT(ISNUMBER(B21)),B21&lt;0,B21&gt;5),"",B21)</f>
        <v>0.1</v>
      </c>
      <c r="H27" s="42"/>
    </row>
    <row r="28" spans="1:8" ht="24" customHeight="1">
      <c r="A28" s="45"/>
      <c r="B28" s="45"/>
      <c r="C28" s="45"/>
      <c r="D28" s="45"/>
      <c r="E28" s="45"/>
      <c r="F28" s="45"/>
      <c r="G28" s="45"/>
      <c r="H28" s="45"/>
    </row>
    <row r="29" spans="1:8" ht="24" customHeight="1">
      <c r="A29" s="46" t="s">
        <v>130</v>
      </c>
      <c r="B29" s="46"/>
      <c r="C29" s="46"/>
      <c r="D29" s="46"/>
      <c r="E29" s="46"/>
      <c r="F29" s="46"/>
      <c r="G29" s="46"/>
      <c r="H29" s="46"/>
    </row>
    <row r="30" spans="1:8" ht="24" customHeight="1">
      <c r="A30" s="46"/>
      <c r="B30" s="46"/>
      <c r="C30" s="46"/>
      <c r="D30" s="46"/>
      <c r="E30" s="46"/>
      <c r="F30" s="46"/>
      <c r="G30" s="46"/>
      <c r="H30" s="46"/>
    </row>
    <row r="31" spans="1:8">
      <c r="A31" s="47"/>
      <c r="B31" s="47"/>
      <c r="C31" s="47"/>
      <c r="D31" s="47"/>
      <c r="E31" s="47"/>
      <c r="F31" s="47"/>
      <c r="G31" s="47"/>
      <c r="H31" s="47"/>
    </row>
  </sheetData>
  <sheetProtection algorithmName="SHA-512" hashValue="httCC7k+xnARVU/lKdCgAkGGIYQ12NamCbIbl5Esl7krXg2goek3rkgBNTnf2yvEV9QcDG5OQa7K8rlPe0PCXQ==" saltValue="J+QPlL1JLuEMiLch9n4HmA==" spinCount="100000" sheet="1" objects="1" scenarios="1" formatCells="0" formatColumns="0" formatRows="0" insertColumns="0" insertRows="0" sort="0" autoFilter="0" pivotTables="0"/>
  <mergeCells count="19">
    <mergeCell ref="F22:H22"/>
    <mergeCell ref="A23:D25"/>
    <mergeCell ref="A29:H30"/>
    <mergeCell ref="J5:K7"/>
    <mergeCell ref="J8:K8"/>
    <mergeCell ref="C19:D19"/>
    <mergeCell ref="C20:D20"/>
    <mergeCell ref="C21:D21"/>
    <mergeCell ref="F5:H5"/>
    <mergeCell ref="F15:H15"/>
    <mergeCell ref="G16:H16"/>
    <mergeCell ref="G17:H17"/>
    <mergeCell ref="G18:H18"/>
    <mergeCell ref="G19:H20"/>
    <mergeCell ref="A1:H2"/>
    <mergeCell ref="A3:H3"/>
    <mergeCell ref="A5:D5"/>
    <mergeCell ref="A11:D11"/>
    <mergeCell ref="A18:D18"/>
  </mergeCells>
  <conditionalFormatting sqref="G8">
    <cfRule type="expression" dxfId="4" priority="10">
      <formula>AND($G$14="OK",ISNUMBER($B$21),$B$21&gt;=0,$B$21&lt;=5,G8&gt;$B$21)</formula>
    </cfRule>
    <cfRule type="expression" dxfId="3" priority="11">
      <formula>AND($G$14="OK",ISNUMBER($B$21),$B$21&gt;=0,$B$21&lt;=5,G8&lt;$B$21)</formula>
    </cfRule>
  </conditionalFormatting>
  <conditionalFormatting sqref="G14">
    <cfRule type="expression" dxfId="2" priority="12">
      <formula>$G$14="OK"</formula>
    </cfRule>
    <cfRule type="expression" dxfId="1" priority="13">
      <formula>$G$14="FALTA INFORMACIÓN"</formula>
    </cfRule>
    <cfRule type="expression" dxfId="0" priority="14">
      <formula>$G$14="REVISAR"</formula>
    </cfRule>
  </conditionalFormatting>
  <conditionalFormatting sqref="G24:G27">
    <cfRule type="dataBar" priority="15">
      <dataBar>
        <cfvo type="min"/>
        <cfvo type="max"/>
        <color rgb="FF156082"/>
      </dataBar>
    </cfRule>
    <cfRule type="dataBar" priority="16">
      <dataBar>
        <cfvo type="min"/>
        <cfvo type="max"/>
        <color rgb="FF156082"/>
      </dataBar>
      <extLst>
        <ext xmlns:x14="http://schemas.microsoft.com/office/spreadsheetml/2009/9/main" uri="{B025F937-C7B1-47D3-B67F-A62EFF666E3E}">
          <x14:id>{8418315C-6FAE-928D-97A5-FE0E3C2C0DD2}</x14:id>
        </ext>
      </extLst>
    </cfRule>
  </conditionalFormatting>
  <dataValidations count="6">
    <dataValidation type="decimal" sqref="B9" xr:uid="{00000000-0002-0000-0200-000000000000}">
      <formula1>0</formula1>
      <formula2>1</formula2>
    </dataValidation>
    <dataValidation type="decimal" sqref="B7" xr:uid="{00000000-0002-0000-0200-000001000000}">
      <formula1>0.000000001</formula1>
      <formula2>1000000000000000</formula2>
    </dataValidation>
    <dataValidation type="decimal" sqref="B8" xr:uid="{00000000-0002-0000-0200-000002000000}">
      <formula1>-1000000000000000</formula1>
      <formula2>1000000000000000</formula2>
    </dataValidation>
    <dataValidation type="decimal" sqref="B13:C15" xr:uid="{00000000-0002-0000-0200-000003000000}">
      <formula1>0</formula1>
      <formula2>1000000000000000</formula2>
    </dataValidation>
    <dataValidation type="decimal" sqref="B19:B20" xr:uid="{00000000-0002-0000-0200-000004000000}">
      <formula1>-1</formula1>
      <formula2>5</formula2>
    </dataValidation>
    <dataValidation type="decimal" sqref="B21" xr:uid="{00000000-0002-0000-0200-000005000000}">
      <formula1>0</formula1>
      <formula2>5</formula2>
    </dataValidation>
  </dataValidations>
  <hyperlinks>
    <hyperlink ref="J8" r:id="rId1" xr:uid="{8F51BC6A-992A-4712-AD88-3ADC2A88C6A2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418315C-6FAE-928D-97A5-FE0E3C2C0DD2}">
            <x14:dataBar>
              <x14:cfvo type="min"/>
              <x14:cfvo type="max"/>
              <x14:negativeFillColor auto="1"/>
              <x14:axisColor auto="1"/>
            </x14:dataBar>
          </x14:cfRule>
          <xm:sqref>G24:G27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1_Instrucciones</vt:lpstr>
      <vt:lpstr>2_Glosario</vt:lpstr>
      <vt:lpstr>3_Calculo_ROIC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2026-09-19T16:10:27Z</dcterms:modified>
</cp:coreProperties>
</file>