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CB3EB369-EFDD-44EC-896C-438A821662C7}" xr6:coauthVersionLast="47" xr6:coauthVersionMax="47" xr10:uidLastSave="{00000000-0000-0000-0000-000000000000}"/>
  <bookViews>
    <workbookView xWindow="28680" yWindow="-120" windowWidth="29040" windowHeight="15720" xr2:uid="{00000000-000D-0000-FFFF-FFFF00000000}"/>
  </bookViews>
  <sheets>
    <sheet name="1_Instrucciones" sheetId="1" r:id="rId1"/>
    <sheet name="2_Glosario" sheetId="2" r:id="rId2"/>
    <sheet name="3_Calculadora"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3" l="1"/>
  <c r="B27" i="3"/>
  <c r="B17" i="3"/>
  <c r="F37" i="3" l="1"/>
  <c r="E38" i="3"/>
  <c r="B21" i="3"/>
  <c r="G28" i="3"/>
  <c r="F38" i="3"/>
  <c r="B20" i="3"/>
  <c r="B22" i="3" s="1"/>
  <c r="B32" i="3"/>
  <c r="E37" i="3"/>
  <c r="B28" i="3"/>
  <c r="G30" i="3" s="1"/>
  <c r="B11" i="3"/>
  <c r="E39" i="3"/>
  <c r="C17" i="3"/>
  <c r="B30" i="3"/>
  <c r="B31" i="3" s="1"/>
  <c r="F39" i="3"/>
  <c r="E40" i="3"/>
  <c r="F40" i="3"/>
  <c r="B33" i="3" l="1"/>
  <c r="G29" i="3"/>
  <c r="B23" i="3"/>
  <c r="B29" i="3"/>
  <c r="F20" i="3" l="1"/>
  <c r="A43" i="3"/>
  <c r="G37" i="3"/>
  <c r="G38" i="3"/>
  <c r="G40" i="3"/>
  <c r="G39" i="3"/>
</calcChain>
</file>

<file path=xl/sharedStrings.xml><?xml version="1.0" encoding="utf-8"?>
<sst xmlns="http://schemas.openxmlformats.org/spreadsheetml/2006/main" count="278" uniqueCount="236">
  <si>
    <t>Plantilla de precio mayorista y minorista</t>
  </si>
  <si>
    <t>Guía básica-intermedia para encontrar un rango de precio viable sin perder margen</t>
  </si>
  <si>
    <t>1. Qué hace esta plantilla</t>
  </si>
  <si>
    <t>La plantilla calcula el precio mayorista mínimo que protege tu margen, el máximo que puede pagar un revendedor según su margen objetivo y el rango viable entre ambos. En 3_Calculadora edita solo las celdas azul claro. Obligatorios para calcular el rango: costo base, margen del proveedor, precio minorista y margen del revendedor. Empaque, preparación y otros costos pueden quedar en blanco si realmente son cero. El precio propuesto sirve para validar una cotización y la cantidad del pedido solo para estimar totales.</t>
  </si>
  <si>
    <t>2. Antes de empezar</t>
  </si>
  <si>
    <t>Paso</t>
  </si>
  <si>
    <t>Qué necesitas</t>
  </si>
  <si>
    <t>Ejemplo incluido</t>
  </si>
  <si>
    <t>1</t>
  </si>
  <si>
    <t>Costo real por unidad del canal mayorista.</t>
  </si>
  <si>
    <t>$40</t>
  </si>
  <si>
    <t>2</t>
  </si>
  <si>
    <t>Margen bruto mínimo que quieres conservar como proveedor.</t>
  </si>
  <si>
    <t>30%</t>
  </si>
  <si>
    <t>3</t>
  </si>
  <si>
    <t>Precio minorista esperado o viable.</t>
  </si>
  <si>
    <t>$100</t>
  </si>
  <si>
    <t>4</t>
  </si>
  <si>
    <t>Margen bruto objetivo del revendedor.</t>
  </si>
  <si>
    <t>40%</t>
  </si>
  <si>
    <t>5</t>
  </si>
  <si>
    <t>Precio mayorista que quieres probar.</t>
  </si>
  <si>
    <t>$60</t>
  </si>
  <si>
    <t>6</t>
  </si>
  <si>
    <t>Cantidad del pedido (opcional para estimar ventas y utilidad bruta).</t>
  </si>
  <si>
    <t>50 unidades</t>
  </si>
  <si>
    <t>3. Cómo usar la hoja 3_Calculadora</t>
  </si>
  <si>
    <t>Sustituye únicamente las celdas azul claro. No borres ni pegues encima de celdas grises o de resultado.</t>
  </si>
  <si>
    <t>Carga el costo base y, cuando existan, empaque, preparación y otros costos por unidad. Los campos opcionales pueden quedar vacíos.</t>
  </si>
  <si>
    <t>Ingresa margen mínimo del proveedor, precio minorista y margen objetivo del revendedor. Usa porcentajes entre 0% y 95%.</t>
  </si>
  <si>
    <t>Revisa “Estado de entradas”. Solo interpreta límites cuando indique OK.</t>
  </si>
  <si>
    <t>Revisa precio mayorista mínimo, precio máximo de compra y estado del rango. Si no es viable, ajusta supuestos antes de cotizar.</t>
  </si>
  <si>
    <t>Ingresa un precio mayorista propuesto. Si la celda está vacía o contiene un valor inválido, la validación mostrará una alerta.</t>
  </si>
  <si>
    <t>7</t>
  </si>
  <si>
    <t>Opcional: ingresa una cantidad entera positiva para totales y prueba precios por volumen sin atravesar los límites calculados.</t>
  </si>
  <si>
    <t>4. Cómo interpretar el resultado</t>
  </si>
  <si>
    <t>Resultado</t>
  </si>
  <si>
    <t>Qué significa</t>
  </si>
  <si>
    <t>Qué hacer</t>
  </si>
  <si>
    <t>VIABLE</t>
  </si>
  <si>
    <t>Tu precio mínimo es menor o igual al máximo que puede pagar el revendedor.</t>
  </si>
  <si>
    <t>Puedes negociar dentro del rango y validar condiciones comerciales.</t>
  </si>
  <si>
    <t>RANGO ESTRECHO</t>
  </si>
  <si>
    <t>Existe rango, pero el espacio es pequeño frente al precio minorista.</t>
  </si>
  <si>
    <t>Revisa sensibilidad a costos, promociones, transporte y crédito.</t>
  </si>
  <si>
    <t>NO VIABLE</t>
  </si>
  <si>
    <t>Tu precio mínimo supera lo máximo que puede pagar el revendedor.</t>
  </si>
  <si>
    <t>No fuerces el descuento. Revisa costos, márgenes, precio final o condiciones del canal.</t>
  </si>
  <si>
    <t>PRECIO PROPUESTO FUERA DE RANGO</t>
  </si>
  <si>
    <t>El precio que probaste rompe al menos uno de los objetivos.</t>
  </si>
  <si>
    <t>Ajusta el precio propuesto o revisa los supuestos antes de cotizar.</t>
  </si>
  <si>
    <t>FALTA INFORMACIÓN / REVISAR</t>
  </si>
  <si>
    <t>Faltan datos obligatorios o hay entradas inválidas.</t>
  </si>
  <si>
    <t>Corrige las entradas antes de usar límites, márgenes o simulaciones.</t>
  </si>
  <si>
    <t>5. Importante: qué NO hace esta versión</t>
  </si>
  <si>
    <t>Esta versión está diseñada para una decisión básica-intermedia. No calcula impuestos, costo financiero detallado, rentabilidad neta por canal, inventario, múltiples productos, promociones complejas ni escenarios avanzados. Las validaciones ayudan a detectar errores, pero pegar datos en Excel puede saltarse algunas reglas de validación; por eso la hoja incluye un Estado de entradas que debe indicar OK antes de interpretar resultados.</t>
  </si>
  <si>
    <t>6. Sobre el ejemplo</t>
  </si>
  <si>
    <t>La hoja 3 incluye un ejemplo completo y coherente: costo $40, precio minorista $100, margen mínimo del proveedor 30%, margen objetivo del revendedor 40% y precio mayorista propuesto $60. Para usar la plantilla, sustituye los datos del ejemplo por los de tu negocio. No necesitas borrar fórmulas ni crear hojas nuevas.</t>
  </si>
  <si>
    <t>7. Fuentes de referencia del contenido</t>
  </si>
  <si>
    <t>University of Maine Cooperative Extension</t>
  </si>
  <si>
    <t>https://extension.umaine.edu/publications/3000e/</t>
  </si>
  <si>
    <t>NC State Extension</t>
  </si>
  <si>
    <t>https://growingsmallfarms.ces.ncsu.edu/growingsmallfarms-marketingretailers/</t>
  </si>
  <si>
    <t>Jeuland &amp; Shugan — Marketing Science</t>
  </si>
  <si>
    <t>https://pubsonline.informs.org/doi/10.1287/mksc.2.3.239</t>
  </si>
  <si>
    <t>Weng — Management Science</t>
  </si>
  <si>
    <t>https://pubsonline.informs.org/doi/10.1287/mnsc.41.9.1509</t>
  </si>
  <si>
    <t>Glosario de términos</t>
  </si>
  <si>
    <t>Definiciones utilizadas en la plantilla de precio mayorista y minorista</t>
  </si>
  <si>
    <t>Término</t>
  </si>
  <si>
    <t>Definición simple</t>
  </si>
  <si>
    <t>Cómo se usa en la plantilla</t>
  </si>
  <si>
    <t>Ejemplo</t>
  </si>
  <si>
    <t>Precio minorista</t>
  </si>
  <si>
    <t>Precio al que el producto se vende al consumidor final.</t>
  </si>
  <si>
    <t>Sirve como referencia para calcular cuánto puede pagar el revendedor.</t>
  </si>
  <si>
    <t>Precio mayorista</t>
  </si>
  <si>
    <t>Precio cobrado a otra empresa que compra para revender.</t>
  </si>
  <si>
    <t>Es el precio que se prueba y valida contra ambos márgenes.</t>
  </si>
  <si>
    <t>Costo por unidad</t>
  </si>
  <si>
    <t>Costo relevante para preparar y entregar una unidad en el canal mayorista.</t>
  </si>
  <si>
    <t>Se forma sumando los componentes de costo ingresados.</t>
  </si>
  <si>
    <t>Costo relevante</t>
  </si>
  <si>
    <t>Suma de los costos considerados necesarios para atender la venta mayorista.</t>
  </si>
  <si>
    <t>Base para calcular el precio mayorista mínimo.</t>
  </si>
  <si>
    <t>Margen bruto</t>
  </si>
  <si>
    <t>Porcentaje del precio de venta que queda después de restar el costo incluido en el cálculo.</t>
  </si>
  <si>
    <t>Se calcula para proveedor y revendedor.</t>
  </si>
  <si>
    <t>33,3%</t>
  </si>
  <si>
    <t>Margen mínimo del proveedor</t>
  </si>
  <si>
    <t>Margen bruto mínimo que la empresa quiere conservar en la venta mayorista.</t>
  </si>
  <si>
    <t>Determina el precio mayorista mínimo.</t>
  </si>
  <si>
    <t>Margen objetivo del revendedor</t>
  </si>
  <si>
    <t>Margen bruto que el minorista espera conservar al vender al consumidor.</t>
  </si>
  <si>
    <t>Determina cuánto puede pagar como máximo.</t>
  </si>
  <si>
    <t>Markup</t>
  </si>
  <si>
    <t>Porcentaje de aumento calculado sobre el costo, no sobre el precio de venta.</t>
  </si>
  <si>
    <t>Solo se muestra como referencia para evitar confundirlo con margen.</t>
  </si>
  <si>
    <t>66,7%</t>
  </si>
  <si>
    <t>Precio mayorista mínimo</t>
  </si>
  <si>
    <t>Menor precio que cumple el margen mínimo del proveedor con los costos ingresados.</t>
  </si>
  <si>
    <t>Límite inferior del rango viable.</t>
  </si>
  <si>
    <t>$57,14</t>
  </si>
  <si>
    <t>Precio máximo de compra</t>
  </si>
  <si>
    <t>Máximo que el revendedor puede pagar para conservar su margen objetivo al precio minorista indicado.</t>
  </si>
  <si>
    <t>Límite superior del rango viable.</t>
  </si>
  <si>
    <t>Rango viable</t>
  </si>
  <si>
    <t>Intervalo entre el precio mínimo del proveedor y el máximo compatible con el revendedor.</t>
  </si>
  <si>
    <t>Permite saber si existe espacio para negociar.</t>
  </si>
  <si>
    <t>$57,14–$60</t>
  </si>
  <si>
    <t>Ancho del rango</t>
  </si>
  <si>
    <t>Diferencia monetaria entre el límite superior y el inferior.</t>
  </si>
  <si>
    <t>Ayuda a detectar si el rango es muy estrecho.</t>
  </si>
  <si>
    <t>$2,86</t>
  </si>
  <si>
    <t>Descuento vs. precio minorista</t>
  </si>
  <si>
    <t>Reducción porcentual del precio mayorista frente al precio minorista.</t>
  </si>
  <si>
    <t>Permite interpretar el precio propuesto como descuento.</t>
  </si>
  <si>
    <t>Precio propuesto</t>
  </si>
  <si>
    <t>Precio mayorista que la empresa quiere evaluar.</t>
  </si>
  <si>
    <t>Se compara con el rango viable y calcula los márgenes reales.</t>
  </si>
  <si>
    <t>Utilidad bruta por unidad</t>
  </si>
  <si>
    <t>Diferencia entre precio mayorista y costo por unidad del proveedor.</t>
  </si>
  <si>
    <t>Muestra cuánto queda por unidad antes de otros gastos no incluidos.</t>
  </si>
  <si>
    <t>$20</t>
  </si>
  <si>
    <t>Venta mayorista total</t>
  </si>
  <si>
    <t>Precio propuesto multiplicado por unidades del pedido.</t>
  </si>
  <si>
    <t>Dimensiona el valor bruto del pedido.</t>
  </si>
  <si>
    <t>$3.000</t>
  </si>
  <si>
    <t>Utilidad bruta del pedido</t>
  </si>
  <si>
    <t>Utilidad bruta por unidad multiplicada por unidades.</t>
  </si>
  <si>
    <t>Muestra la contribución bruta del pedido bajo los supuestos ingresados.</t>
  </si>
  <si>
    <t>$1.000</t>
  </si>
  <si>
    <t>Cantidad del pedido</t>
  </si>
  <si>
    <t>Número de unidades incluidas en una operación mayorista.</t>
  </si>
  <si>
    <t>Se utiliza para estimar venta y utilidad bruta total.</t>
  </si>
  <si>
    <t>50</t>
  </si>
  <si>
    <t>Descuento por volumen</t>
  </si>
  <si>
    <t>Reducción de precio asociada a una cantidad mayor.</t>
  </si>
  <si>
    <t>Se prueba en la tabla opcional de escenarios por cantidad.</t>
  </si>
  <si>
    <t>Precio de $59</t>
  </si>
  <si>
    <t>Rango estrecho</t>
  </si>
  <si>
    <t>Existe un rango viable, pero su ancho es pequeño frente al precio minorista.</t>
  </si>
  <si>
    <t>Activa una alerta para revisar sensibilidad del precio.</t>
  </si>
  <si>
    <t>Menos de 5% del PVP</t>
  </si>
  <si>
    <t>Proveedor</t>
  </si>
  <si>
    <t>Empresa que vende el producto al comprador mayorista.</t>
  </si>
  <si>
    <t>Su costo y margen mínimo determinan el límite inferior.</t>
  </si>
  <si>
    <t>Tu empresa</t>
  </si>
  <si>
    <t>Revendedor / minorista</t>
  </si>
  <si>
    <t>Empresa que compra para revender al consumidor final.</t>
  </si>
  <si>
    <t>Su margen objetivo determina cuánto puede pagar como máximo.</t>
  </si>
  <si>
    <t>Tienda o comercio</t>
  </si>
  <si>
    <t>Estado de entradas</t>
  </si>
  <si>
    <t>Control que verifica si los datos mínimos son suficientes y válidos.</t>
  </si>
  <si>
    <t>Debe indicar OK antes de interpretar el rango.</t>
  </si>
  <si>
    <t>OK</t>
  </si>
  <si>
    <t>FALTA INFORMACIÓN</t>
  </si>
  <si>
    <t>Alerta que aparece cuando falta un dato obligatorio.</t>
  </si>
  <si>
    <t>Impide interpretar los resultados hasta completar la entrada.</t>
  </si>
  <si>
    <t>Completar datos</t>
  </si>
  <si>
    <t>REVISAR</t>
  </si>
  <si>
    <t>Alerta que aparece cuando una entrada es inválida, por ejemplo texto en un costo o un margen fuera de rango.</t>
  </si>
  <si>
    <t>Corrige el dato antes de usar los resultados.</t>
  </si>
  <si>
    <t>Corregir entrada</t>
  </si>
  <si>
    <t>Calculadora de precio mayorista y minorista</t>
  </si>
  <si>
    <t>Ruta: costo → margen proveedor → precio mínimo → margen revendedor → rango viable → precio propuesto</t>
  </si>
  <si>
    <t>AZUL CLARO = escribe o reemplaza datos</t>
  </si>
  <si>
    <t>GRIS = resultado automático</t>
  </si>
  <si>
    <t>El ejemplo viene precargado</t>
  </si>
  <si>
    <t>1. Datos de entrada</t>
  </si>
  <si>
    <t>Qué debes hacer</t>
  </si>
  <si>
    <t>Producto / referencia</t>
  </si>
  <si>
    <t>Mochila Urbana</t>
  </si>
  <si>
    <t>Identificador opcional</t>
  </si>
  <si>
    <t>1) Sustituye los datos azules del ejemplo.
2) No borres las fórmulas.
3) Verifica que “Estado de entradas” indique OK.
4) Revisa si existe un rango viable.
5) Después valida el precio propuesto.
6) La cantidad y la escala por volumen son opcionales.</t>
  </si>
  <si>
    <t>Costo producto / fabricación</t>
  </si>
  <si>
    <t>Por unidad</t>
  </si>
  <si>
    <t>Empaque</t>
  </si>
  <si>
    <t>Preparación</t>
  </si>
  <si>
    <t>Otros costos variables</t>
  </si>
  <si>
    <t>Costo relevante por unidad</t>
  </si>
  <si>
    <t>Calculado</t>
  </si>
  <si>
    <t>Margen mínimo proveedor</t>
  </si>
  <si>
    <t>Entrada</t>
  </si>
  <si>
    <t>Precio minorista esperado</t>
  </si>
  <si>
    <t>Margen objetivo revendedor</t>
  </si>
  <si>
    <t>Precio mayorista propuesto</t>
  </si>
  <si>
    <t>2. Límites y rango viable</t>
  </si>
  <si>
    <t>Indicador</t>
  </si>
  <si>
    <t>Interpretación</t>
  </si>
  <si>
    <t>Fórmula</t>
  </si>
  <si>
    <t>Decisión</t>
  </si>
  <si>
    <t>Tu límite inferior</t>
  </si>
  <si>
    <t>Costo ÷ (1 - margen proveedor)</t>
  </si>
  <si>
    <t>Precio máximo de compra revendedor</t>
  </si>
  <si>
    <t>Tu límite superior</t>
  </si>
  <si>
    <t>Precio minorista × (1 - margen revendedor)</t>
  </si>
  <si>
    <t>Espacio monetario para negociar</t>
  </si>
  <si>
    <t>Máximo - mínimo</t>
  </si>
  <si>
    <t>Estado del rango</t>
  </si>
  <si>
    <t>Decisión principal</t>
  </si>
  <si>
    <t>Viable / estrecho / no viable</t>
  </si>
  <si>
    <t>3. Validación del precio mayorista propuesto</t>
  </si>
  <si>
    <t>Qué te dice</t>
  </si>
  <si>
    <t>Referencia</t>
  </si>
  <si>
    <t>Impacto del pedido</t>
  </si>
  <si>
    <t>Precio que quieres ofrecer</t>
  </si>
  <si>
    <t>Unidades</t>
  </si>
  <si>
    <t>Utilidad bruta proveedor / unidad</t>
  </si>
  <si>
    <t>Precio propuesto - costo</t>
  </si>
  <si>
    <t>Margen bruto proveedor</t>
  </si>
  <si>
    <t>Margen real con el precio propuesto</t>
  </si>
  <si>
    <t>Utilidad bruta revendedor / unidad</t>
  </si>
  <si>
    <t>Precio minorista - precio mayorista</t>
  </si>
  <si>
    <t>Markup proveedor</t>
  </si>
  <si>
    <t>Margen bruto revendedor</t>
  </si>
  <si>
    <t>Margen real del revendedor</t>
  </si>
  <si>
    <t>Diferencia porcentual frente al PVP</t>
  </si>
  <si>
    <t>Estado del precio propuesto</t>
  </si>
  <si>
    <t>Comprueba los dos límites</t>
  </si>
  <si>
    <t>4. Simulación opcional de precios por volumen</t>
  </si>
  <si>
    <t>Tramo</t>
  </si>
  <si>
    <t>Desde</t>
  </si>
  <si>
    <t>Hasta</t>
  </si>
  <si>
    <t>Precio por unidad</t>
  </si>
  <si>
    <t>Margen proveedor</t>
  </si>
  <si>
    <t>Margen revendedor</t>
  </si>
  <si>
    <t>Estado</t>
  </si>
  <si>
    <t>Nota</t>
  </si>
  <si>
    <t>Tramo 1</t>
  </si>
  <si>
    <t>Tramo 2</t>
  </si>
  <si>
    <t>Tramo 3</t>
  </si>
  <si>
    <t>Tramo 4</t>
  </si>
  <si>
    <t>5. Lectura rápida del ejemplo</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</si>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</sst>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25">
    <font>
      <sz val="11"/>
      <name val="Carlito"/>
    </font>
    <font>
      <b/>
      <sz val="20"/>
      <color rgb="FFFFFFFF"/>
      <name val="Carlito"/>
    </font>
    <font>
      <sz val="11"/>
      <color rgb="FFFFFFFF"/>
      <name val="Carlito"/>
    </font>
    <font>
      <b/>
      <sz val="12"/>
      <color rgb="FFFFFFFF"/>
      <name val="Carlito"/>
    </font>
    <font>
      <sz val="10"/>
      <color rgb="FF1F2937"/>
      <name val="Carlito"/>
    </font>
    <font>
      <b/>
      <sz val="11"/>
      <color rgb="FFFFFFFF"/>
      <name val="Carlito"/>
    </font>
    <font>
      <b/>
      <sz val="11"/>
      <color rgb="FF0B1F3A"/>
      <name val="Carlito"/>
    </font>
    <font>
      <b/>
      <sz val="9"/>
      <color rgb="FF1F2937"/>
      <name val="Carlito"/>
    </font>
    <font>
      <sz val="9"/>
      <color rgb="FF143A5A"/>
      <name val="Carlito"/>
    </font>
    <font>
      <sz val="10"/>
      <color rgb="FFFFFFFF"/>
      <name val="Carlito"/>
    </font>
    <font>
      <b/>
      <sz val="10"/>
      <color rgb="FF1F2937"/>
      <name val="Carlito"/>
    </font>
    <font>
      <b/>
      <sz val="11"/>
      <color rgb="FF1F2937"/>
      <name val="Carlito"/>
    </font>
    <font>
      <i/>
      <sz val="9"/>
      <color rgb="FF5B6573"/>
      <name val="Carlito"/>
    </font>
    <font>
      <sz val="9"/>
      <color rgb="FF1F2937"/>
      <name val="Carlito"/>
    </font>
    <font>
      <sz val="11"/>
      <color rgb="FF1F2937"/>
      <name val="Carlito"/>
    </font>
    <font>
      <i/>
      <sz val="11"/>
      <color rgb="FF5B6573"/>
      <name val="Carlito"/>
    </font>
    <font>
      <b/>
      <sz val="9"/>
      <color rgb="FF0B1F3A"/>
      <name val="Carlito"/>
    </font>
    <font>
      <b/>
      <sz val="9"/>
      <color rgb="FF92400E"/>
      <name val="Carlito"/>
    </font>
    <font>
      <b/>
      <sz val="10"/>
      <color rgb="FFFFFFFF"/>
      <name val="Carlito"/>
    </font>
    <font>
      <b/>
      <sz val="10"/>
      <color rgb="FF0B1F3A"/>
      <name val="Carlito"/>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10">
    <fill>
      <patternFill patternType="none"/>
    </fill>
    <fill>
      <patternFill patternType="gray125"/>
    </fill>
    <fill>
      <patternFill patternType="solid">
        <fgColor rgb="FFFFF4CC"/>
        <bgColor indexed="64"/>
      </patternFill>
    </fill>
    <fill>
      <patternFill patternType="solid">
        <fgColor rgb="FF0B1F3A"/>
        <bgColor indexed="64"/>
      </patternFill>
    </fill>
    <fill>
      <patternFill patternType="solid">
        <fgColor indexed="65"/>
        <bgColor indexed="64"/>
      </patternFill>
    </fill>
    <fill>
      <patternFill patternType="solid">
        <fgColor rgb="FF143A5A"/>
        <bgColor indexed="64"/>
      </patternFill>
    </fill>
    <fill>
      <patternFill patternType="solid">
        <fgColor rgb="FFDCEAF7"/>
        <bgColor indexed="64"/>
      </patternFill>
    </fill>
    <fill>
      <patternFill patternType="solid">
        <fgColor rgb="FFF5F7FA"/>
        <bgColor indexed="64"/>
      </patternFill>
    </fill>
    <fill>
      <patternFill patternType="solid">
        <fgColor rgb="FFFFF7E0"/>
        <bgColor indexed="64"/>
      </patternFill>
    </fill>
    <fill>
      <patternFill patternType="solid">
        <fgColor theme="3"/>
        <bgColor indexed="64"/>
      </patternFill>
    </fill>
  </fills>
  <borders count="20">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0" fillId="0" borderId="0" applyNumberFormat="0" applyFill="0" applyBorder="0" applyAlignment="0" applyProtection="0"/>
  </cellStyleXfs>
  <cellXfs count="72">
    <xf numFmtId="0" fontId="0" fillId="0" borderId="0" xfId="0"/>
    <xf numFmtId="0" fontId="0" fillId="4" borderId="0" xfId="0" applyFill="1"/>
    <xf numFmtId="0" fontId="0" fillId="4" borderId="0" xfId="0" applyFill="1" applyAlignment="1">
      <alignment wrapText="1"/>
    </xf>
    <xf numFmtId="0" fontId="5" fillId="5" borderId="0" xfId="0" applyFont="1" applyFill="1" applyAlignment="1">
      <alignment horizontal="center" wrapText="1"/>
    </xf>
    <xf numFmtId="0" fontId="21" fillId="9" borderId="12" xfId="0" applyFont="1" applyFill="1" applyBorder="1" applyAlignment="1">
      <alignment horizontal="center" vertical="center" wrapText="1"/>
    </xf>
    <xf numFmtId="0" fontId="21" fillId="9" borderId="13" xfId="0" applyFont="1" applyFill="1" applyBorder="1" applyAlignment="1">
      <alignment horizontal="center" vertical="center" wrapText="1"/>
    </xf>
    <xf numFmtId="0" fontId="21" fillId="9" borderId="14" xfId="0" applyFont="1" applyFill="1" applyBorder="1" applyAlignment="1">
      <alignment horizontal="center" vertical="center" wrapText="1"/>
    </xf>
    <xf numFmtId="0" fontId="21" fillId="9" borderId="15" xfId="0" applyFont="1" applyFill="1" applyBorder="1" applyAlignment="1">
      <alignment horizontal="center" vertical="center" wrapText="1"/>
    </xf>
    <xf numFmtId="0" fontId="21" fillId="9" borderId="16" xfId="0" applyFont="1" applyFill="1" applyBorder="1" applyAlignment="1">
      <alignment horizontal="center" vertical="center" wrapText="1"/>
    </xf>
    <xf numFmtId="0" fontId="21" fillId="9" borderId="17" xfId="0" applyFont="1" applyFill="1" applyBorder="1" applyAlignment="1">
      <alignment horizontal="center" vertical="center" wrapText="1"/>
    </xf>
    <xf numFmtId="0" fontId="24" fillId="4" borderId="18" xfId="1" applyFont="1" applyFill="1" applyBorder="1" applyAlignment="1">
      <alignment horizontal="center" vertical="center"/>
    </xf>
    <xf numFmtId="0" fontId="24" fillId="4" borderId="19" xfId="1" applyFont="1" applyFill="1" applyBorder="1" applyAlignment="1">
      <alignment horizontal="center" vertical="center"/>
    </xf>
    <xf numFmtId="0" fontId="1" fillId="3" borderId="0" xfId="0" applyFont="1" applyFill="1" applyAlignment="1">
      <alignment horizontal="left" vertical="center" wrapText="1"/>
    </xf>
    <xf numFmtId="0" fontId="2" fillId="5" borderId="0" xfId="0" applyFont="1" applyFill="1" applyAlignment="1">
      <alignment vertical="center" wrapText="1"/>
    </xf>
    <xf numFmtId="0" fontId="3" fillId="3" borderId="0" xfId="0" applyFont="1" applyFill="1" applyAlignment="1">
      <alignment vertical="center" wrapText="1"/>
    </xf>
    <xf numFmtId="0" fontId="4" fillId="4" borderId="0" xfId="0" applyFont="1" applyFill="1" applyAlignment="1">
      <alignment vertical="top" wrapText="1"/>
    </xf>
    <xf numFmtId="0" fontId="5" fillId="5" borderId="0" xfId="0" applyFont="1" applyFill="1" applyAlignment="1">
      <alignment horizontal="center" vertical="center" wrapText="1"/>
    </xf>
    <xf numFmtId="0" fontId="4" fillId="4" borderId="0" xfId="0" applyFont="1" applyFill="1" applyAlignment="1">
      <alignment wrapText="1"/>
    </xf>
    <xf numFmtId="0" fontId="6" fillId="6" borderId="0" xfId="0" applyFont="1" applyFill="1" applyAlignment="1">
      <alignment horizontal="center" wrapText="1"/>
    </xf>
    <xf numFmtId="0" fontId="10" fillId="4" borderId="9" xfId="0" applyFont="1" applyFill="1" applyBorder="1" applyAlignment="1">
      <alignment vertical="top" wrapText="1"/>
    </xf>
    <xf numFmtId="0" fontId="4" fillId="4" borderId="10" xfId="0" applyFont="1" applyFill="1" applyBorder="1" applyAlignment="1">
      <alignment vertical="top" wrapText="1"/>
    </xf>
    <xf numFmtId="0" fontId="4" fillId="4" borderId="11" xfId="0" applyFont="1" applyFill="1" applyBorder="1" applyAlignment="1">
      <alignment vertical="top" wrapText="1"/>
    </xf>
    <xf numFmtId="0" fontId="7" fillId="4" borderId="0" xfId="0" applyFont="1" applyFill="1" applyAlignment="1">
      <alignment wrapText="1"/>
    </xf>
    <xf numFmtId="0" fontId="8" fillId="4" borderId="0" xfId="0" applyFont="1" applyFill="1" applyAlignment="1">
      <alignment wrapText="1"/>
    </xf>
    <xf numFmtId="0" fontId="1" fillId="3" borderId="0" xfId="0" applyFont="1" applyFill="1" applyAlignment="1">
      <alignment vertical="center"/>
    </xf>
    <xf numFmtId="0" fontId="2" fillId="5" borderId="0" xfId="0" applyFont="1" applyFill="1"/>
    <xf numFmtId="0" fontId="5" fillId="5" borderId="0" xfId="0" applyFont="1" applyFill="1" applyAlignment="1">
      <alignment horizontal="center" vertical="center"/>
    </xf>
    <xf numFmtId="0" fontId="4" fillId="4" borderId="0" xfId="0" applyFont="1" applyFill="1" applyAlignment="1">
      <alignment vertical="top" wrapText="1"/>
    </xf>
    <xf numFmtId="0" fontId="10" fillId="4" borderId="1" xfId="0" applyFont="1" applyFill="1" applyBorder="1" applyAlignment="1">
      <alignment vertical="top" wrapText="1"/>
    </xf>
    <xf numFmtId="0" fontId="4" fillId="4" borderId="2" xfId="0" applyFont="1" applyFill="1" applyBorder="1" applyAlignment="1">
      <alignment vertical="top" wrapText="1"/>
    </xf>
    <xf numFmtId="0" fontId="4" fillId="4" borderId="3" xfId="0" applyFont="1" applyFill="1" applyBorder="1" applyAlignment="1">
      <alignment vertical="top" wrapText="1"/>
    </xf>
    <xf numFmtId="0" fontId="10" fillId="4" borderId="4" xfId="0" applyFont="1" applyFill="1" applyBorder="1" applyAlignment="1">
      <alignment vertical="top" wrapText="1"/>
    </xf>
    <xf numFmtId="0" fontId="4" fillId="4" borderId="5" xfId="0" applyFont="1" applyFill="1" applyBorder="1" applyAlignment="1">
      <alignment vertical="top" wrapText="1"/>
    </xf>
    <xf numFmtId="0" fontId="10" fillId="4" borderId="6" xfId="0" applyFont="1" applyFill="1" applyBorder="1" applyAlignment="1">
      <alignment vertical="top" wrapText="1"/>
    </xf>
    <xf numFmtId="0" fontId="4" fillId="4" borderId="7" xfId="0" applyFont="1" applyFill="1" applyBorder="1" applyAlignment="1">
      <alignment vertical="top" wrapText="1"/>
    </xf>
    <xf numFmtId="0" fontId="4" fillId="4" borderId="8" xfId="0" applyFont="1" applyFill="1" applyBorder="1" applyAlignment="1">
      <alignment vertical="top" wrapText="1"/>
    </xf>
    <xf numFmtId="0" fontId="1" fillId="3" borderId="0" xfId="0" applyFont="1" applyFill="1" applyAlignment="1" applyProtection="1">
      <alignment vertical="center" wrapText="1"/>
      <protection locked="0"/>
    </xf>
    <xf numFmtId="0" fontId="9" fillId="5" borderId="0" xfId="0" applyFont="1" applyFill="1" applyAlignment="1" applyProtection="1">
      <alignment wrapText="1"/>
      <protection locked="0"/>
    </xf>
    <xf numFmtId="0" fontId="16" fillId="6" borderId="0" xfId="0" applyFont="1" applyFill="1" applyAlignment="1" applyProtection="1">
      <alignment horizontal="center" wrapText="1"/>
      <protection locked="0"/>
    </xf>
    <xf numFmtId="0" fontId="7" fillId="7" borderId="0" xfId="0" applyFont="1" applyFill="1" applyAlignment="1" applyProtection="1">
      <alignment horizontal="center" wrapText="1"/>
      <protection locked="0"/>
    </xf>
    <xf numFmtId="0" fontId="17" fillId="8" borderId="0" xfId="0" applyFont="1" applyFill="1" applyAlignment="1" applyProtection="1">
      <alignment horizontal="center" wrapText="1"/>
      <protection locked="0"/>
    </xf>
    <xf numFmtId="0" fontId="3" fillId="3" borderId="0" xfId="0" applyFont="1" applyFill="1" applyAlignment="1" applyProtection="1">
      <alignment wrapText="1"/>
      <protection locked="0"/>
    </xf>
    <xf numFmtId="0" fontId="0" fillId="4" borderId="0" xfId="0" applyFill="1" applyAlignment="1" applyProtection="1">
      <alignment wrapText="1"/>
      <protection locked="0"/>
    </xf>
    <xf numFmtId="0" fontId="3" fillId="5" borderId="0" xfId="0" applyFont="1" applyFill="1" applyAlignment="1" applyProtection="1">
      <alignment wrapText="1"/>
      <protection locked="0"/>
    </xf>
    <xf numFmtId="0" fontId="10" fillId="4" borderId="0" xfId="0" applyFont="1" applyFill="1" applyAlignment="1" applyProtection="1">
      <alignment wrapText="1"/>
      <protection locked="0"/>
    </xf>
    <xf numFmtId="0" fontId="6" fillId="6" borderId="0" xfId="0" applyFont="1" applyFill="1" applyAlignment="1" applyProtection="1">
      <alignment horizontal="right" wrapText="1"/>
      <protection locked="0"/>
    </xf>
    <xf numFmtId="0" fontId="12" fillId="4" borderId="0" xfId="0" applyFont="1" applyFill="1" applyAlignment="1" applyProtection="1">
      <alignment wrapText="1"/>
      <protection locked="0"/>
    </xf>
    <xf numFmtId="0" fontId="4" fillId="7" borderId="0" xfId="0" applyFont="1" applyFill="1" applyAlignment="1" applyProtection="1">
      <alignment vertical="top" wrapText="1"/>
      <protection locked="0"/>
    </xf>
    <xf numFmtId="164" fontId="6" fillId="6" borderId="0" xfId="0" applyNumberFormat="1" applyFont="1" applyFill="1" applyAlignment="1" applyProtection="1">
      <alignment horizontal="right" wrapText="1"/>
      <protection locked="0"/>
    </xf>
    <xf numFmtId="164" fontId="11" fillId="7" borderId="0" xfId="0" applyNumberFormat="1" applyFont="1" applyFill="1" applyAlignment="1" applyProtection="1">
      <alignment horizontal="right" wrapText="1"/>
      <protection locked="0"/>
    </xf>
    <xf numFmtId="165" fontId="6" fillId="6" borderId="0" xfId="0" applyNumberFormat="1" applyFont="1" applyFill="1" applyAlignment="1" applyProtection="1">
      <alignment horizontal="right" wrapText="1"/>
      <protection locked="0"/>
    </xf>
    <xf numFmtId="1" fontId="6" fillId="6" borderId="0" xfId="0" applyNumberFormat="1" applyFont="1" applyFill="1" applyAlignment="1" applyProtection="1">
      <alignment horizontal="right" wrapText="1"/>
      <protection locked="0"/>
    </xf>
    <xf numFmtId="0" fontId="18" fillId="3" borderId="0" xfId="0" applyFont="1" applyFill="1" applyAlignment="1" applyProtection="1">
      <alignment vertical="center" wrapText="1"/>
      <protection locked="0"/>
    </xf>
    <xf numFmtId="0" fontId="19" fillId="2" borderId="0" xfId="0" applyFont="1" applyFill="1" applyAlignment="1" applyProtection="1">
      <alignment horizontal="center" vertical="center" wrapText="1"/>
      <protection locked="0"/>
    </xf>
    <xf numFmtId="0" fontId="13" fillId="7" borderId="0" xfId="0" applyFont="1" applyFill="1" applyAlignment="1" applyProtection="1">
      <alignment vertical="center" wrapText="1"/>
      <protection locked="0"/>
    </xf>
    <xf numFmtId="0" fontId="5" fillId="5" borderId="0" xfId="0" applyFont="1" applyFill="1" applyAlignment="1" applyProtection="1">
      <alignment horizontal="center" wrapText="1"/>
      <protection locked="0"/>
    </xf>
    <xf numFmtId="0" fontId="5" fillId="5" borderId="0" xfId="0" applyFont="1" applyFill="1" applyAlignment="1" applyProtection="1">
      <alignment wrapText="1"/>
      <protection locked="0"/>
    </xf>
    <xf numFmtId="0" fontId="11" fillId="4" borderId="0" xfId="0" applyFont="1" applyFill="1" applyAlignment="1" applyProtection="1">
      <alignment wrapText="1"/>
      <protection locked="0"/>
    </xf>
    <xf numFmtId="164" fontId="6" fillId="7" borderId="0" xfId="0" applyNumberFormat="1" applyFont="1" applyFill="1" applyAlignment="1" applyProtection="1">
      <alignment horizontal="center" wrapText="1"/>
      <protection locked="0"/>
    </xf>
    <xf numFmtId="0" fontId="13" fillId="4" borderId="0" xfId="0" applyFont="1" applyFill="1" applyAlignment="1" applyProtection="1">
      <alignment wrapText="1"/>
      <protection locked="0"/>
    </xf>
    <xf numFmtId="0" fontId="11" fillId="7" borderId="0" xfId="0" applyFont="1" applyFill="1" applyAlignment="1" applyProtection="1">
      <alignment vertical="center" wrapText="1"/>
      <protection locked="0"/>
    </xf>
    <xf numFmtId="0" fontId="6" fillId="7" borderId="0" xfId="0" applyFont="1" applyFill="1" applyAlignment="1" applyProtection="1">
      <alignment horizontal="center" wrapText="1"/>
      <protection locked="0"/>
    </xf>
    <xf numFmtId="0" fontId="11" fillId="7" borderId="0" xfId="0" applyFont="1" applyFill="1" applyAlignment="1" applyProtection="1">
      <alignment wrapText="1"/>
      <protection locked="0"/>
    </xf>
    <xf numFmtId="1" fontId="6" fillId="7" borderId="0" xfId="0" applyNumberFormat="1" applyFont="1" applyFill="1" applyAlignment="1" applyProtection="1">
      <alignment horizontal="right" wrapText="1"/>
      <protection locked="0"/>
    </xf>
    <xf numFmtId="164" fontId="6" fillId="7" borderId="0" xfId="0" applyNumberFormat="1" applyFont="1" applyFill="1" applyAlignment="1" applyProtection="1">
      <alignment horizontal="right" wrapText="1"/>
      <protection locked="0"/>
    </xf>
    <xf numFmtId="165" fontId="6" fillId="7" borderId="0" xfId="0" applyNumberFormat="1" applyFont="1" applyFill="1" applyAlignment="1" applyProtection="1">
      <alignment horizontal="center" wrapText="1"/>
      <protection locked="0"/>
    </xf>
    <xf numFmtId="165" fontId="6" fillId="7" borderId="0" xfId="0" applyNumberFormat="1" applyFont="1" applyFill="1" applyAlignment="1" applyProtection="1">
      <alignment horizontal="right" wrapText="1"/>
      <protection locked="0"/>
    </xf>
    <xf numFmtId="0" fontId="14" fillId="4" borderId="0" xfId="0" applyFont="1" applyFill="1" applyAlignment="1" applyProtection="1">
      <alignment horizontal="center" wrapText="1"/>
      <protection locked="0"/>
    </xf>
    <xf numFmtId="165" fontId="14" fillId="7" borderId="0" xfId="0" applyNumberFormat="1" applyFont="1" applyFill="1" applyAlignment="1" applyProtection="1">
      <alignment horizontal="center" wrapText="1"/>
      <protection locked="0"/>
    </xf>
    <xf numFmtId="0" fontId="14" fillId="7" borderId="0" xfId="0" applyFont="1" applyFill="1" applyAlignment="1" applyProtection="1">
      <alignment horizontal="center" wrapText="1"/>
      <protection locked="0"/>
    </xf>
    <xf numFmtId="0" fontId="15" fillId="4" borderId="0" xfId="0" applyFont="1" applyFill="1" applyAlignment="1" applyProtection="1">
      <alignment horizontal="center" wrapText="1"/>
      <protection locked="0"/>
    </xf>
    <xf numFmtId="0" fontId="14" fillId="7" borderId="0" xfId="0" applyFont="1" applyFill="1" applyAlignment="1" applyProtection="1">
      <alignment vertical="center" wrapText="1"/>
      <protection locked="0"/>
    </xf>
  </cellXfs>
  <cellStyles count="2">
    <cellStyle name="Hipervínculo" xfId="1" builtinId="8"/>
    <cellStyle name="Normal" xfId="0" builtinId="0"/>
  </cellStyles>
  <dxfs count="14">
    <dxf>
      <font>
        <b/>
        <color rgb="FFB42318"/>
      </font>
      <fill>
        <patternFill>
          <bgColor rgb="FFFCE8E6"/>
        </patternFill>
      </fill>
    </dxf>
    <dxf>
      <font>
        <b/>
        <color rgb="FF8A4B08"/>
      </font>
      <fill>
        <patternFill>
          <bgColor rgb="FFFFF4CC"/>
        </patternFill>
      </fill>
    </dxf>
    <dxf>
      <font>
        <b/>
        <color rgb="FF196127"/>
      </font>
      <fill>
        <patternFill>
          <bgColor rgb="FFE6F4EA"/>
        </patternFill>
      </fill>
    </dxf>
    <dxf>
      <font>
        <b/>
        <color rgb="FF8A4B08"/>
      </font>
      <fill>
        <patternFill>
          <bgColor rgb="FFFFF4CC"/>
        </patternFill>
      </fill>
    </dxf>
    <dxf>
      <font>
        <b/>
        <color rgb="FF8A4B08"/>
      </font>
      <fill>
        <patternFill>
          <bgColor rgb="FFFFF4CC"/>
        </patternFill>
      </fill>
    </dxf>
    <dxf>
      <font>
        <b/>
        <color rgb="FFB42318"/>
      </font>
      <fill>
        <patternFill>
          <bgColor rgb="FFFCE8E6"/>
        </patternFill>
      </fill>
    </dxf>
    <dxf>
      <font>
        <b/>
        <color rgb="FF196127"/>
      </font>
      <fill>
        <patternFill>
          <bgColor rgb="FFE6F4EA"/>
        </patternFill>
      </fill>
    </dxf>
    <dxf>
      <font>
        <b/>
        <color rgb="FF8A4B08"/>
      </font>
      <fill>
        <patternFill>
          <bgColor rgb="FFFFF4CC"/>
        </patternFill>
      </fill>
    </dxf>
    <dxf>
      <font>
        <b/>
        <color rgb="FFB42318"/>
      </font>
      <fill>
        <patternFill>
          <bgColor rgb="FFFCE8E6"/>
        </patternFill>
      </fill>
    </dxf>
    <dxf>
      <font>
        <b/>
        <color rgb="FF8A4B08"/>
      </font>
      <fill>
        <patternFill>
          <bgColor rgb="FFFFF4CC"/>
        </patternFill>
      </fill>
    </dxf>
    <dxf>
      <font>
        <b/>
        <color rgb="FF196127"/>
      </font>
      <fill>
        <patternFill>
          <bgColor rgb="FFE6F4EA"/>
        </patternFill>
      </fill>
    </dxf>
    <dxf>
      <font>
        <b/>
        <color rgb="FFB42318"/>
      </font>
      <fill>
        <patternFill>
          <bgColor rgb="FFFCE8E6"/>
        </patternFill>
      </fill>
    </dxf>
    <dxf>
      <font>
        <b/>
        <color rgb="FF8A4B08"/>
      </font>
      <fill>
        <patternFill>
          <bgColor rgb="FFFFF4CC"/>
        </patternFill>
      </fill>
    </dxf>
    <dxf>
      <font>
        <b/>
        <color rgb="FF196127"/>
      </font>
      <fill>
        <patternFill>
          <bgColor rgb="FFE6F4E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2116747</xdr:colOff>
      <xdr:row>3</xdr:row>
      <xdr:rowOff>97155</xdr:rowOff>
    </xdr:to>
    <xdr:pic>
      <xdr:nvPicPr>
        <xdr:cNvPr id="2" name="Imagen 1">
          <a:extLst>
            <a:ext uri="{FF2B5EF4-FFF2-40B4-BE49-F238E27FC236}">
              <a16:creationId xmlns:a16="http://schemas.microsoft.com/office/drawing/2014/main" id="{DDFEE705-72D0-4A03-B3CD-F53FFCAC1CD2}"/>
            </a:ext>
          </a:extLst>
        </xdr:cNvPr>
        <xdr:cNvPicPr>
          <a:picLocks noChangeAspect="1"/>
        </xdr:cNvPicPr>
      </xdr:nvPicPr>
      <xdr:blipFill>
        <a:blip xmlns:r="http://schemas.openxmlformats.org/officeDocument/2006/relationships" r:embed="rId1"/>
        <a:stretch>
          <a:fillRect/>
        </a:stretch>
      </xdr:blipFill>
      <xdr:spPr>
        <a:xfrm>
          <a:off x="12096750" y="0"/>
          <a:ext cx="2112937" cy="6115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5</xdr:col>
      <xdr:colOff>2112937</xdr:colOff>
      <xdr:row>3</xdr:row>
      <xdr:rowOff>97155</xdr:rowOff>
    </xdr:to>
    <xdr:pic>
      <xdr:nvPicPr>
        <xdr:cNvPr id="2" name="Imagen 1">
          <a:extLst>
            <a:ext uri="{FF2B5EF4-FFF2-40B4-BE49-F238E27FC236}">
              <a16:creationId xmlns:a16="http://schemas.microsoft.com/office/drawing/2014/main" id="{E0BBBD1D-A2A7-4F20-A041-269726289225}"/>
            </a:ext>
          </a:extLst>
        </xdr:cNvPr>
        <xdr:cNvPicPr>
          <a:picLocks noChangeAspect="1"/>
        </xdr:cNvPicPr>
      </xdr:nvPicPr>
      <xdr:blipFill>
        <a:blip xmlns:r="http://schemas.openxmlformats.org/officeDocument/2006/relationships" r:embed="rId1"/>
        <a:stretch>
          <a:fillRect/>
        </a:stretch>
      </xdr:blipFill>
      <xdr:spPr>
        <a:xfrm>
          <a:off x="11487150" y="0"/>
          <a:ext cx="2112937" cy="6076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9</xdr:col>
      <xdr:colOff>2116747</xdr:colOff>
      <xdr:row>3</xdr:row>
      <xdr:rowOff>93345</xdr:rowOff>
    </xdr:to>
    <xdr:pic>
      <xdr:nvPicPr>
        <xdr:cNvPr id="2" name="Imagen 1">
          <a:extLst>
            <a:ext uri="{FF2B5EF4-FFF2-40B4-BE49-F238E27FC236}">
              <a16:creationId xmlns:a16="http://schemas.microsoft.com/office/drawing/2014/main" id="{BD0F063C-A00A-499B-B309-5635324E38FF}"/>
            </a:ext>
          </a:extLst>
        </xdr:cNvPr>
        <xdr:cNvPicPr>
          <a:picLocks noChangeAspect="1"/>
        </xdr:cNvPicPr>
      </xdr:nvPicPr>
      <xdr:blipFill>
        <a:blip xmlns:r="http://schemas.openxmlformats.org/officeDocument/2006/relationships" r:embed="rId1"/>
        <a:stretch>
          <a:fillRect/>
        </a:stretch>
      </xdr:blipFill>
      <xdr:spPr>
        <a:xfrm>
          <a:off x="12687300" y="0"/>
          <a:ext cx="2111032" cy="603885"/>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infoexperiencia.com/sistemas-premi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0"/>
  <sheetViews>
    <sheetView tabSelected="1" workbookViewId="0">
      <selection activeCell="H10" sqref="H10"/>
    </sheetView>
  </sheetViews>
  <sheetFormatPr baseColWidth="10" defaultColWidth="8.796875" defaultRowHeight="13.8"/>
  <cols>
    <col min="1" max="1" width="16" style="1" customWidth="1"/>
    <col min="2" max="2" width="58" style="1" customWidth="1"/>
    <col min="3" max="3" width="28" style="1" customWidth="1"/>
    <col min="4" max="6" width="16" style="1" customWidth="1"/>
    <col min="7" max="7" width="8.796875" style="1"/>
    <col min="8" max="8" width="34" style="1" customWidth="1"/>
    <col min="9" max="9" width="30.59765625" style="1" customWidth="1"/>
    <col min="10" max="16384" width="8.796875" style="1"/>
  </cols>
  <sheetData>
    <row r="1" spans="1:9">
      <c r="A1" s="12" t="s">
        <v>0</v>
      </c>
      <c r="B1" s="12"/>
      <c r="C1" s="12"/>
      <c r="D1" s="12"/>
      <c r="E1" s="12"/>
      <c r="F1" s="12"/>
    </row>
    <row r="2" spans="1:9">
      <c r="A2" s="12"/>
      <c r="B2" s="12"/>
      <c r="C2" s="12"/>
      <c r="D2" s="12"/>
      <c r="E2" s="12"/>
      <c r="F2" s="12"/>
    </row>
    <row r="3" spans="1:9">
      <c r="A3" s="13" t="s">
        <v>1</v>
      </c>
      <c r="B3" s="13"/>
      <c r="C3" s="13"/>
      <c r="D3" s="13"/>
      <c r="E3" s="13"/>
      <c r="F3" s="13"/>
    </row>
    <row r="4" spans="1:9" ht="14.4" thickBot="1">
      <c r="A4" s="2"/>
      <c r="B4" s="2"/>
      <c r="C4" s="2"/>
      <c r="D4" s="2"/>
      <c r="E4" s="2"/>
      <c r="F4" s="2"/>
    </row>
    <row r="5" spans="1:9" ht="22.8" customHeight="1">
      <c r="A5" s="14" t="s">
        <v>2</v>
      </c>
      <c r="B5" s="14"/>
      <c r="C5" s="14"/>
      <c r="D5" s="14"/>
      <c r="E5" s="14"/>
      <c r="F5" s="14"/>
      <c r="H5" s="4" t="s">
        <v>234</v>
      </c>
      <c r="I5" s="5"/>
    </row>
    <row r="6" spans="1:9" ht="22.8" customHeight="1">
      <c r="A6" s="15" t="s">
        <v>3</v>
      </c>
      <c r="B6" s="15"/>
      <c r="C6" s="15"/>
      <c r="D6" s="15"/>
      <c r="E6" s="15"/>
      <c r="F6" s="15"/>
      <c r="H6" s="6"/>
      <c r="I6" s="7"/>
    </row>
    <row r="7" spans="1:9" ht="22.8" customHeight="1" thickBot="1">
      <c r="A7" s="15"/>
      <c r="B7" s="15"/>
      <c r="C7" s="15"/>
      <c r="D7" s="15"/>
      <c r="E7" s="15"/>
      <c r="F7" s="15"/>
      <c r="H7" s="8"/>
      <c r="I7" s="9"/>
    </row>
    <row r="8" spans="1:9" ht="17.399999999999999" thickBot="1">
      <c r="A8" s="15"/>
      <c r="B8" s="15"/>
      <c r="C8" s="15"/>
      <c r="D8" s="15"/>
      <c r="E8" s="15"/>
      <c r="F8" s="15"/>
      <c r="H8" s="10" t="s">
        <v>235</v>
      </c>
      <c r="I8" s="11"/>
    </row>
    <row r="9" spans="1:9" ht="12" customHeight="1">
      <c r="A9" s="2"/>
      <c r="B9" s="2"/>
      <c r="C9" s="2"/>
      <c r="D9" s="2"/>
      <c r="E9" s="2"/>
      <c r="F9" s="2"/>
    </row>
    <row r="10" spans="1:9" ht="19.2" customHeight="1">
      <c r="A10" s="14" t="s">
        <v>4</v>
      </c>
      <c r="B10" s="14"/>
      <c r="C10" s="14"/>
      <c r="D10" s="14"/>
      <c r="E10" s="14"/>
      <c r="F10" s="14"/>
    </row>
    <row r="11" spans="1:9" ht="12" customHeight="1">
      <c r="A11" s="16" t="s">
        <v>5</v>
      </c>
      <c r="B11" s="16" t="s">
        <v>6</v>
      </c>
      <c r="C11" s="16" t="s">
        <v>7</v>
      </c>
      <c r="D11" s="2"/>
      <c r="E11" s="2"/>
      <c r="F11" s="2"/>
    </row>
    <row r="12" spans="1:9" ht="12" customHeight="1">
      <c r="A12" s="17" t="s">
        <v>8</v>
      </c>
      <c r="B12" s="17" t="s">
        <v>9</v>
      </c>
      <c r="C12" s="17" t="s">
        <v>10</v>
      </c>
      <c r="D12" s="2"/>
      <c r="E12" s="2"/>
      <c r="F12" s="2"/>
    </row>
    <row r="13" spans="1:9" ht="12" customHeight="1">
      <c r="A13" s="17" t="s">
        <v>11</v>
      </c>
      <c r="B13" s="17" t="s">
        <v>12</v>
      </c>
      <c r="C13" s="17" t="s">
        <v>13</v>
      </c>
      <c r="D13" s="2"/>
      <c r="E13" s="2"/>
      <c r="F13" s="2"/>
    </row>
    <row r="14" spans="1:9" ht="12" customHeight="1">
      <c r="A14" s="17" t="s">
        <v>14</v>
      </c>
      <c r="B14" s="17" t="s">
        <v>15</v>
      </c>
      <c r="C14" s="17" t="s">
        <v>16</v>
      </c>
      <c r="D14" s="2"/>
      <c r="E14" s="2"/>
      <c r="F14" s="2"/>
    </row>
    <row r="15" spans="1:9" ht="12" customHeight="1">
      <c r="A15" s="17" t="s">
        <v>17</v>
      </c>
      <c r="B15" s="17" t="s">
        <v>18</v>
      </c>
      <c r="C15" s="17" t="s">
        <v>19</v>
      </c>
      <c r="D15" s="2"/>
      <c r="E15" s="2"/>
      <c r="F15" s="2"/>
    </row>
    <row r="16" spans="1:9" ht="12" customHeight="1">
      <c r="A16" s="17" t="s">
        <v>20</v>
      </c>
      <c r="B16" s="17" t="s">
        <v>21</v>
      </c>
      <c r="C16" s="17" t="s">
        <v>22</v>
      </c>
      <c r="D16" s="2"/>
      <c r="E16" s="2"/>
      <c r="F16" s="2"/>
    </row>
    <row r="17" spans="1:6" ht="12" customHeight="1">
      <c r="A17" s="17" t="s">
        <v>23</v>
      </c>
      <c r="B17" s="17" t="s">
        <v>24</v>
      </c>
      <c r="C17" s="17" t="s">
        <v>25</v>
      </c>
      <c r="D17" s="2"/>
      <c r="E17" s="2"/>
      <c r="F17" s="2"/>
    </row>
    <row r="18" spans="1:6" ht="12" customHeight="1">
      <c r="A18" s="2"/>
      <c r="B18" s="2"/>
      <c r="C18" s="2"/>
      <c r="D18" s="2"/>
      <c r="E18" s="2"/>
      <c r="F18" s="2"/>
    </row>
    <row r="19" spans="1:6" ht="19.2" customHeight="1">
      <c r="A19" s="14" t="s">
        <v>26</v>
      </c>
      <c r="B19" s="14"/>
      <c r="C19" s="14"/>
      <c r="D19" s="14"/>
      <c r="E19" s="14"/>
      <c r="F19" s="14"/>
    </row>
    <row r="20" spans="1:6" ht="24" customHeight="1">
      <c r="A20" s="18" t="s">
        <v>8</v>
      </c>
      <c r="B20" s="17" t="s">
        <v>27</v>
      </c>
      <c r="C20" s="2"/>
      <c r="D20" s="2"/>
      <c r="E20" s="2"/>
      <c r="F20" s="2"/>
    </row>
    <row r="21" spans="1:6" ht="24" customHeight="1">
      <c r="A21" s="18" t="s">
        <v>11</v>
      </c>
      <c r="B21" s="17" t="s">
        <v>28</v>
      </c>
      <c r="C21" s="2"/>
      <c r="D21" s="2"/>
      <c r="E21" s="2"/>
      <c r="F21" s="2"/>
    </row>
    <row r="22" spans="1:6" ht="24" customHeight="1">
      <c r="A22" s="18" t="s">
        <v>14</v>
      </c>
      <c r="B22" s="17" t="s">
        <v>29</v>
      </c>
      <c r="C22" s="2"/>
      <c r="D22" s="2"/>
      <c r="E22" s="2"/>
      <c r="F22" s="2"/>
    </row>
    <row r="23" spans="1:6" ht="24" customHeight="1">
      <c r="A23" s="18" t="s">
        <v>17</v>
      </c>
      <c r="B23" s="17" t="s">
        <v>30</v>
      </c>
      <c r="C23" s="2"/>
      <c r="D23" s="2"/>
      <c r="E23" s="2"/>
      <c r="F23" s="2"/>
    </row>
    <row r="24" spans="1:6" ht="24" customHeight="1">
      <c r="A24" s="18" t="s">
        <v>20</v>
      </c>
      <c r="B24" s="17" t="s">
        <v>31</v>
      </c>
      <c r="C24" s="2"/>
      <c r="D24" s="2"/>
      <c r="E24" s="2"/>
      <c r="F24" s="2"/>
    </row>
    <row r="25" spans="1:6" ht="24" customHeight="1">
      <c r="A25" s="18" t="s">
        <v>23</v>
      </c>
      <c r="B25" s="17" t="s">
        <v>32</v>
      </c>
      <c r="C25" s="2"/>
      <c r="D25" s="2"/>
      <c r="E25" s="2"/>
      <c r="F25" s="2"/>
    </row>
    <row r="26" spans="1:6" ht="24" customHeight="1">
      <c r="A26" s="18" t="s">
        <v>33</v>
      </c>
      <c r="B26" s="17" t="s">
        <v>34</v>
      </c>
      <c r="C26" s="2"/>
      <c r="D26" s="2"/>
      <c r="E26" s="2"/>
      <c r="F26" s="2"/>
    </row>
    <row r="27" spans="1:6" ht="12" customHeight="1">
      <c r="A27" s="2"/>
      <c r="B27" s="2"/>
      <c r="C27" s="2"/>
      <c r="D27" s="2"/>
      <c r="E27" s="2"/>
      <c r="F27" s="2"/>
    </row>
    <row r="28" spans="1:6" ht="19.2" customHeight="1">
      <c r="A28" s="14" t="s">
        <v>35</v>
      </c>
      <c r="B28" s="14"/>
      <c r="C28" s="14"/>
      <c r="D28" s="14"/>
      <c r="E28" s="14"/>
      <c r="F28" s="14"/>
    </row>
    <row r="29" spans="1:6" ht="12" customHeight="1">
      <c r="A29" s="3" t="s">
        <v>36</v>
      </c>
      <c r="B29" s="3" t="s">
        <v>37</v>
      </c>
      <c r="C29" s="3" t="s">
        <v>38</v>
      </c>
      <c r="D29" s="2"/>
      <c r="E29" s="2"/>
      <c r="F29" s="2"/>
    </row>
    <row r="30" spans="1:6" ht="24" customHeight="1">
      <c r="A30" s="17" t="s">
        <v>39</v>
      </c>
      <c r="B30" s="17" t="s">
        <v>40</v>
      </c>
      <c r="C30" s="17" t="s">
        <v>41</v>
      </c>
      <c r="D30" s="2"/>
      <c r="E30" s="2"/>
      <c r="F30" s="2"/>
    </row>
    <row r="31" spans="1:6" ht="24" customHeight="1">
      <c r="A31" s="17" t="s">
        <v>42</v>
      </c>
      <c r="B31" s="17" t="s">
        <v>43</v>
      </c>
      <c r="C31" s="17" t="s">
        <v>44</v>
      </c>
      <c r="D31" s="2"/>
      <c r="E31" s="2"/>
      <c r="F31" s="2"/>
    </row>
    <row r="32" spans="1:6" ht="28.8" customHeight="1">
      <c r="A32" s="17" t="s">
        <v>45</v>
      </c>
      <c r="B32" s="17" t="s">
        <v>46</v>
      </c>
      <c r="C32" s="17" t="s">
        <v>47</v>
      </c>
      <c r="D32" s="2"/>
      <c r="E32" s="2"/>
      <c r="F32" s="2"/>
    </row>
    <row r="33" spans="1:6" ht="28.8" customHeight="1">
      <c r="A33" s="17" t="s">
        <v>48</v>
      </c>
      <c r="B33" s="17" t="s">
        <v>49</v>
      </c>
      <c r="C33" s="17" t="s">
        <v>50</v>
      </c>
      <c r="D33" s="2"/>
      <c r="E33" s="2"/>
      <c r="F33" s="2"/>
    </row>
    <row r="34" spans="1:6" ht="28.8" customHeight="1">
      <c r="A34" s="19" t="s">
        <v>51</v>
      </c>
      <c r="B34" s="20" t="s">
        <v>52</v>
      </c>
      <c r="C34" s="21" t="s">
        <v>53</v>
      </c>
      <c r="D34" s="2"/>
      <c r="E34" s="2"/>
      <c r="F34" s="2"/>
    </row>
    <row r="35" spans="1:6" ht="19.2" customHeight="1">
      <c r="A35" s="14" t="s">
        <v>54</v>
      </c>
      <c r="B35" s="14"/>
      <c r="C35" s="14"/>
      <c r="D35" s="14"/>
      <c r="E35" s="14"/>
      <c r="F35" s="14"/>
    </row>
    <row r="36" spans="1:6">
      <c r="A36" s="15" t="s">
        <v>55</v>
      </c>
      <c r="B36" s="15"/>
      <c r="C36" s="15"/>
      <c r="D36" s="15"/>
      <c r="E36" s="15"/>
      <c r="F36" s="15"/>
    </row>
    <row r="37" spans="1:6">
      <c r="A37" s="15"/>
      <c r="B37" s="15"/>
      <c r="C37" s="15"/>
      <c r="D37" s="15"/>
      <c r="E37" s="15"/>
      <c r="F37" s="15"/>
    </row>
    <row r="38" spans="1:6">
      <c r="A38" s="15"/>
      <c r="B38" s="15"/>
      <c r="C38" s="15"/>
      <c r="D38" s="15"/>
      <c r="E38" s="15"/>
      <c r="F38" s="15"/>
    </row>
    <row r="39" spans="1:6">
      <c r="A39" s="15"/>
      <c r="B39" s="15"/>
      <c r="C39" s="15"/>
      <c r="D39" s="15"/>
      <c r="E39" s="15"/>
      <c r="F39" s="15"/>
    </row>
    <row r="40" spans="1:6" ht="12" customHeight="1">
      <c r="A40" s="2"/>
      <c r="B40" s="2"/>
      <c r="C40" s="2"/>
      <c r="D40" s="2"/>
      <c r="E40" s="2"/>
      <c r="F40" s="2"/>
    </row>
    <row r="41" spans="1:6" ht="19.2" customHeight="1">
      <c r="A41" s="14" t="s">
        <v>56</v>
      </c>
      <c r="B41" s="14"/>
      <c r="C41" s="14"/>
      <c r="D41" s="14"/>
      <c r="E41" s="14"/>
      <c r="F41" s="14"/>
    </row>
    <row r="42" spans="1:6">
      <c r="A42" s="15" t="s">
        <v>57</v>
      </c>
      <c r="B42" s="15"/>
      <c r="C42" s="15"/>
      <c r="D42" s="15"/>
      <c r="E42" s="15"/>
      <c r="F42" s="15"/>
    </row>
    <row r="43" spans="1:6">
      <c r="A43" s="15"/>
      <c r="B43" s="15"/>
      <c r="C43" s="15"/>
      <c r="D43" s="15"/>
      <c r="E43" s="15"/>
      <c r="F43" s="15"/>
    </row>
    <row r="44" spans="1:6">
      <c r="A44" s="15"/>
      <c r="B44" s="15"/>
      <c r="C44" s="15"/>
      <c r="D44" s="15"/>
      <c r="E44" s="15"/>
      <c r="F44" s="15"/>
    </row>
    <row r="45" spans="1:6" ht="12" customHeight="1">
      <c r="A45" s="2"/>
      <c r="B45" s="2"/>
      <c r="C45" s="2"/>
      <c r="D45" s="2"/>
      <c r="E45" s="2"/>
      <c r="F45" s="2"/>
    </row>
    <row r="46" spans="1:6" ht="19.2" customHeight="1">
      <c r="A46" s="14" t="s">
        <v>58</v>
      </c>
      <c r="B46" s="14"/>
      <c r="C46" s="14"/>
      <c r="D46" s="14"/>
      <c r="E46" s="14"/>
      <c r="F46" s="14"/>
    </row>
    <row r="47" spans="1:6" ht="17.25" customHeight="1">
      <c r="A47" s="22" t="s">
        <v>59</v>
      </c>
      <c r="B47" s="23" t="s">
        <v>60</v>
      </c>
      <c r="C47" s="2"/>
      <c r="D47" s="2"/>
      <c r="E47" s="2"/>
      <c r="F47" s="2"/>
    </row>
    <row r="48" spans="1:6" ht="12" customHeight="1">
      <c r="A48" s="22" t="s">
        <v>61</v>
      </c>
      <c r="B48" s="23" t="s">
        <v>62</v>
      </c>
      <c r="C48" s="2"/>
      <c r="D48" s="2"/>
      <c r="E48" s="2"/>
      <c r="F48" s="2"/>
    </row>
    <row r="49" spans="1:6" ht="17.25" customHeight="1">
      <c r="A49" s="22" t="s">
        <v>63</v>
      </c>
      <c r="B49" s="23" t="s">
        <v>64</v>
      </c>
      <c r="C49" s="2"/>
      <c r="D49" s="2"/>
      <c r="E49" s="2"/>
      <c r="F49" s="2"/>
    </row>
    <row r="50" spans="1:6" ht="17.25" customHeight="1">
      <c r="A50" s="22" t="s">
        <v>65</v>
      </c>
      <c r="B50" s="23" t="s">
        <v>66</v>
      </c>
      <c r="C50" s="2"/>
      <c r="D50" s="2"/>
      <c r="E50" s="2"/>
      <c r="F50" s="2"/>
    </row>
  </sheetData>
  <sheetProtection algorithmName="SHA-512" hashValue="iLcHtg/2YgPtowyq8doTEut13W4HA5flgNShfxI6dG0TKlwrRnr5ZWJfg1O3R0FaVQUMZsyrko+C3OLSmz0JAQ==" saltValue="7wCYKRnoDZISToov18JKBA==" spinCount="100000" sheet="1" objects="1" scenarios="1" formatCells="0" formatColumns="0" formatRows="0" insertColumns="0" sort="0" autoFilter="0" pivotTables="0"/>
  <mergeCells count="14">
    <mergeCell ref="A42:F44"/>
    <mergeCell ref="A46:F46"/>
    <mergeCell ref="H5:I7"/>
    <mergeCell ref="H8:I8"/>
    <mergeCell ref="A19:F19"/>
    <mergeCell ref="A28:F28"/>
    <mergeCell ref="A35:F35"/>
    <mergeCell ref="A36:F39"/>
    <mergeCell ref="A41:F41"/>
    <mergeCell ref="A1:F2"/>
    <mergeCell ref="A3:F3"/>
    <mergeCell ref="A5:F5"/>
    <mergeCell ref="A6:F8"/>
    <mergeCell ref="A10:F10"/>
  </mergeCells>
  <hyperlinks>
    <hyperlink ref="H8" r:id="rId1" xr:uid="{005FAA55-DC70-49A1-9B50-820277C45FB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0"/>
  <sheetViews>
    <sheetView workbookViewId="0">
      <selection activeCell="E11" sqref="E11"/>
    </sheetView>
  </sheetViews>
  <sheetFormatPr baseColWidth="10" defaultColWidth="8.796875" defaultRowHeight="13.8"/>
  <cols>
    <col min="1" max="1" width="28" style="1" customWidth="1"/>
    <col min="2" max="2" width="50" style="1" customWidth="1"/>
    <col min="3" max="3" width="46" style="1" customWidth="1"/>
    <col min="4" max="4" width="18" style="1" customWidth="1"/>
    <col min="5" max="5" width="8.796875" style="1"/>
    <col min="6" max="6" width="33.8984375" style="1" customWidth="1"/>
    <col min="7" max="7" width="39.296875" style="1" customWidth="1"/>
    <col min="8" max="16384" width="8.796875" style="1"/>
  </cols>
  <sheetData>
    <row r="1" spans="1:7">
      <c r="A1" s="24" t="s">
        <v>67</v>
      </c>
      <c r="B1" s="24"/>
      <c r="C1" s="24"/>
      <c r="D1" s="24"/>
    </row>
    <row r="2" spans="1:7">
      <c r="A2" s="24"/>
      <c r="B2" s="24"/>
      <c r="C2" s="24"/>
      <c r="D2" s="24"/>
    </row>
    <row r="3" spans="1:7">
      <c r="A3" s="25" t="s">
        <v>68</v>
      </c>
      <c r="B3" s="25"/>
      <c r="C3" s="25"/>
      <c r="D3" s="25"/>
    </row>
    <row r="4" spans="1:7" ht="14.4" thickBot="1"/>
    <row r="5" spans="1:7" ht="23.4" customHeight="1">
      <c r="A5" s="26" t="s">
        <v>69</v>
      </c>
      <c r="B5" s="26" t="s">
        <v>70</v>
      </c>
      <c r="C5" s="26" t="s">
        <v>71</v>
      </c>
      <c r="D5" s="26" t="s">
        <v>72</v>
      </c>
      <c r="F5" s="4" t="s">
        <v>234</v>
      </c>
      <c r="G5" s="5"/>
    </row>
    <row r="6" spans="1:7" ht="23.4" customHeight="1">
      <c r="A6" s="27" t="s">
        <v>73</v>
      </c>
      <c r="B6" s="27" t="s">
        <v>74</v>
      </c>
      <c r="C6" s="27" t="s">
        <v>75</v>
      </c>
      <c r="D6" s="27" t="s">
        <v>16</v>
      </c>
      <c r="F6" s="6"/>
      <c r="G6" s="7"/>
    </row>
    <row r="7" spans="1:7" ht="23.4" customHeight="1" thickBot="1">
      <c r="A7" s="27" t="s">
        <v>76</v>
      </c>
      <c r="B7" s="27" t="s">
        <v>77</v>
      </c>
      <c r="C7" s="27" t="s">
        <v>78</v>
      </c>
      <c r="D7" s="27" t="s">
        <v>22</v>
      </c>
      <c r="F7" s="8"/>
      <c r="G7" s="9"/>
    </row>
    <row r="8" spans="1:7" ht="19.2" customHeight="1" thickBot="1">
      <c r="A8" s="27" t="s">
        <v>79</v>
      </c>
      <c r="B8" s="27" t="s">
        <v>80</v>
      </c>
      <c r="C8" s="27" t="s">
        <v>81</v>
      </c>
      <c r="D8" s="27" t="s">
        <v>10</v>
      </c>
      <c r="F8" s="10" t="s">
        <v>235</v>
      </c>
      <c r="G8" s="11"/>
    </row>
    <row r="9" spans="1:7" ht="19.2" customHeight="1">
      <c r="A9" s="27" t="s">
        <v>82</v>
      </c>
      <c r="B9" s="27" t="s">
        <v>83</v>
      </c>
      <c r="C9" s="27" t="s">
        <v>84</v>
      </c>
      <c r="D9" s="27" t="s">
        <v>10</v>
      </c>
    </row>
    <row r="10" spans="1:7" ht="19.2" customHeight="1">
      <c r="A10" s="27" t="s">
        <v>85</v>
      </c>
      <c r="B10" s="27" t="s">
        <v>86</v>
      </c>
      <c r="C10" s="27" t="s">
        <v>87</v>
      </c>
      <c r="D10" s="27" t="s">
        <v>88</v>
      </c>
    </row>
    <row r="11" spans="1:7" ht="19.2" customHeight="1">
      <c r="A11" s="27" t="s">
        <v>89</v>
      </c>
      <c r="B11" s="27" t="s">
        <v>90</v>
      </c>
      <c r="C11" s="27" t="s">
        <v>91</v>
      </c>
      <c r="D11" s="27" t="s">
        <v>13</v>
      </c>
    </row>
    <row r="12" spans="1:7" ht="12" customHeight="1">
      <c r="A12" s="27" t="s">
        <v>92</v>
      </c>
      <c r="B12" s="27" t="s">
        <v>93</v>
      </c>
      <c r="C12" s="27" t="s">
        <v>94</v>
      </c>
      <c r="D12" s="27" t="s">
        <v>19</v>
      </c>
    </row>
    <row r="13" spans="1:7" ht="19.2" customHeight="1">
      <c r="A13" s="27" t="s">
        <v>95</v>
      </c>
      <c r="B13" s="27" t="s">
        <v>96</v>
      </c>
      <c r="C13" s="27" t="s">
        <v>97</v>
      </c>
      <c r="D13" s="27" t="s">
        <v>98</v>
      </c>
    </row>
    <row r="14" spans="1:7" ht="19.2" customHeight="1">
      <c r="A14" s="27" t="s">
        <v>99</v>
      </c>
      <c r="B14" s="27" t="s">
        <v>100</v>
      </c>
      <c r="C14" s="27" t="s">
        <v>101</v>
      </c>
      <c r="D14" s="27" t="s">
        <v>102</v>
      </c>
    </row>
    <row r="15" spans="1:7" ht="19.2" customHeight="1">
      <c r="A15" s="27" t="s">
        <v>103</v>
      </c>
      <c r="B15" s="27" t="s">
        <v>104</v>
      </c>
      <c r="C15" s="27" t="s">
        <v>105</v>
      </c>
      <c r="D15" s="27" t="s">
        <v>22</v>
      </c>
    </row>
    <row r="16" spans="1:7" ht="19.2" customHeight="1">
      <c r="A16" s="27" t="s">
        <v>106</v>
      </c>
      <c r="B16" s="27" t="s">
        <v>107</v>
      </c>
      <c r="C16" s="27" t="s">
        <v>108</v>
      </c>
      <c r="D16" s="27" t="s">
        <v>109</v>
      </c>
    </row>
    <row r="17" spans="1:4" ht="12" customHeight="1">
      <c r="A17" s="27" t="s">
        <v>110</v>
      </c>
      <c r="B17" s="27" t="s">
        <v>111</v>
      </c>
      <c r="C17" s="27" t="s">
        <v>112</v>
      </c>
      <c r="D17" s="27" t="s">
        <v>113</v>
      </c>
    </row>
    <row r="18" spans="1:4" ht="12" customHeight="1">
      <c r="A18" s="27" t="s">
        <v>114</v>
      </c>
      <c r="B18" s="27" t="s">
        <v>115</v>
      </c>
      <c r="C18" s="27" t="s">
        <v>116</v>
      </c>
      <c r="D18" s="27" t="s">
        <v>19</v>
      </c>
    </row>
    <row r="19" spans="1:4" ht="12" customHeight="1">
      <c r="A19" s="27" t="s">
        <v>117</v>
      </c>
      <c r="B19" s="27" t="s">
        <v>118</v>
      </c>
      <c r="C19" s="27" t="s">
        <v>119</v>
      </c>
      <c r="D19" s="27" t="s">
        <v>22</v>
      </c>
    </row>
    <row r="20" spans="1:4" ht="19.2" customHeight="1">
      <c r="A20" s="27" t="s">
        <v>120</v>
      </c>
      <c r="B20" s="27" t="s">
        <v>121</v>
      </c>
      <c r="C20" s="27" t="s">
        <v>122</v>
      </c>
      <c r="D20" s="27" t="s">
        <v>123</v>
      </c>
    </row>
    <row r="21" spans="1:4" ht="12" customHeight="1">
      <c r="A21" s="27" t="s">
        <v>124</v>
      </c>
      <c r="B21" s="27" t="s">
        <v>125</v>
      </c>
      <c r="C21" s="27" t="s">
        <v>126</v>
      </c>
      <c r="D21" s="27" t="s">
        <v>127</v>
      </c>
    </row>
    <row r="22" spans="1:4" ht="19.2" customHeight="1">
      <c r="A22" s="27" t="s">
        <v>128</v>
      </c>
      <c r="B22" s="27" t="s">
        <v>129</v>
      </c>
      <c r="C22" s="27" t="s">
        <v>130</v>
      </c>
      <c r="D22" s="27" t="s">
        <v>131</v>
      </c>
    </row>
    <row r="23" spans="1:4" ht="12" customHeight="1">
      <c r="A23" s="27" t="s">
        <v>132</v>
      </c>
      <c r="B23" s="27" t="s">
        <v>133</v>
      </c>
      <c r="C23" s="27" t="s">
        <v>134</v>
      </c>
      <c r="D23" s="27" t="s">
        <v>135</v>
      </c>
    </row>
    <row r="24" spans="1:4" ht="12" customHeight="1">
      <c r="A24" s="27" t="s">
        <v>136</v>
      </c>
      <c r="B24" s="27" t="s">
        <v>137</v>
      </c>
      <c r="C24" s="27" t="s">
        <v>138</v>
      </c>
      <c r="D24" s="27" t="s">
        <v>139</v>
      </c>
    </row>
    <row r="25" spans="1:4" ht="19.2" customHeight="1">
      <c r="A25" s="27" t="s">
        <v>140</v>
      </c>
      <c r="B25" s="27" t="s">
        <v>141</v>
      </c>
      <c r="C25" s="27" t="s">
        <v>142</v>
      </c>
      <c r="D25" s="27" t="s">
        <v>143</v>
      </c>
    </row>
    <row r="26" spans="1:4" ht="12" customHeight="1">
      <c r="A26" s="28" t="s">
        <v>144</v>
      </c>
      <c r="B26" s="29" t="s">
        <v>145</v>
      </c>
      <c r="C26" s="29" t="s">
        <v>146</v>
      </c>
      <c r="D26" s="30" t="s">
        <v>147</v>
      </c>
    </row>
    <row r="27" spans="1:4" ht="12" customHeight="1">
      <c r="A27" s="31" t="s">
        <v>148</v>
      </c>
      <c r="B27" s="27" t="s">
        <v>149</v>
      </c>
      <c r="C27" s="27" t="s">
        <v>150</v>
      </c>
      <c r="D27" s="32" t="s">
        <v>151</v>
      </c>
    </row>
    <row r="28" spans="1:4" ht="12" customHeight="1">
      <c r="A28" s="31" t="s">
        <v>152</v>
      </c>
      <c r="B28" s="27" t="s">
        <v>153</v>
      </c>
      <c r="C28" s="27" t="s">
        <v>154</v>
      </c>
      <c r="D28" s="32" t="s">
        <v>155</v>
      </c>
    </row>
    <row r="29" spans="1:4" ht="12" customHeight="1">
      <c r="A29" s="31" t="s">
        <v>156</v>
      </c>
      <c r="B29" s="27" t="s">
        <v>157</v>
      </c>
      <c r="C29" s="27" t="s">
        <v>158</v>
      </c>
      <c r="D29" s="32" t="s">
        <v>159</v>
      </c>
    </row>
    <row r="30" spans="1:4" ht="19.2" customHeight="1">
      <c r="A30" s="33" t="s">
        <v>160</v>
      </c>
      <c r="B30" s="34" t="s">
        <v>161</v>
      </c>
      <c r="C30" s="34" t="s">
        <v>162</v>
      </c>
      <c r="D30" s="35" t="s">
        <v>163</v>
      </c>
    </row>
  </sheetData>
  <sheetProtection algorithmName="SHA-512" hashValue="b5CQ9cJZSjPdjCY0lZ4UPDD76W1wFmoi+n/adz7lWpWR8s52pdT0Up/Ij2xhAJun8W3D0OALEPKJpjBuf7XxAg==" saltValue="eTeILuW7994zBYBzNxG5KQ==" spinCount="100000" sheet="1" objects="1" scenarios="1" formatCells="0" formatColumns="0" formatRows="0" insertColumns="0" sort="0" autoFilter="0" pivotTables="0"/>
  <mergeCells count="4">
    <mergeCell ref="A1:D2"/>
    <mergeCell ref="A3:D3"/>
    <mergeCell ref="F5:G7"/>
    <mergeCell ref="F8:G8"/>
  </mergeCells>
  <hyperlinks>
    <hyperlink ref="F8" r:id="rId1" xr:uid="{72B064E4-8A40-4611-87A8-ED90F8E9CF18}"/>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6"/>
  <sheetViews>
    <sheetView workbookViewId="0">
      <selection activeCell="J18" sqref="J18"/>
    </sheetView>
  </sheetViews>
  <sheetFormatPr baseColWidth="10" defaultColWidth="8.796875" defaultRowHeight="13.8"/>
  <cols>
    <col min="1" max="1" width="33" style="1" customWidth="1"/>
    <col min="2" max="2" width="19" style="1" customWidth="1"/>
    <col min="3" max="3" width="25.69921875" style="1" bestFit="1" customWidth="1"/>
    <col min="4" max="4" width="22.5" style="1" customWidth="1"/>
    <col min="5" max="5" width="17.59765625" style="1" bestFit="1" customWidth="1"/>
    <col min="6" max="6" width="22.8984375" style="1" bestFit="1" customWidth="1"/>
    <col min="7" max="7" width="8.8984375" style="1" bestFit="1" customWidth="1"/>
    <col min="8" max="8" width="8.09765625" style="1" bestFit="1" customWidth="1"/>
    <col min="9" max="9" width="8.796875" style="1"/>
    <col min="10" max="10" width="33.09765625" style="1" customWidth="1"/>
    <col min="11" max="11" width="29.69921875" style="1" customWidth="1"/>
    <col min="12" max="16384" width="8.796875" style="1"/>
  </cols>
  <sheetData>
    <row r="1" spans="1:11">
      <c r="A1" s="36" t="s">
        <v>164</v>
      </c>
      <c r="B1" s="36"/>
      <c r="C1" s="36"/>
      <c r="D1" s="36"/>
      <c r="E1" s="36"/>
      <c r="F1" s="36"/>
      <c r="G1" s="36"/>
      <c r="H1" s="36"/>
    </row>
    <row r="2" spans="1:11">
      <c r="A2" s="36"/>
      <c r="B2" s="36"/>
      <c r="C2" s="36"/>
      <c r="D2" s="36"/>
      <c r="E2" s="36"/>
      <c r="F2" s="36"/>
      <c r="G2" s="36"/>
      <c r="H2" s="36"/>
    </row>
    <row r="3" spans="1:11">
      <c r="A3" s="37" t="s">
        <v>165</v>
      </c>
      <c r="B3" s="37"/>
      <c r="C3" s="37"/>
      <c r="D3" s="37"/>
      <c r="E3" s="37"/>
      <c r="F3" s="37"/>
      <c r="G3" s="37"/>
      <c r="H3" s="37"/>
    </row>
    <row r="4" spans="1:11" ht="14.4" thickBot="1">
      <c r="A4" s="38" t="s">
        <v>166</v>
      </c>
      <c r="B4" s="38"/>
      <c r="C4" s="38"/>
      <c r="D4" s="39" t="s">
        <v>167</v>
      </c>
      <c r="E4" s="39"/>
      <c r="F4" s="39"/>
      <c r="G4" s="40" t="s">
        <v>168</v>
      </c>
      <c r="H4" s="40"/>
    </row>
    <row r="5" spans="1:11" ht="25.8" customHeight="1">
      <c r="A5" s="41" t="s">
        <v>169</v>
      </c>
      <c r="B5" s="41"/>
      <c r="C5" s="41"/>
      <c r="D5" s="41"/>
      <c r="E5" s="42"/>
      <c r="F5" s="43" t="s">
        <v>170</v>
      </c>
      <c r="G5" s="43"/>
      <c r="H5" s="43"/>
      <c r="J5" s="4" t="s">
        <v>234</v>
      </c>
      <c r="K5" s="5"/>
    </row>
    <row r="6" spans="1:11" ht="25.8" customHeight="1">
      <c r="A6" s="44" t="s">
        <v>171</v>
      </c>
      <c r="B6" s="45" t="s">
        <v>172</v>
      </c>
      <c r="C6" s="46" t="s">
        <v>173</v>
      </c>
      <c r="D6" s="42"/>
      <c r="E6" s="42"/>
      <c r="F6" s="47" t="s">
        <v>174</v>
      </c>
      <c r="G6" s="47"/>
      <c r="H6" s="47"/>
      <c r="J6" s="6"/>
      <c r="K6" s="7"/>
    </row>
    <row r="7" spans="1:11" ht="25.8" customHeight="1" thickBot="1">
      <c r="A7" s="44" t="s">
        <v>175</v>
      </c>
      <c r="B7" s="48">
        <v>34</v>
      </c>
      <c r="C7" s="46" t="s">
        <v>176</v>
      </c>
      <c r="D7" s="42"/>
      <c r="E7" s="42"/>
      <c r="F7" s="47"/>
      <c r="G7" s="47"/>
      <c r="H7" s="47"/>
      <c r="J7" s="8"/>
      <c r="K7" s="9"/>
    </row>
    <row r="8" spans="1:11" ht="17.399999999999999" thickBot="1">
      <c r="A8" s="44" t="s">
        <v>177</v>
      </c>
      <c r="B8" s="48">
        <v>3</v>
      </c>
      <c r="C8" s="46" t="s">
        <v>176</v>
      </c>
      <c r="D8" s="42"/>
      <c r="E8" s="42"/>
      <c r="F8" s="47"/>
      <c r="G8" s="47"/>
      <c r="H8" s="47"/>
      <c r="J8" s="10" t="s">
        <v>235</v>
      </c>
      <c r="K8" s="11"/>
    </row>
    <row r="9" spans="1:11">
      <c r="A9" s="44" t="s">
        <v>178</v>
      </c>
      <c r="B9" s="48">
        <v>2</v>
      </c>
      <c r="C9" s="46" t="s">
        <v>176</v>
      </c>
      <c r="D9" s="42"/>
      <c r="E9" s="42"/>
      <c r="F9" s="47"/>
      <c r="G9" s="47"/>
      <c r="H9" s="47"/>
    </row>
    <row r="10" spans="1:11">
      <c r="A10" s="44" t="s">
        <v>179</v>
      </c>
      <c r="B10" s="48">
        <v>1</v>
      </c>
      <c r="C10" s="46" t="s">
        <v>176</v>
      </c>
      <c r="D10" s="42"/>
      <c r="E10" s="42"/>
      <c r="F10" s="47"/>
      <c r="G10" s="47"/>
      <c r="H10" s="47"/>
    </row>
    <row r="11" spans="1:11">
      <c r="A11" s="44" t="s">
        <v>180</v>
      </c>
      <c r="B11" s="49">
        <f>IF(B17="OK",SUM(B7:B10),"")</f>
        <v>40</v>
      </c>
      <c r="C11" s="46" t="s">
        <v>181</v>
      </c>
      <c r="D11" s="42"/>
      <c r="E11" s="42"/>
      <c r="F11" s="47"/>
      <c r="G11" s="47"/>
      <c r="H11" s="47"/>
    </row>
    <row r="12" spans="1:11">
      <c r="A12" s="44" t="s">
        <v>182</v>
      </c>
      <c r="B12" s="50">
        <v>0.3</v>
      </c>
      <c r="C12" s="46" t="s">
        <v>183</v>
      </c>
      <c r="D12" s="42"/>
      <c r="E12" s="42"/>
      <c r="F12" s="47"/>
      <c r="G12" s="47"/>
      <c r="H12" s="47"/>
    </row>
    <row r="13" spans="1:11">
      <c r="A13" s="44" t="s">
        <v>184</v>
      </c>
      <c r="B13" s="48">
        <v>100</v>
      </c>
      <c r="C13" s="46" t="s">
        <v>183</v>
      </c>
      <c r="D13" s="42"/>
      <c r="E13" s="42"/>
      <c r="F13" s="47"/>
      <c r="G13" s="47"/>
      <c r="H13" s="47"/>
    </row>
    <row r="14" spans="1:11">
      <c r="A14" s="44" t="s">
        <v>185</v>
      </c>
      <c r="B14" s="50">
        <v>0.4</v>
      </c>
      <c r="C14" s="46" t="s">
        <v>183</v>
      </c>
      <c r="D14" s="42"/>
      <c r="E14" s="42"/>
      <c r="F14" s="47"/>
      <c r="G14" s="47"/>
      <c r="H14" s="47"/>
    </row>
    <row r="15" spans="1:11">
      <c r="A15" s="44" t="s">
        <v>186</v>
      </c>
      <c r="B15" s="48">
        <v>60</v>
      </c>
      <c r="C15" s="46" t="s">
        <v>183</v>
      </c>
      <c r="D15" s="42"/>
      <c r="E15" s="42"/>
      <c r="F15" s="47"/>
      <c r="G15" s="47"/>
      <c r="H15" s="47"/>
    </row>
    <row r="16" spans="1:11">
      <c r="A16" s="44" t="s">
        <v>132</v>
      </c>
      <c r="B16" s="51">
        <v>50</v>
      </c>
      <c r="C16" s="46" t="s">
        <v>183</v>
      </c>
      <c r="D16" s="42"/>
      <c r="E16" s="42"/>
      <c r="F16" s="47"/>
      <c r="G16" s="47"/>
      <c r="H16" s="47"/>
    </row>
    <row r="17" spans="1:8">
      <c r="A17" s="52" t="s">
        <v>152</v>
      </c>
      <c r="B17" s="53" t="str">
        <f>IF(OR(ISBLANK(B7),ISBLANK(B12),ISBLANK(B13),ISBLANK(B14)),"FALTA INFORMACIÓN",IF(OR(NOT(ISNUMBER(B7)),B7&lt;=0,AND(NOT(ISBLANK(B8)),OR(NOT(ISNUMBER(B8)),B8&lt;0)),AND(NOT(ISBLANK(B9)),OR(NOT(ISNUMBER(B9)),B9&lt;0)),AND(NOT(ISBLANK(B10)),OR(NOT(ISNUMBER(B10)),B10&lt;0)),NOT(ISNUMBER(B12)),B12&lt;0,B12&gt;0.95,NOT(ISNUMBER(B13)),B13&lt;=0,NOT(ISNUMBER(B14)),B14&lt;0,B14&gt;0.95),"REVISAR","OK"))</f>
        <v>OK</v>
      </c>
      <c r="C17" s="54" t="str">
        <f>IF(B17="OK","Datos válidos. Revisa ahora los límites y el rango.",IF(B17="FALTA INFORMACIÓN","Completa costo base, márgenes y precio minorista.","Corrige entradas: costos numéricos no negativos, precio &gt; 0 y márgenes entre 0% y 95%."))</f>
        <v>Datos válidos. Revisa ahora los límites y el rango.</v>
      </c>
      <c r="D17" s="54"/>
      <c r="E17" s="54"/>
      <c r="F17" s="54"/>
      <c r="G17" s="54"/>
      <c r="H17" s="54"/>
    </row>
    <row r="18" spans="1:8" ht="15.6">
      <c r="A18" s="41" t="s">
        <v>187</v>
      </c>
      <c r="B18" s="41"/>
      <c r="C18" s="41"/>
      <c r="D18" s="41"/>
      <c r="E18" s="41"/>
      <c r="F18" s="41"/>
      <c r="G18" s="41"/>
      <c r="H18" s="41"/>
    </row>
    <row r="19" spans="1:8">
      <c r="A19" s="55" t="s">
        <v>188</v>
      </c>
      <c r="B19" s="55" t="s">
        <v>36</v>
      </c>
      <c r="C19" s="55" t="s">
        <v>189</v>
      </c>
      <c r="D19" s="55" t="s">
        <v>190</v>
      </c>
      <c r="E19" s="42"/>
      <c r="F19" s="56" t="s">
        <v>191</v>
      </c>
      <c r="G19" s="56"/>
      <c r="H19" s="56"/>
    </row>
    <row r="20" spans="1:8">
      <c r="A20" s="57" t="s">
        <v>99</v>
      </c>
      <c r="B20" s="58">
        <f>IF(B17&lt;&gt;"OK","",B11/(1-B12))</f>
        <v>57.142857142857146</v>
      </c>
      <c r="C20" s="59" t="s">
        <v>192</v>
      </c>
      <c r="D20" s="59" t="s">
        <v>193</v>
      </c>
      <c r="E20" s="42"/>
      <c r="F20" s="60" t="str">
        <f>IF(B23="FALTA INFORMACIÓN","Completa los datos obligatorios antes de usar los resultados.",IF(B23="REVISAR","Corrige los datos de entrada antes de continuar.",IF(B23="NO VIABLE","No existe espacio entre tus límites. Revisa costos, márgenes, precio minorista o condiciones.",IF(B23="RANGO ESTRECHO","Existe un rango, pero es estrecho. Valida sensibilidad a costos y promociones.","Existe un rango viable para negociar."))))</f>
        <v>Existe un rango, pero es estrecho. Valida sensibilidad a costos y promociones.</v>
      </c>
      <c r="G20" s="60"/>
      <c r="H20" s="60"/>
    </row>
    <row r="21" spans="1:8" ht="27.6">
      <c r="A21" s="57" t="s">
        <v>194</v>
      </c>
      <c r="B21" s="58">
        <f>IF(B17&lt;&gt;"OK","",B13*(1-B14))</f>
        <v>60</v>
      </c>
      <c r="C21" s="59" t="s">
        <v>195</v>
      </c>
      <c r="D21" s="59" t="s">
        <v>196</v>
      </c>
      <c r="E21" s="42"/>
      <c r="F21" s="60"/>
      <c r="G21" s="60"/>
      <c r="H21" s="60"/>
    </row>
    <row r="22" spans="1:8">
      <c r="A22" s="57" t="s">
        <v>110</v>
      </c>
      <c r="B22" s="58">
        <f>IF(OR(B20="",B21=""),"",B21-B20)</f>
        <v>2.8571428571428541</v>
      </c>
      <c r="C22" s="59" t="s">
        <v>197</v>
      </c>
      <c r="D22" s="59" t="s">
        <v>198</v>
      </c>
      <c r="E22" s="42"/>
      <c r="F22" s="60"/>
      <c r="G22" s="60"/>
      <c r="H22" s="60"/>
    </row>
    <row r="23" spans="1:8">
      <c r="A23" s="57" t="s">
        <v>199</v>
      </c>
      <c r="B23" s="61" t="str">
        <f>IF(B17="FALTA INFORMACIÓN","FALTA INFORMACIÓN",IF(B17="REVISAR","REVISAR",IF(B20&gt;B21,"NO VIABLE",IF(B22/B13&lt;0.05,"RANGO ESTRECHO","VIABLE"))))</f>
        <v>RANGO ESTRECHO</v>
      </c>
      <c r="C23" s="59" t="s">
        <v>200</v>
      </c>
      <c r="D23" s="59" t="s">
        <v>201</v>
      </c>
      <c r="E23" s="42"/>
      <c r="F23" s="60"/>
      <c r="G23" s="60"/>
      <c r="H23" s="60"/>
    </row>
    <row r="24" spans="1:8">
      <c r="A24" s="42"/>
      <c r="B24" s="42"/>
      <c r="C24" s="42"/>
      <c r="D24" s="42"/>
      <c r="E24" s="42"/>
      <c r="F24" s="42"/>
      <c r="G24" s="42"/>
      <c r="H24" s="42"/>
    </row>
    <row r="25" spans="1:8" ht="15.6">
      <c r="A25" s="41" t="s">
        <v>202</v>
      </c>
      <c r="B25" s="41"/>
      <c r="C25" s="41"/>
      <c r="D25" s="41"/>
      <c r="E25" s="41"/>
      <c r="F25" s="41"/>
      <c r="G25" s="41"/>
      <c r="H25" s="41"/>
    </row>
    <row r="26" spans="1:8">
      <c r="A26" s="55" t="s">
        <v>188</v>
      </c>
      <c r="B26" s="55" t="s">
        <v>36</v>
      </c>
      <c r="C26" s="55" t="s">
        <v>203</v>
      </c>
      <c r="D26" s="55" t="s">
        <v>204</v>
      </c>
      <c r="E26" s="42"/>
      <c r="F26" s="56" t="s">
        <v>205</v>
      </c>
      <c r="G26" s="56"/>
      <c r="H26" s="56"/>
    </row>
    <row r="27" spans="1:8">
      <c r="A27" s="57" t="s">
        <v>117</v>
      </c>
      <c r="B27" s="58">
        <f>IF(ISBLANK(B15),"",IF(NOT(ISNUMBER(B15)),"",IF(B15&gt;0,B15,"")))</f>
        <v>60</v>
      </c>
      <c r="C27" s="59" t="s">
        <v>206</v>
      </c>
      <c r="D27" s="59" t="s">
        <v>183</v>
      </c>
      <c r="E27" s="42"/>
      <c r="F27" s="62" t="s">
        <v>207</v>
      </c>
      <c r="G27" s="63">
        <f>IF(ISBLANK(B16),"",IF(NOT(ISNUMBER(B16)),"REVISAR",IF(B16&lt;=0,"REVISAR",IF(MOD(B16,1)&lt;&gt;0,"REVISAR",B16))))</f>
        <v>50</v>
      </c>
      <c r="H27" s="42"/>
    </row>
    <row r="28" spans="1:8">
      <c r="A28" s="57" t="s">
        <v>208</v>
      </c>
      <c r="B28" s="58">
        <f>IF(OR($B$17&lt;&gt;"OK",B27=""),"",B27-B11)</f>
        <v>20</v>
      </c>
      <c r="C28" s="59" t="s">
        <v>209</v>
      </c>
      <c r="D28" s="59"/>
      <c r="E28" s="42"/>
      <c r="F28" s="62" t="s">
        <v>124</v>
      </c>
      <c r="G28" s="64">
        <f>IF(OR($B$17&lt;&gt;"OK",B27="",NOT(ISNUMBER(G27))),"",B27*G27)</f>
        <v>3000</v>
      </c>
      <c r="H28" s="42"/>
    </row>
    <row r="29" spans="1:8">
      <c r="A29" s="57" t="s">
        <v>210</v>
      </c>
      <c r="B29" s="65">
        <f>IF(OR($B$17&lt;&gt;"OK",B28="",B27=""),"",B28/B27)</f>
        <v>0.33333333333333331</v>
      </c>
      <c r="C29" s="59" t="s">
        <v>211</v>
      </c>
      <c r="D29" s="59"/>
      <c r="E29" s="42"/>
      <c r="F29" s="62" t="s">
        <v>128</v>
      </c>
      <c r="G29" s="64">
        <f>IF(OR($B$17&lt;&gt;"OK",B28="",NOT(ISNUMBER(G27))),"",B28*G27)</f>
        <v>1000</v>
      </c>
      <c r="H29" s="42"/>
    </row>
    <row r="30" spans="1:8">
      <c r="A30" s="57" t="s">
        <v>212</v>
      </c>
      <c r="B30" s="58">
        <f>IF(OR($B$17&lt;&gt;"OK",B27=""),"",B13-B27)</f>
        <v>40</v>
      </c>
      <c r="C30" s="59" t="s">
        <v>213</v>
      </c>
      <c r="D30" s="59"/>
      <c r="E30" s="42"/>
      <c r="F30" s="62" t="s">
        <v>214</v>
      </c>
      <c r="G30" s="66">
        <f>IF(OR($B$17&lt;&gt;"OK",B28="",B11=""),"",B28/B11)</f>
        <v>0.5</v>
      </c>
      <c r="H30" s="42"/>
    </row>
    <row r="31" spans="1:8">
      <c r="A31" s="57" t="s">
        <v>215</v>
      </c>
      <c r="B31" s="65">
        <f>IF(OR($B$17&lt;&gt;"OK",B30="",B13=""),"",B30/B13)</f>
        <v>0.4</v>
      </c>
      <c r="C31" s="59" t="s">
        <v>216</v>
      </c>
      <c r="D31" s="59"/>
      <c r="E31" s="42"/>
      <c r="F31" s="42"/>
      <c r="G31" s="42"/>
      <c r="H31" s="42"/>
    </row>
    <row r="32" spans="1:8">
      <c r="A32" s="57" t="s">
        <v>114</v>
      </c>
      <c r="B32" s="65">
        <f>IF(OR($B$17&lt;&gt;"OK",B27="",B13=""),"",(B13-B27)/B13)</f>
        <v>0.4</v>
      </c>
      <c r="C32" s="59" t="s">
        <v>217</v>
      </c>
      <c r="D32" s="59"/>
      <c r="E32" s="42"/>
      <c r="F32" s="42"/>
      <c r="G32" s="42"/>
      <c r="H32" s="42"/>
    </row>
    <row r="33" spans="1:8" ht="27.6">
      <c r="A33" s="57" t="s">
        <v>218</v>
      </c>
      <c r="B33" s="61" t="str">
        <f>IF(ISBLANK(B15),"FALTA INFORMACIÓN",IF(NOT(ISNUMBER(B15)),"REVISAR",IF(B15&lt;=0,"REVISAR",IF(B17&lt;&gt;"OK","REVISAR",IF(B15&lt;B20,"FUERA DE RANGO: proveedor",IF(B15&gt;B21,"FUERA DE RANGO: revendedor","DENTRO DEL RANGO"))))))</f>
        <v>DENTRO DEL RANGO</v>
      </c>
      <c r="C33" s="59" t="s">
        <v>219</v>
      </c>
      <c r="D33" s="59"/>
      <c r="E33" s="42"/>
      <c r="F33" s="42"/>
      <c r="G33" s="42"/>
      <c r="H33" s="42"/>
    </row>
    <row r="34" spans="1:8">
      <c r="A34" s="42"/>
      <c r="B34" s="42"/>
      <c r="C34" s="42"/>
      <c r="D34" s="42"/>
      <c r="E34" s="42"/>
      <c r="F34" s="42"/>
      <c r="G34" s="42"/>
      <c r="H34" s="42"/>
    </row>
    <row r="35" spans="1:8" ht="15.6">
      <c r="A35" s="41" t="s">
        <v>220</v>
      </c>
      <c r="B35" s="41"/>
      <c r="C35" s="41"/>
      <c r="D35" s="41"/>
      <c r="E35" s="41"/>
      <c r="F35" s="41"/>
      <c r="G35" s="41"/>
      <c r="H35" s="41"/>
    </row>
    <row r="36" spans="1:8">
      <c r="A36" s="55" t="s">
        <v>221</v>
      </c>
      <c r="B36" s="55" t="s">
        <v>222</v>
      </c>
      <c r="C36" s="55" t="s">
        <v>223</v>
      </c>
      <c r="D36" s="55" t="s">
        <v>224</v>
      </c>
      <c r="E36" s="55" t="s">
        <v>225</v>
      </c>
      <c r="F36" s="55" t="s">
        <v>226</v>
      </c>
      <c r="G36" s="55" t="s">
        <v>227</v>
      </c>
      <c r="H36" s="55" t="s">
        <v>228</v>
      </c>
    </row>
    <row r="37" spans="1:8" ht="14.4">
      <c r="A37" s="67" t="s">
        <v>229</v>
      </c>
      <c r="B37" s="67">
        <v>10</v>
      </c>
      <c r="C37" s="67">
        <v>24</v>
      </c>
      <c r="D37" s="48">
        <v>60</v>
      </c>
      <c r="E37" s="68">
        <f>IF(ISBLANK(D37),"",IF(NOT(ISNUMBER(D37)),"",IF(OR(D37&lt;=0,$B$17&lt;&gt;"OK"),"",(D37-$B$11)/D37)))</f>
        <v>0.33333333333333331</v>
      </c>
      <c r="F37" s="68">
        <f>IF(ISBLANK(D37),"",IF(NOT(ISNUMBER(D37)),"",IF(OR(D37&lt;=0,$B$17&lt;&gt;"OK"),"",($B$13-D37)/$B$13)))</f>
        <v>0.4</v>
      </c>
      <c r="G37" s="69" t="str">
        <f>IF(ISBLANK(D37),"",IF(NOT(ISNUMBER(D37)),"REVISAR",IF(D37&lt;=0,"REVISAR",IF($B$17&lt;&gt;"OK","REVISAR ENTRADAS",IF($B$23="NO VIABLE","NO EVALUABLE",IF(D37&lt;$B$20,"BAJO MÍNIMO",IF(D37&gt;$B$21,"SUPERA MÁXIMO","VIABLE")))))))</f>
        <v>VIABLE</v>
      </c>
      <c r="H37" s="70" t="s">
        <v>72</v>
      </c>
    </row>
    <row r="38" spans="1:8" ht="14.4">
      <c r="A38" s="67" t="s">
        <v>230</v>
      </c>
      <c r="B38" s="67">
        <v>25</v>
      </c>
      <c r="C38" s="67">
        <v>49</v>
      </c>
      <c r="D38" s="48">
        <v>59.5</v>
      </c>
      <c r="E38" s="68">
        <f>IF(ISBLANK(D38),"",IF(NOT(ISNUMBER(D38)),"",IF(OR(D38&lt;=0,$B$17&lt;&gt;"OK"),"",(D38-$B$11)/D38)))</f>
        <v>0.32773109243697479</v>
      </c>
      <c r="F38" s="68">
        <f>IF(ISBLANK(D38),"",IF(NOT(ISNUMBER(D38)),"",IF(OR(D38&lt;=0,$B$17&lt;&gt;"OK"),"",($B$13-D38)/$B$13)))</f>
        <v>0.40500000000000003</v>
      </c>
      <c r="G38" s="69" t="str">
        <f>IF(ISBLANK(D38),"",IF(NOT(ISNUMBER(D38)),"REVISAR",IF(D38&lt;=0,"REVISAR",IF($B$17&lt;&gt;"OK","REVISAR ENTRADAS",IF($B$23="NO VIABLE","NO EVALUABLE",IF(D38&lt;$B$20,"BAJO MÍNIMO",IF(D38&gt;$B$21,"SUPERA MÁXIMO","VIABLE")))))))</f>
        <v>VIABLE</v>
      </c>
      <c r="H38" s="70" t="s">
        <v>72</v>
      </c>
    </row>
    <row r="39" spans="1:8" ht="14.4">
      <c r="A39" s="67" t="s">
        <v>231</v>
      </c>
      <c r="B39" s="67">
        <v>50</v>
      </c>
      <c r="C39" s="67">
        <v>99</v>
      </c>
      <c r="D39" s="48">
        <v>59</v>
      </c>
      <c r="E39" s="68">
        <f>IF(ISBLANK(D39),"",IF(NOT(ISNUMBER(D39)),"",IF(OR(D39&lt;=0,$B$17&lt;&gt;"OK"),"",(D39-$B$11)/D39)))</f>
        <v>0.32203389830508472</v>
      </c>
      <c r="F39" s="68">
        <f>IF(ISBLANK(D39),"",IF(NOT(ISNUMBER(D39)),"",IF(OR(D39&lt;=0,$B$17&lt;&gt;"OK"),"",($B$13-D39)/$B$13)))</f>
        <v>0.41</v>
      </c>
      <c r="G39" s="69" t="str">
        <f>IF(ISBLANK(D39),"",IF(NOT(ISNUMBER(D39)),"REVISAR",IF(D39&lt;=0,"REVISAR",IF($B$17&lt;&gt;"OK","REVISAR ENTRADAS",IF($B$23="NO VIABLE","NO EVALUABLE",IF(D39&lt;$B$20,"BAJO MÍNIMO",IF(D39&gt;$B$21,"SUPERA MÁXIMO","VIABLE")))))))</f>
        <v>VIABLE</v>
      </c>
      <c r="H39" s="70" t="s">
        <v>72</v>
      </c>
    </row>
    <row r="40" spans="1:8" ht="14.4">
      <c r="A40" s="67" t="s">
        <v>232</v>
      </c>
      <c r="B40" s="67">
        <v>100</v>
      </c>
      <c r="C40" s="67"/>
      <c r="D40" s="48">
        <v>58.5</v>
      </c>
      <c r="E40" s="68">
        <f>IF(ISBLANK(D40),"",IF(NOT(ISNUMBER(D40)),"",IF(OR(D40&lt;=0,$B$17&lt;&gt;"OK"),"",(D40-$B$11)/D40)))</f>
        <v>0.31623931623931623</v>
      </c>
      <c r="F40" s="68">
        <f>IF(ISBLANK(D40),"",IF(NOT(ISNUMBER(D40)),"",IF(OR(D40&lt;=0,$B$17&lt;&gt;"OK"),"",($B$13-D40)/$B$13)))</f>
        <v>0.41499999999999998</v>
      </c>
      <c r="G40" s="69" t="str">
        <f>IF(ISBLANK(D40),"",IF(NOT(ISNUMBER(D40)),"REVISAR",IF(D40&lt;=0,"REVISAR",IF($B$17&lt;&gt;"OK","REVISAR ENTRADAS",IF($B$23="NO VIABLE","NO EVALUABLE",IF(D40&lt;$B$20,"BAJO MÍNIMO",IF(D40&gt;$B$21,"SUPERA MÁXIMO","VIABLE")))))))</f>
        <v>VIABLE</v>
      </c>
      <c r="H40" s="70" t="s">
        <v>72</v>
      </c>
    </row>
    <row r="41" spans="1:8">
      <c r="A41" s="42"/>
      <c r="B41" s="42"/>
      <c r="C41" s="42"/>
      <c r="D41" s="42"/>
      <c r="E41" s="42"/>
      <c r="F41" s="42"/>
      <c r="G41" s="42"/>
      <c r="H41" s="42"/>
    </row>
    <row r="42" spans="1:8" ht="15.6">
      <c r="A42" s="41" t="s">
        <v>233</v>
      </c>
      <c r="B42" s="41"/>
      <c r="C42" s="41"/>
      <c r="D42" s="41"/>
      <c r="E42" s="41"/>
      <c r="F42" s="41"/>
      <c r="G42" s="41"/>
      <c r="H42" s="41"/>
    </row>
    <row r="43" spans="1:8">
      <c r="A43" s="71" t="str">
        <f>IF(B17="FALTA INFORMACIÓN","FALTA INFORMACIÓN: completa los datos obligatorios del bloque 1.",IF(B17="REVISAR","REVISAR: corrige los datos de entrada antes de interpretar resultados.",IF(B23="NO VIABLE","NO VIABLE: con los datos actuales no existe un rango compatible entre proveedor y revendedor.",IF(B33="FALTA INFORMACIÓN","El rango está calculado, pero falta ingresar un precio mayorista propuesto para validarlo.",IF(B33="REVISAR","El rango está calculado, pero el precio mayorista propuesto debe corregirse.",IF(B33="DENTRO DEL RANGO","Con los datos actuales, el precio propuesto de "&amp;TEXT(B27,"$#,##0.00")&amp;" está dentro del rango de "&amp;TEXT(B20,"$#,##0.00")&amp;" a "&amp;TEXT(B21,"$#,##0.00")&amp;". El proveedor obtiene "&amp;TEXT(B29,"0.0%")&amp;" de margen bruto y el revendedor "&amp;TEXT(B31,"0.0%")&amp;".","Existe un rango viable, pero el precio propuesto está fuera de los límites y debe ajustarse antes de cotizar."))))))</f>
        <v>Con los datos actuales, el precio propuesto de $60,000 está dentro del rango de $57,14286 a $60,000. El proveedor obtiene 33% de margen bruto y el revendedor 40%.</v>
      </c>
      <c r="B43" s="71"/>
      <c r="C43" s="71"/>
      <c r="D43" s="71"/>
      <c r="E43" s="71"/>
      <c r="F43" s="71"/>
      <c r="G43" s="71"/>
      <c r="H43" s="71"/>
    </row>
    <row r="44" spans="1:8">
      <c r="A44" s="71"/>
      <c r="B44" s="71"/>
      <c r="C44" s="71"/>
      <c r="D44" s="71"/>
      <c r="E44" s="71"/>
      <c r="F44" s="71"/>
      <c r="G44" s="71"/>
      <c r="H44" s="71"/>
    </row>
    <row r="45" spans="1:8">
      <c r="A45" s="71"/>
      <c r="B45" s="71"/>
      <c r="C45" s="71"/>
      <c r="D45" s="71"/>
      <c r="E45" s="71"/>
      <c r="F45" s="71"/>
      <c r="G45" s="71"/>
      <c r="H45" s="71"/>
    </row>
    <row r="46" spans="1:8">
      <c r="A46" s="71"/>
      <c r="B46" s="71"/>
      <c r="C46" s="71"/>
      <c r="D46" s="71"/>
      <c r="E46" s="71"/>
      <c r="F46" s="71"/>
      <c r="G46" s="71"/>
      <c r="H46" s="71"/>
    </row>
  </sheetData>
  <sheetProtection algorithmName="SHA-512" hashValue="u2tl3JH72L4d77SW65v0RI8mTvhU5BdP++9xR5tWsCaxcJ4AKy9Z1Ud8TOvThu7LzLDV1yMecuAlzZoKKZ5tJQ==" saltValue="NWhT804ClmPefiMjAikYXw==" spinCount="100000" sheet="1" objects="1" scenarios="1" formatCells="0" formatColumns="0" formatRows="0" insertColumns="0" sort="0" autoFilter="0" pivotTables="0"/>
  <mergeCells count="19">
    <mergeCell ref="J5:K7"/>
    <mergeCell ref="J8:K8"/>
    <mergeCell ref="A35:H35"/>
    <mergeCell ref="A42:H42"/>
    <mergeCell ref="A43:H46"/>
    <mergeCell ref="A4:C4"/>
    <mergeCell ref="D4:F4"/>
    <mergeCell ref="G4:H4"/>
    <mergeCell ref="C17:H17"/>
    <mergeCell ref="A18:H18"/>
    <mergeCell ref="F19:H19"/>
    <mergeCell ref="F20:H23"/>
    <mergeCell ref="A25:H25"/>
    <mergeCell ref="F26:H26"/>
    <mergeCell ref="A1:H2"/>
    <mergeCell ref="A3:H3"/>
    <mergeCell ref="A5:D5"/>
    <mergeCell ref="F5:H5"/>
    <mergeCell ref="F6:H16"/>
  </mergeCells>
  <conditionalFormatting sqref="B17">
    <cfRule type="expression" dxfId="13" priority="8">
      <formula>B17="OK"</formula>
    </cfRule>
    <cfRule type="expression" dxfId="12" priority="9">
      <formula>B17="FALTA INFORMACIÓN"</formula>
    </cfRule>
    <cfRule type="expression" dxfId="11" priority="10">
      <formula>B17="REVISAR"</formula>
    </cfRule>
  </conditionalFormatting>
  <conditionalFormatting sqref="B23">
    <cfRule type="expression" dxfId="10" priority="11">
      <formula>B23="VIABLE"</formula>
    </cfRule>
    <cfRule type="expression" dxfId="9" priority="12">
      <formula>B23="RANGO ESTRECHO"</formula>
    </cfRule>
    <cfRule type="expression" dxfId="8" priority="13">
      <formula>B23="NO VIABLE"</formula>
    </cfRule>
    <cfRule type="expression" dxfId="7" priority="14">
      <formula>OR(B23="FALTA INFORMACIÓN",B23="REVISAR")</formula>
    </cfRule>
  </conditionalFormatting>
  <conditionalFormatting sqref="B33">
    <cfRule type="expression" dxfId="6" priority="15">
      <formula>B33="DENTRO DEL RANGO"</formula>
    </cfRule>
    <cfRule type="expression" dxfId="5" priority="16">
      <formula>LEFT(B33,14)="FUERA DE RANGO"</formula>
    </cfRule>
    <cfRule type="expression" dxfId="4" priority="17">
      <formula>OR(B33="FALTA INFORMACIÓN",B33="REVISAR")</formula>
    </cfRule>
  </conditionalFormatting>
  <conditionalFormatting sqref="G27">
    <cfRule type="expression" dxfId="3" priority="21">
      <formula>G27="REVISAR"</formula>
    </cfRule>
  </conditionalFormatting>
  <conditionalFormatting sqref="G37:G40">
    <cfRule type="expression" dxfId="2" priority="18">
      <formula>G37="VIABLE"</formula>
    </cfRule>
    <cfRule type="expression" dxfId="1" priority="19">
      <formula>OR(G37="REVISAR",G37="REVISAR ENTRADAS")</formula>
    </cfRule>
    <cfRule type="expression" dxfId="0" priority="20">
      <formula>AND(G37&lt;&gt;"",G37&lt;&gt;"VIABLE",G37&lt;&gt;"REVISAR",G37&lt;&gt;"REVISAR ENTRADAS")</formula>
    </cfRule>
  </conditionalFormatting>
  <dataValidations count="4">
    <dataValidation type="decimal" sqref="B12 B14" xr:uid="{00000000-0002-0000-0200-000000000000}">
      <formula1>0</formula1>
      <formula2>0.95</formula2>
    </dataValidation>
    <dataValidation type="decimal" operator="greaterThan" sqref="B13 B7 D37:D40 B15" xr:uid="{00000000-0002-0000-0200-000001000000}">
      <formula1>0</formula1>
    </dataValidation>
    <dataValidation type="whole" operator="greaterThan" sqref="B16" xr:uid="{00000000-0002-0000-0200-000004000000}">
      <formula1>0</formula1>
    </dataValidation>
    <dataValidation type="decimal" operator="greaterThanOrEqual" sqref="B8:B10" xr:uid="{00000000-0002-0000-0200-000007000000}">
      <formula1>0</formula1>
    </dataValidation>
  </dataValidations>
  <hyperlinks>
    <hyperlink ref="J8" r:id="rId1" xr:uid="{3407129E-F066-42A7-AC97-C85F5F14726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1_Instrucciones</vt:lpstr>
      <vt:lpstr>2_Glosario</vt:lpstr>
      <vt:lpstr>3_Calculadora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2026-09-10T11:59:38Z</dcterms:modified>
</cp:coreProperties>
</file>