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951C8F87-40CD-4146-BFE5-88A6406E400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Instrucciones" sheetId="1" r:id="rId1"/>
    <sheet name="Glosario" sheetId="2" r:id="rId2"/>
    <sheet name="Cálculo F-Score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6" i="3" l="1"/>
  <c r="H36" i="3" s="1"/>
  <c r="F36" i="3"/>
  <c r="E36" i="3"/>
  <c r="E31" i="3"/>
  <c r="E30" i="3"/>
  <c r="D26" i="3"/>
  <c r="D25" i="3"/>
  <c r="C25" i="3"/>
  <c r="F37" i="3" s="1"/>
  <c r="B25" i="3"/>
  <c r="E37" i="3" s="1"/>
  <c r="D24" i="3"/>
  <c r="B24" i="3" s="1"/>
  <c r="E35" i="3" s="1"/>
  <c r="C24" i="3"/>
  <c r="F35" i="3" s="1"/>
  <c r="D23" i="3"/>
  <c r="C23" i="3" s="1"/>
  <c r="F34" i="3" s="1"/>
  <c r="D22" i="3"/>
  <c r="C22" i="3" s="1"/>
  <c r="D21" i="3"/>
  <c r="C21" i="3"/>
  <c r="F30" i="3" s="1"/>
  <c r="G30" i="3" s="1"/>
  <c r="H30" i="3" s="1"/>
  <c r="B21" i="3"/>
  <c r="E32" i="3" s="1"/>
  <c r="H4" i="3"/>
  <c r="F33" i="3" l="1"/>
  <c r="F31" i="3"/>
  <c r="G31" i="3" s="1"/>
  <c r="H31" i="3" s="1"/>
  <c r="G37" i="3"/>
  <c r="H37" i="3" s="1"/>
  <c r="G38" i="3"/>
  <c r="H38" i="3" s="1"/>
  <c r="B22" i="3"/>
  <c r="B26" i="3"/>
  <c r="E38" i="3" s="1"/>
  <c r="F32" i="3"/>
  <c r="G32" i="3" s="1"/>
  <c r="C26" i="3"/>
  <c r="F38" i="3" s="1"/>
  <c r="G35" i="3"/>
  <c r="H35" i="3" s="1"/>
  <c r="G34" i="3"/>
  <c r="H34" i="3" s="1"/>
  <c r="B23" i="3"/>
  <c r="E34" i="3" s="1"/>
  <c r="E33" i="3"/>
  <c r="H32" i="3" l="1"/>
  <c r="G33" i="3"/>
  <c r="H33" i="3" s="1"/>
  <c r="H40" i="3" l="1"/>
  <c r="B46" i="3" l="1"/>
  <c r="B45" i="3"/>
  <c r="B44" i="3"/>
  <c r="B43" i="3"/>
</calcChain>
</file>

<file path=xl/sharedStrings.xml><?xml version="1.0" encoding="utf-8"?>
<sst xmlns="http://schemas.openxmlformats.org/spreadsheetml/2006/main" count="321" uniqueCount="248">
  <si>
    <t>Plantilla Piotroski F-Score | Instrucciones</t>
  </si>
  <si>
    <t>Nivel básico-intermedio · Lee esta hoja antes de reemplazar el ejemplo.</t>
  </si>
  <si>
    <t>1. Objetivo de la plantilla</t>
  </si>
  <si>
    <t>Esta plantilla calcula las 9 señales del Piotroski F-Score y entrega una puntuación de 0 a 9. Está diseñada para acompañar la guía de Infoexperiencia: captura los datos financieros, revisa los indicadores automáticos y luego interpreta qué criterios obtuvieron 1 o 0.</t>
  </si>
  <si>
    <t>2. Antes de empezar</t>
  </si>
  <si>
    <t>Necesitas</t>
  </si>
  <si>
    <t>Detalle</t>
  </si>
  <si>
    <t>Estado de resultados</t>
  </si>
  <si>
    <t>Utilidad neta, ventas y costo de ventas.</t>
  </si>
  <si>
    <t>Balance general / estado de situación financiera</t>
  </si>
  <si>
    <t>Activos, deuda de largo plazo, activos corrientes y pasivos corrientes.</t>
  </si>
  <si>
    <t>Estado de flujos de efectivo</t>
  </si>
  <si>
    <t>Flujo de efectivo operativo.</t>
  </si>
  <si>
    <t>Información societaria</t>
  </si>
  <si>
    <t>Confirma si hubo emisión de nuevas acciones ordinarias durante el periodo actual.</t>
  </si>
  <si>
    <t>Periodos comparables</t>
  </si>
  <si>
    <t>Usa dos ejercicios anuales consecutivos y la misma unidad monetaria en todos los datos.</t>
  </si>
  <si>
    <t>3. Cómo usarla</t>
  </si>
  <si>
    <t>Paso 1</t>
  </si>
  <si>
    <t>Abre la hoja “Cálculo F-Score”.</t>
  </si>
  <si>
    <t>Paso 2</t>
  </si>
  <si>
    <t>Reemplaza únicamente las celdas con fondo azul claro y texto azul. No modifiques las fórmulas.</t>
  </si>
  <si>
    <t>Paso 3</t>
  </si>
  <si>
    <t>Escribe el nombre de tu empresa y dos años consecutivos: periodo anterior y periodo actual.</t>
  </si>
  <si>
    <t>Paso 4</t>
  </si>
  <si>
    <t>Sustituye los importes del ejemplo por tus datos. No escribas porcentajes: los ratios se calculan automáticamente.</t>
  </si>
  <si>
    <t>Paso 5</t>
  </si>
  <si>
    <t>En “Nueva emisión de acciones”, escribe solo Sí o No. Cualquier otro valor genera REVISAR y bloquea el F-Score.</t>
  </si>
  <si>
    <t>Paso 6</t>
  </si>
  <si>
    <t>Si aparece FALTA INFORMACIÓN o REVISAR, corrige los datos antes de interpretar el resultado.</t>
  </si>
  <si>
    <t>Paso 7</t>
  </si>
  <si>
    <t>Cuando el resultado sea numérico, revisa los 9 criterios y presta atención a las señales que obtuvieron 0.</t>
  </si>
  <si>
    <t>4. Código visual</t>
  </si>
  <si>
    <t>Azul claro + texto azul</t>
  </si>
  <si>
    <t>Dato editable: reemplázalo por tu información.</t>
  </si>
  <si>
    <t>Blanco o gris claro + texto negro</t>
  </si>
  <si>
    <t>Fórmula o cálculo automático: no lo modifiques.</t>
  </si>
  <si>
    <t>OK / Cumple</t>
  </si>
  <si>
    <t>El dato es válido o la señal resulta favorable dentro del modelo.</t>
  </si>
  <si>
    <t>No cumple</t>
  </si>
  <si>
    <t>La señal no suma punto; revisa su causa y magnitud.</t>
  </si>
  <si>
    <t>FALTA INFORMACIÓN</t>
  </si>
  <si>
    <t>Falta uno o más datos necesarios. No interpretes el F-Score todavía.</t>
  </si>
  <si>
    <t>REVISAR / REVISAR PERIODOS</t>
  </si>
  <si>
    <t>Hay un valor o una configuración inválida. Corrige el dato antes de continuar.</t>
  </si>
  <si>
    <t>5. Reglas importantes para evitar errores</t>
  </si>
  <si>
    <t>• Mantén la misma moneda y unidad en ambos periodos. Si trabajas en miles, usa miles en todos los importes.</t>
  </si>
  <si>
    <t>• La utilidad y el flujo operativo pueden ser negativos. Activos, deuda, ventas y costos no deben ingresarse como negativos.</t>
  </si>
  <si>
    <t>• Los activos al inicio de un periodo deben coincidir, normalmente, con los activos al cierre del periodo inmediatamente anterior.</t>
  </si>
  <si>
    <t>• Usa dos ejercicios anuales consecutivos. El periodo actual debe ser el año siguiente al periodo anterior.</t>
  </si>
  <si>
    <t>• No pegues información fuera de las celdas azul claro: podrías sobrescribir fórmulas.</t>
  </si>
  <si>
    <t>6. Alcance del modelo</t>
  </si>
  <si>
    <t>El Piotroski F-Score fue desarrollado originalmente para empresas cotizadas con alto book-to-market. Esta plantilla ejecuta sus 9 señales contables, pero no sustituye un análisis financiero completo, una valoración de empresa ni una recomendación de inversión.</t>
  </si>
  <si>
    <t>7. Fuentes del modelo</t>
  </si>
  <si>
    <t>Piotroski (2000)</t>
  </si>
  <si>
    <t>https://www.jstor.org/stable/2672906</t>
  </si>
  <si>
    <t>Walkshäusl (2020)</t>
  </si>
  <si>
    <t>https://link.springer.com/article/10.1057/s41260-020-00157-2</t>
  </si>
  <si>
    <t>Guía relacionada</t>
  </si>
  <si>
    <t>https://infoexperiencia.com/piotroski-f-score/</t>
  </si>
  <si>
    <t>Glosario | Piotroski F-Score</t>
  </si>
  <si>
    <t>Definiciones simples de todos los términos utilizados en la plantilla.</t>
  </si>
  <si>
    <t>Término</t>
  </si>
  <si>
    <t>Definición</t>
  </si>
  <si>
    <t>Uso en la plantilla</t>
  </si>
  <si>
    <t>Tipo</t>
  </si>
  <si>
    <t>Piotroski F-Score</t>
  </si>
  <si>
    <t>Puntuación de 0 a 9 construida con nueve señales contables binarias.</t>
  </si>
  <si>
    <t>Resultado total del modelo.</t>
  </si>
  <si>
    <t>Modelo</t>
  </si>
  <si>
    <t>Señal binaria</t>
  </si>
  <si>
    <t>Regla que asigna 1 si se cumple una condición favorable y 0 si no se cumple.</t>
  </si>
  <si>
    <t>Base de los nueve criterios.</t>
  </si>
  <si>
    <t>Concepto</t>
  </si>
  <si>
    <t>Periodo anterior</t>
  </si>
  <si>
    <t>Ejercicio financiero que sirve como referencia para comparar la evolución.</t>
  </si>
  <si>
    <t>Columna de comparación.</t>
  </si>
  <si>
    <t>Periodo</t>
  </si>
  <si>
    <t>Periodo actual</t>
  </si>
  <si>
    <t>Ejercicio financiero que se está evaluando.</t>
  </si>
  <si>
    <t>Columna principal de análisis.</t>
  </si>
  <si>
    <t>Utilidad neta</t>
  </si>
  <si>
    <t>Resultado contable del periodo. Para replicar el enfoque original, usa el resultado antes de partidas extraordinarias cuando esa clasificación aplique.</t>
  </si>
  <si>
    <t>Se usa para calcular el ROA.</t>
  </si>
  <si>
    <t>Dato</t>
  </si>
  <si>
    <t>Flujo de efectivo operativo (CFO)</t>
  </si>
  <si>
    <t>Efectivo generado o consumido por las operaciones normales del negocio.</t>
  </si>
  <si>
    <t>Se usa en dos señales de rentabilidad/calidad.</t>
  </si>
  <si>
    <t>Activos al inicio</t>
  </si>
  <si>
    <t>Total de activos existentes al comenzar el periodo.</t>
  </si>
  <si>
    <t>Denominador de ROA, CFO/activos y rotación.</t>
  </si>
  <si>
    <t>Activos al cierre</t>
  </si>
  <si>
    <t>Total de activos al finalizar el periodo.</t>
  </si>
  <si>
    <t>Se combina con activos iniciales para calcular activos promedio.</t>
  </si>
  <si>
    <t>Activos promedio</t>
  </si>
  <si>
    <t>Promedio entre activos al inicio y al cierre del periodo.</t>
  </si>
  <si>
    <t>Base del apalancamiento de esta plantilla.</t>
  </si>
  <si>
    <t>Cálculo</t>
  </si>
  <si>
    <t>ROA</t>
  </si>
  <si>
    <t>Rentabilidad sobre activos. Relaciona la utilidad con los activos al inicio del periodo.</t>
  </si>
  <si>
    <t>Criterios 1, 3 y referencia del criterio 4.</t>
  </si>
  <si>
    <t>Indicador</t>
  </si>
  <si>
    <t>CFO sobre activos</t>
  </si>
  <si>
    <t>Flujo operativo dividido entre activos al inicio del periodo.</t>
  </si>
  <si>
    <t>Criterios 2 y 4.</t>
  </si>
  <si>
    <t>Deuda de largo plazo</t>
  </si>
  <si>
    <t>Obligaciones financieras con vencimiento de largo plazo.</t>
  </si>
  <si>
    <t>Numerador del apalancamiento.</t>
  </si>
  <si>
    <t>Apalancamiento</t>
  </si>
  <si>
    <t>Deuda de largo plazo dividida entre activos promedio.</t>
  </si>
  <si>
    <t>Criterio 5: suma 1 si disminuye.</t>
  </si>
  <si>
    <t>Activos corrientes</t>
  </si>
  <si>
    <t>Activos que normalmente pueden convertirse en efectivo, venderse o consumirse en el corto plazo.</t>
  </si>
  <si>
    <t>Numerador de la razón corriente.</t>
  </si>
  <si>
    <t>Pasivos corrientes</t>
  </si>
  <si>
    <t>Obligaciones que deben pagarse normalmente en el corto plazo.</t>
  </si>
  <si>
    <t>Denominador de la razón corriente.</t>
  </si>
  <si>
    <t>Razón corriente</t>
  </si>
  <si>
    <t>Activos corrientes divididos entre pasivos corrientes.</t>
  </si>
  <si>
    <t>Criterio 6: suma 1 si mejora.</t>
  </si>
  <si>
    <t>Emisión de nuevas acciones</t>
  </si>
  <si>
    <t>Emisión de nuevas acciones ordinarias durante el periodo.</t>
  </si>
  <si>
    <t>Criterio 7: suma 1 cuando no hubo emisión.</t>
  </si>
  <si>
    <t>Ventas</t>
  </si>
  <si>
    <t>Ingresos generados por la actividad comercial antes de descontar costos y gastos.</t>
  </si>
  <si>
    <t>Margen bruto y rotación de activos.</t>
  </si>
  <si>
    <t>Costo de ventas</t>
  </si>
  <si>
    <t>Costo directo asociado con los bienes o servicios vendidos.</t>
  </si>
  <si>
    <t>Se usa para calcular el margen bruto.</t>
  </si>
  <si>
    <t>Margen bruto</t>
  </si>
  <si>
    <t>Porcentaje de ventas que queda después de descontar el costo de ventas.</t>
  </si>
  <si>
    <t>Criterio 8: suma 1 si aumenta.</t>
  </si>
  <si>
    <t>Rotación de activos</t>
  </si>
  <si>
    <t>Ventas divididas entre activos al inicio del periodo.</t>
  </si>
  <si>
    <t>Criterio 9: suma 1 si aumenta.</t>
  </si>
  <si>
    <t>Devengos (accruals)</t>
  </si>
  <si>
    <t>Diferencias entre resultado contable y generación de efectivo derivadas del reconocimiento contable.</t>
  </si>
  <si>
    <t>El criterio 4 compara CFO/activos con ROA.</t>
  </si>
  <si>
    <t>Book-to-market</t>
  </si>
  <si>
    <t>Relación entre valor contable y valor de mercado usada en análisis bursátil.</t>
  </si>
  <si>
    <t>Contexto original del estudio de Piotroski.</t>
  </si>
  <si>
    <t>Contexto</t>
  </si>
  <si>
    <t>Empresa cotizada</t>
  </si>
  <si>
    <t>Empresa cuyas acciones se negocian en un mercado bursátil.</t>
  </si>
  <si>
    <t>Población para la que se desarrolló originalmente el modelo.</t>
  </si>
  <si>
    <t>Punto porcentual</t>
  </si>
  <si>
    <t>Diferencia aritmética entre dos porcentajes. De 6% a 8% son 2 puntos porcentuales.</t>
  </si>
  <si>
    <t>Útil para interpretar cambios en ratios.</t>
  </si>
  <si>
    <t>OK</t>
  </si>
  <si>
    <t>Los datos necesarios para ese indicador están completos y cumplen las reglas básicas.</t>
  </si>
  <si>
    <t>Permite continuar con el cálculo.</t>
  </si>
  <si>
    <t>Estado</t>
  </si>
  <si>
    <t>Cumple</t>
  </si>
  <si>
    <t>La señal satisface la condición favorable definida por el F-Score.</t>
  </si>
  <si>
    <t>Asigna 1 punto.</t>
  </si>
  <si>
    <t>Resultado</t>
  </si>
  <si>
    <t>La señal no satisface la condición favorable definida por el F-Score.</t>
  </si>
  <si>
    <t>Asigna 0 puntos.</t>
  </si>
  <si>
    <t>Falta uno o más datos necesarios para calcular con seguridad.</t>
  </si>
  <si>
    <t>Detiene el F-Score hasta completar los datos.</t>
  </si>
  <si>
    <t>Alerta</t>
  </si>
  <si>
    <t>REVISAR</t>
  </si>
  <si>
    <t>Existe un dato con formato o valor incompatible con el cálculo.</t>
  </si>
  <si>
    <t>Detiene el F-Score hasta corregir el dato.</t>
  </si>
  <si>
    <t>REVISAR PERIODOS</t>
  </si>
  <si>
    <t>Los años no son enteros consecutivos o tienen un formato inválido.</t>
  </si>
  <si>
    <t>Detiene el F-Score hasta corregir los periodos.</t>
  </si>
  <si>
    <t>Clasificación práctica</t>
  </si>
  <si>
    <t>Agrupación orientativa: bajo (0–3), intermedio (4–6) o alto (7–9), usada en investigaciones posteriores.</t>
  </si>
  <si>
    <t>Ayuda a contextualizar el resultado; no es una recomendación.</t>
  </si>
  <si>
    <t>Interpretación</t>
  </si>
  <si>
    <t>Piotroski F-Score | Cálculo</t>
  </si>
  <si>
    <t>Ejemplo: Comercial Delta · Edita solo las celdas azul claro. Los cálculos y puntos se actualizan automáticamente.</t>
  </si>
  <si>
    <t>Empresa</t>
  </si>
  <si>
    <t>Comercial Delta</t>
  </si>
  <si>
    <t>Datos de entrada | Reemplaza el ejemplo por tus datos</t>
  </si>
  <si>
    <t>Unidad</t>
  </si>
  <si>
    <t>Uso en F-Score</t>
  </si>
  <si>
    <t>Consejo</t>
  </si>
  <si>
    <t>Moneda</t>
  </si>
  <si>
    <t>Puede ser negativa.</t>
  </si>
  <si>
    <t>Flujo de efectivo operativo</t>
  </si>
  <si>
    <t>CFO/activos y calidad</t>
  </si>
  <si>
    <t>Puede ser negativo.</t>
  </si>
  <si>
    <t>ROA, CFO/activos y rotación</t>
  </si>
  <si>
    <t>Debe ser mayor que 0.</t>
  </si>
  <si>
    <t>No debe ser negativa.</t>
  </si>
  <si>
    <t>No debe ser negativo.</t>
  </si>
  <si>
    <t>Margen bruto y rotación</t>
  </si>
  <si>
    <t>Nueva emisión de acciones (periodo actual)</t>
  </si>
  <si>
    <t>No aplica</t>
  </si>
  <si>
    <t>Sí</t>
  </si>
  <si>
    <t>Sí / No</t>
  </si>
  <si>
    <t>Criterio 7</t>
  </si>
  <si>
    <t>Escribe solo Sí o No.</t>
  </si>
  <si>
    <t>Indicadores calculados automáticamente</t>
  </si>
  <si>
    <t>Lectura rápida</t>
  </si>
  <si>
    <t>Utilidad / activos al inicio</t>
  </si>
  <si>
    <t>CFO / activos</t>
  </si>
  <si>
    <t>CFO / activos al inicio</t>
  </si>
  <si>
    <t>Deuda LP / activos promedio</t>
  </si>
  <si>
    <t>Activos corrientes / pasivos corrientes</t>
  </si>
  <si>
    <t>(Ventas - costo) / ventas</t>
  </si>
  <si>
    <t>Ventas / activos al inicio</t>
  </si>
  <si>
    <t>Evaluación de los 9 criterios</t>
  </si>
  <si>
    <t>#</t>
  </si>
  <si>
    <t>Área</t>
  </si>
  <si>
    <t>Criterio</t>
  </si>
  <si>
    <t>Regla favorable</t>
  </si>
  <si>
    <t>Referencia</t>
  </si>
  <si>
    <t>Evaluado</t>
  </si>
  <si>
    <t>Punto</t>
  </si>
  <si>
    <t>Rentabilidad</t>
  </si>
  <si>
    <t>ROA positivo</t>
  </si>
  <si>
    <t>ROA actual &gt; 0</t>
  </si>
  <si>
    <t>Flujo operativo positivo</t>
  </si>
  <si>
    <t>CFO/activos actual &gt; 0</t>
  </si>
  <si>
    <t>Mejora del ROA</t>
  </si>
  <si>
    <t>ROA actual &gt; ROA anterior</t>
  </si>
  <si>
    <t>Calidad del resultado</t>
  </si>
  <si>
    <t>Flujo operativo &gt; utilidad</t>
  </si>
  <si>
    <t>CFO/activos actual &gt; ROA actual</t>
  </si>
  <si>
    <t>Estructura financiera</t>
  </si>
  <si>
    <t>Menor apalancamiento</t>
  </si>
  <si>
    <t>Apalancamiento actual &lt; anterior</t>
  </si>
  <si>
    <t>Liquidez</t>
  </si>
  <si>
    <t>Mejora de razón corriente</t>
  </si>
  <si>
    <t>Razón actual &gt; anterior</t>
  </si>
  <si>
    <t>Financiación</t>
  </si>
  <si>
    <t>Sin emisión de acciones</t>
  </si>
  <si>
    <t>Emisión actual = No</t>
  </si>
  <si>
    <t>Eficiencia</t>
  </si>
  <si>
    <t>Mejora del margen bruto</t>
  </si>
  <si>
    <t>Margen actual &gt; anterior</t>
  </si>
  <si>
    <t>Mejora de rotación de activos</t>
  </si>
  <si>
    <t>Rotación actual &gt; anterior</t>
  </si>
  <si>
    <t>F-Score total</t>
  </si>
  <si>
    <t>Puntaje</t>
  </si>
  <si>
    <t>Cómo interpretar</t>
  </si>
  <si>
    <t>F-Score</t>
  </si>
  <si>
    <t>El resultado solo resume 9 señales. Revisa criterios, magnitud de cambios y contexto financiero.</t>
  </si>
  <si>
    <t>Bajo 0–3 | Intermedio 4–6 | Alto 7–9</t>
  </si>
  <si>
    <t>Señales favorables</t>
  </si>
  <si>
    <t>Señales a revisar</t>
  </si>
  <si>
    <t>Si ves FALTA INFORMACIÓN o REVISAR, corrige los datos antes de interpretar el F-Score.</t>
  </si>
  <si>
    <t>Nota metodológica: el modelo original fue desarrollado para empresas cotizadas con alto book-to-market. En empresas privadas úsalo como marco complementario.</t>
  </si>
  <si>
    <r>
      <rPr>
        <b/>
        <sz val="11"/>
        <color rgb="FFFFC000"/>
        <rFont val="Carlito"/>
      </rPr>
      <t>¿Quieres llevar este análisis un paso más allá?</t>
    </r>
    <r>
      <rPr>
        <sz val="11"/>
        <color theme="0"/>
        <rFont val="Carlito"/>
      </rPr>
      <t xml:space="preserve">
</t>
    </r>
    <r>
      <rPr>
        <b/>
        <sz val="11"/>
        <color theme="0"/>
        <rFont val="Carlito"/>
      </rPr>
      <t>Conoce los Sistemas Premium de InfoExperiencia: recursos prácticos diseñados para ayudarte a profundizar tus análisis, organizar mejor tu negocio y tomar decisiones con mayor claridad.</t>
    </r>
  </si>
  <si>
    <t>https://infoexperiencia.com/sistemas-premium/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</si>
</sst>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;[Red]\(#,##0\);\-"/>
    <numFmt numFmtId="165" formatCode="0.00%;[Red]\(0.00%\);\-"/>
    <numFmt numFmtId="166" formatCode="0.00\x;[Red]\(0.00\x\);\-"/>
  </numFmts>
  <fonts count="14">
    <font>
      <sz val="11"/>
      <name val="Carlito"/>
    </font>
    <font>
      <b/>
      <sz val="16"/>
      <color rgb="FFFFFFFF"/>
      <name val="Carlito"/>
    </font>
    <font>
      <sz val="10"/>
      <color rgb="FFFFFFFF"/>
      <name val="Carlito"/>
    </font>
    <font>
      <b/>
      <sz val="11"/>
      <color rgb="FFFFFFFF"/>
      <name val="Carlito"/>
    </font>
    <font>
      <b/>
      <sz val="10"/>
      <color rgb="FFFFFFFF"/>
      <name val="Carlito"/>
    </font>
    <font>
      <sz val="10"/>
      <color rgb="FF0563C1"/>
      <name val="Carlito"/>
    </font>
    <font>
      <b/>
      <sz val="11"/>
      <color rgb="FF0000FF"/>
      <name val="Carlito"/>
    </font>
    <font>
      <i/>
      <sz val="11"/>
      <color rgb="FF6B7280"/>
      <name val="Carlito"/>
    </font>
    <font>
      <b/>
      <sz val="11"/>
      <color rgb="FF1F2937"/>
      <name val="Carlito"/>
    </font>
    <font>
      <u/>
      <sz val="11"/>
      <color theme="10"/>
      <name val="Carlito"/>
    </font>
    <font>
      <sz val="11"/>
      <color theme="0"/>
      <name val="Carlito"/>
    </font>
    <font>
      <b/>
      <sz val="11"/>
      <color rgb="FFFFC000"/>
      <name val="Carlito"/>
    </font>
    <font>
      <b/>
      <sz val="11"/>
      <color theme="0"/>
      <name val="Carlito"/>
    </font>
    <font>
      <b/>
      <u/>
      <sz val="13"/>
      <color theme="10"/>
      <name val="Carlito"/>
    </font>
  </fonts>
  <fills count="8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17365D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EAF3FF"/>
        <bgColor indexed="64"/>
      </patternFill>
    </fill>
    <fill>
      <patternFill patternType="solid">
        <fgColor rgb="FFF3F5F7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rgb="FFAAB7C4"/>
      </bottom>
      <diagonal/>
    </border>
    <border>
      <left/>
      <right/>
      <top/>
      <bottom style="hair">
        <color rgb="FFD9E1E8"/>
      </bottom>
      <diagonal/>
    </border>
    <border>
      <left/>
      <right/>
      <top/>
      <bottom style="thin">
        <color rgb="FF9FBAD0"/>
      </bottom>
      <diagonal/>
    </border>
    <border>
      <left/>
      <right/>
      <top style="thin">
        <color rgb="FF0B1F3A"/>
      </top>
      <bottom/>
      <diagonal/>
    </border>
    <border>
      <left/>
      <right style="hair">
        <color rgb="FFE5E7EB"/>
      </right>
      <top/>
      <bottom style="thin">
        <color rgb="FFAAB7C4"/>
      </bottom>
      <diagonal/>
    </border>
    <border>
      <left/>
      <right style="hair">
        <color rgb="FFE5E7EB"/>
      </right>
      <top/>
      <bottom/>
      <diagonal/>
    </border>
    <border>
      <left/>
      <right style="hair">
        <color rgb="FFE5E7EB"/>
      </right>
      <top/>
      <bottom style="hair">
        <color rgb="FFD9E1E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51">
    <xf numFmtId="0" fontId="0" fillId="0" borderId="0" xfId="0"/>
    <xf numFmtId="0" fontId="1" fillId="2" borderId="0" xfId="0" applyFont="1" applyFill="1" applyAlignment="1">
      <alignment horizontal="left" vertical="center"/>
    </xf>
    <xf numFmtId="0" fontId="0" fillId="3" borderId="0" xfId="0" applyFill="1"/>
    <xf numFmtId="0" fontId="2" fillId="4" borderId="0" xfId="0" applyFont="1" applyFill="1" applyAlignment="1">
      <alignment horizontal="left" vertical="center"/>
    </xf>
    <xf numFmtId="0" fontId="0" fillId="3" borderId="0" xfId="0" applyFill="1" applyAlignment="1">
      <alignment vertical="top" wrapText="1"/>
    </xf>
    <xf numFmtId="0" fontId="3" fillId="2" borderId="0" xfId="0" applyFont="1" applyFill="1" applyAlignment="1">
      <alignment horizontal="left" vertical="top" wrapText="1"/>
    </xf>
    <xf numFmtId="0" fontId="0" fillId="3" borderId="0" xfId="0" applyFill="1" applyAlignment="1">
      <alignment horizontal="center" vertical="top" wrapText="1"/>
    </xf>
    <xf numFmtId="0" fontId="4" fillId="4" borderId="1" xfId="0" applyFont="1" applyFill="1" applyBorder="1" applyAlignment="1">
      <alignment horizontal="left" vertical="top" wrapText="1"/>
    </xf>
    <xf numFmtId="0" fontId="0" fillId="3" borderId="0" xfId="0" applyFill="1" applyAlignment="1">
      <alignment vertical="top"/>
    </xf>
    <xf numFmtId="0" fontId="5" fillId="3" borderId="0" xfId="0" applyFont="1" applyFill="1" applyAlignment="1">
      <alignment vertical="top" wrapText="1"/>
    </xf>
    <xf numFmtId="0" fontId="10" fillId="5" borderId="8" xfId="0" applyFont="1" applyFill="1" applyBorder="1" applyAlignment="1">
      <alignment horizontal="center" vertical="center" wrapText="1"/>
    </xf>
    <xf numFmtId="0" fontId="10" fillId="5" borderId="9" xfId="0" applyFont="1" applyFill="1" applyBorder="1" applyAlignment="1">
      <alignment horizontal="center" vertical="center" wrapText="1"/>
    </xf>
    <xf numFmtId="0" fontId="10" fillId="5" borderId="10" xfId="0" applyFont="1" applyFill="1" applyBorder="1" applyAlignment="1">
      <alignment horizontal="center" vertical="center" wrapText="1"/>
    </xf>
    <xf numFmtId="0" fontId="10" fillId="5" borderId="11" xfId="0" applyFont="1" applyFill="1" applyBorder="1" applyAlignment="1">
      <alignment horizontal="center" vertical="center" wrapText="1"/>
    </xf>
    <xf numFmtId="0" fontId="10" fillId="5" borderId="12" xfId="0" applyFont="1" applyFill="1" applyBorder="1" applyAlignment="1">
      <alignment horizontal="center" vertical="center" wrapText="1"/>
    </xf>
    <xf numFmtId="0" fontId="10" fillId="5" borderId="13" xfId="0" applyFont="1" applyFill="1" applyBorder="1" applyAlignment="1">
      <alignment horizontal="center" vertical="center" wrapText="1"/>
    </xf>
    <xf numFmtId="0" fontId="13" fillId="3" borderId="14" xfId="1" applyFont="1" applyFill="1" applyBorder="1" applyAlignment="1">
      <alignment horizontal="center" vertical="center"/>
    </xf>
    <xf numFmtId="0" fontId="13" fillId="3" borderId="15" xfId="1" applyFont="1" applyFill="1" applyBorder="1" applyAlignment="1">
      <alignment horizontal="center" vertical="center"/>
    </xf>
    <xf numFmtId="0" fontId="0" fillId="3" borderId="2" xfId="0" applyFill="1" applyBorder="1" applyAlignment="1">
      <alignment vertical="top" wrapText="1"/>
    </xf>
    <xf numFmtId="0" fontId="1" fillId="2" borderId="0" xfId="0" applyFont="1" applyFill="1" applyAlignment="1" applyProtection="1">
      <alignment horizontal="left" vertical="center"/>
      <protection locked="0"/>
    </xf>
    <xf numFmtId="0" fontId="1" fillId="2" borderId="0" xfId="0" applyFont="1" applyFill="1" applyAlignment="1" applyProtection="1">
      <alignment horizontal="left" vertical="center" wrapText="1"/>
      <protection locked="0"/>
    </xf>
    <xf numFmtId="0" fontId="2" fillId="4" borderId="0" xfId="0" applyFont="1" applyFill="1" applyAlignment="1" applyProtection="1">
      <alignment horizontal="left" vertical="center"/>
      <protection locked="0"/>
    </xf>
    <xf numFmtId="0" fontId="2" fillId="4" borderId="0" xfId="0" applyFont="1" applyFill="1" applyAlignment="1" applyProtection="1">
      <alignment horizontal="left" vertical="center" wrapText="1"/>
      <protection locked="0"/>
    </xf>
    <xf numFmtId="0" fontId="0" fillId="3" borderId="0" xfId="0" applyFill="1" applyAlignment="1" applyProtection="1">
      <alignment vertical="center" wrapText="1"/>
      <protection locked="0"/>
    </xf>
    <xf numFmtId="0" fontId="6" fillId="6" borderId="3" xfId="0" applyFont="1" applyFill="1" applyBorder="1" applyAlignment="1" applyProtection="1">
      <alignment vertical="center" wrapText="1"/>
      <protection locked="0"/>
    </xf>
    <xf numFmtId="1" fontId="6" fillId="6" borderId="3" xfId="0" applyNumberFormat="1" applyFont="1" applyFill="1" applyBorder="1" applyAlignment="1" applyProtection="1">
      <alignment vertical="center" wrapText="1"/>
      <protection locked="0"/>
    </xf>
    <xf numFmtId="1" fontId="0" fillId="3" borderId="0" xfId="0" applyNumberFormat="1" applyFill="1" applyAlignment="1" applyProtection="1">
      <alignment vertical="center" wrapText="1"/>
      <protection locked="0"/>
    </xf>
    <xf numFmtId="0" fontId="3" fillId="2" borderId="0" xfId="0" applyFont="1" applyFill="1" applyAlignment="1" applyProtection="1">
      <alignment horizontal="left" vertical="center"/>
      <protection locked="0"/>
    </xf>
    <xf numFmtId="0" fontId="3" fillId="2" borderId="0" xfId="0" applyFont="1" applyFill="1" applyAlignment="1" applyProtection="1">
      <alignment horizontal="left" vertical="center" wrapText="1"/>
      <protection locked="0"/>
    </xf>
    <xf numFmtId="0" fontId="4" fillId="4" borderId="1" xfId="0" applyFont="1" applyFill="1" applyBorder="1" applyAlignment="1" applyProtection="1">
      <alignment horizontal="left" vertical="center" wrapText="1"/>
      <protection locked="0"/>
    </xf>
    <xf numFmtId="0" fontId="4" fillId="4" borderId="5" xfId="0" applyFont="1" applyFill="1" applyBorder="1" applyAlignment="1" applyProtection="1">
      <alignment horizontal="left" vertical="center" wrapText="1"/>
      <protection locked="0"/>
    </xf>
    <xf numFmtId="164" fontId="6" fillId="6" borderId="0" xfId="0" applyNumberFormat="1" applyFont="1" applyFill="1" applyAlignment="1" applyProtection="1">
      <alignment vertical="center" wrapText="1"/>
      <protection locked="0"/>
    </xf>
    <xf numFmtId="0" fontId="0" fillId="3" borderId="6" xfId="0" applyFill="1" applyBorder="1" applyAlignment="1" applyProtection="1">
      <alignment vertical="center" wrapText="1"/>
      <protection locked="0"/>
    </xf>
    <xf numFmtId="164" fontId="6" fillId="6" borderId="3" xfId="0" applyNumberFormat="1" applyFont="1" applyFill="1" applyBorder="1" applyAlignment="1" applyProtection="1">
      <alignment vertical="center" wrapText="1"/>
      <protection locked="0"/>
    </xf>
    <xf numFmtId="0" fontId="0" fillId="3" borderId="2" xfId="0" applyFill="1" applyBorder="1" applyAlignment="1" applyProtection="1">
      <alignment vertical="center" wrapText="1"/>
      <protection locked="0"/>
    </xf>
    <xf numFmtId="0" fontId="7" fillId="7" borderId="2" xfId="0" applyFont="1" applyFill="1" applyBorder="1" applyAlignment="1" applyProtection="1">
      <alignment vertical="center" wrapText="1"/>
      <protection locked="0"/>
    </xf>
    <xf numFmtId="0" fontId="6" fillId="6" borderId="2" xfId="0" applyFont="1" applyFill="1" applyBorder="1" applyAlignment="1" applyProtection="1">
      <alignment vertical="center" wrapText="1"/>
      <protection locked="0"/>
    </xf>
    <xf numFmtId="0" fontId="0" fillId="3" borderId="7" xfId="0" applyFill="1" applyBorder="1" applyAlignment="1" applyProtection="1">
      <alignment vertical="center" wrapText="1"/>
      <protection locked="0"/>
    </xf>
    <xf numFmtId="165" fontId="0" fillId="7" borderId="0" xfId="0" applyNumberFormat="1" applyFill="1" applyAlignment="1" applyProtection="1">
      <alignment vertical="center" wrapText="1"/>
      <protection locked="0"/>
    </xf>
    <xf numFmtId="0" fontId="0" fillId="7" borderId="6" xfId="0" applyFill="1" applyBorder="1" applyAlignment="1" applyProtection="1">
      <alignment vertical="center" wrapText="1"/>
      <protection locked="0"/>
    </xf>
    <xf numFmtId="166" fontId="0" fillId="7" borderId="0" xfId="0" applyNumberFormat="1" applyFill="1" applyAlignment="1" applyProtection="1">
      <alignment vertical="center" wrapText="1"/>
      <protection locked="0"/>
    </xf>
    <xf numFmtId="166" fontId="0" fillId="7" borderId="2" xfId="0" applyNumberFormat="1" applyFill="1" applyBorder="1" applyAlignment="1" applyProtection="1">
      <alignment vertical="center" wrapText="1"/>
      <protection locked="0"/>
    </xf>
    <xf numFmtId="0" fontId="0" fillId="7" borderId="7" xfId="0" applyFill="1" applyBorder="1" applyAlignment="1" applyProtection="1">
      <alignment vertical="center" wrapText="1"/>
      <protection locked="0"/>
    </xf>
    <xf numFmtId="0" fontId="0" fillId="7" borderId="0" xfId="0" applyFill="1" applyAlignment="1" applyProtection="1">
      <alignment vertical="center" wrapText="1"/>
      <protection locked="0"/>
    </xf>
    <xf numFmtId="0" fontId="0" fillId="7" borderId="2" xfId="0" applyFill="1" applyBorder="1" applyAlignment="1" applyProtection="1">
      <alignment vertical="center" wrapText="1"/>
      <protection locked="0"/>
    </xf>
    <xf numFmtId="0" fontId="3" fillId="2" borderId="4" xfId="0" applyFont="1" applyFill="1" applyBorder="1" applyAlignment="1" applyProtection="1">
      <alignment vertical="center" wrapText="1"/>
      <protection locked="0"/>
    </xf>
    <xf numFmtId="0" fontId="8" fillId="7" borderId="0" xfId="0" applyFont="1" applyFill="1" applyAlignment="1" applyProtection="1">
      <alignment vertical="center" wrapText="1"/>
      <protection locked="0"/>
    </xf>
    <xf numFmtId="0" fontId="8" fillId="7" borderId="6" xfId="0" applyFont="1" applyFill="1" applyBorder="1" applyAlignment="1" applyProtection="1">
      <alignment vertical="center" wrapText="1"/>
      <protection locked="0"/>
    </xf>
    <xf numFmtId="0" fontId="8" fillId="7" borderId="2" xfId="0" applyFont="1" applyFill="1" applyBorder="1" applyAlignment="1" applyProtection="1">
      <alignment vertical="center" wrapText="1"/>
      <protection locked="0"/>
    </xf>
    <xf numFmtId="0" fontId="8" fillId="7" borderId="7" xfId="0" applyFont="1" applyFill="1" applyBorder="1" applyAlignment="1" applyProtection="1">
      <alignment vertical="center" wrapText="1"/>
      <protection locked="0"/>
    </xf>
    <xf numFmtId="0" fontId="0" fillId="3" borderId="0" xfId="0" applyFill="1" applyProtection="1">
      <protection locked="0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0</xdr:rowOff>
    </xdr:from>
    <xdr:to>
      <xdr:col>3</xdr:col>
      <xdr:colOff>1806232</xdr:colOff>
      <xdr:row>2</xdr:row>
      <xdr:rowOff>97155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479CEA3-9CF2-4CAA-8D2F-D7255F73E3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29950" y="0"/>
          <a:ext cx="2091982" cy="61150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0</xdr:rowOff>
    </xdr:from>
    <xdr:to>
      <xdr:col>5</xdr:col>
      <xdr:colOff>1691932</xdr:colOff>
      <xdr:row>2</xdr:row>
      <xdr:rowOff>167640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ABD1472-EDEF-4CA1-98CA-F4E9015847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963400" y="0"/>
          <a:ext cx="2095792" cy="59817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9</xdr:col>
      <xdr:colOff>1806232</xdr:colOff>
      <xdr:row>2</xdr:row>
      <xdr:rowOff>76200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39CD904-96D3-4866-89B0-B0FE5F133C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154025" y="0"/>
          <a:ext cx="2095792" cy="609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infoexperiencia.com/sistemas-premium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infoexperiencia.com/sistemas-premium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infoexperiencia.com/sistemas-premiu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5"/>
  <sheetViews>
    <sheetView tabSelected="1" workbookViewId="0">
      <selection activeCell="D17" sqref="D17"/>
    </sheetView>
  </sheetViews>
  <sheetFormatPr baseColWidth="10" defaultColWidth="8.796875" defaultRowHeight="13.8"/>
  <cols>
    <col min="1" max="1" width="41" style="2" customWidth="1"/>
    <col min="2" max="2" width="103.796875" style="2" customWidth="1"/>
    <col min="3" max="3" width="3.796875" style="2" customWidth="1"/>
    <col min="4" max="4" width="39.5" style="2" customWidth="1"/>
    <col min="5" max="5" width="45.3984375" style="2" customWidth="1"/>
    <col min="6" max="16384" width="8.796875" style="2"/>
  </cols>
  <sheetData>
    <row r="1" spans="1:5" ht="22.35" customHeight="1">
      <c r="A1" s="1" t="s">
        <v>0</v>
      </c>
      <c r="B1" s="1"/>
    </row>
    <row r="2" spans="1:5" ht="17.55" customHeight="1">
      <c r="A2" s="3" t="s">
        <v>1</v>
      </c>
      <c r="B2" s="3"/>
    </row>
    <row r="3" spans="1:5" ht="14.4" thickBot="1">
      <c r="A3" s="4"/>
      <c r="B3" s="4"/>
    </row>
    <row r="4" spans="1:5" ht="20.399999999999999" customHeight="1">
      <c r="A4" s="5" t="s">
        <v>2</v>
      </c>
      <c r="B4" s="5"/>
      <c r="D4" s="10" t="s">
        <v>246</v>
      </c>
      <c r="E4" s="11"/>
    </row>
    <row r="5" spans="1:5" ht="20.399999999999999" customHeight="1">
      <c r="A5" s="6" t="s">
        <v>3</v>
      </c>
      <c r="B5" s="6"/>
      <c r="D5" s="12"/>
      <c r="E5" s="13"/>
    </row>
    <row r="6" spans="1:5" ht="20.399999999999999" customHeight="1" thickBot="1">
      <c r="A6" s="6"/>
      <c r="B6" s="6"/>
      <c r="D6" s="14"/>
      <c r="E6" s="15"/>
    </row>
    <row r="7" spans="1:5" ht="17.399999999999999" thickBot="1">
      <c r="A7" s="5" t="s">
        <v>4</v>
      </c>
      <c r="B7" s="5"/>
      <c r="D7" s="16" t="s">
        <v>247</v>
      </c>
      <c r="E7" s="17"/>
    </row>
    <row r="8" spans="1:5">
      <c r="A8" s="7" t="s">
        <v>5</v>
      </c>
      <c r="B8" s="7" t="s">
        <v>6</v>
      </c>
    </row>
    <row r="9" spans="1:5">
      <c r="A9" s="4" t="s">
        <v>7</v>
      </c>
      <c r="B9" s="4" t="s">
        <v>8</v>
      </c>
    </row>
    <row r="10" spans="1:5" ht="27.6">
      <c r="A10" s="4" t="s">
        <v>9</v>
      </c>
      <c r="B10" s="4" t="s">
        <v>10</v>
      </c>
    </row>
    <row r="11" spans="1:5">
      <c r="A11" s="4" t="s">
        <v>11</v>
      </c>
      <c r="B11" s="4" t="s">
        <v>12</v>
      </c>
    </row>
    <row r="12" spans="1:5">
      <c r="A12" s="4" t="s">
        <v>13</v>
      </c>
      <c r="B12" s="4" t="s">
        <v>14</v>
      </c>
    </row>
    <row r="13" spans="1:5">
      <c r="A13" s="4" t="s">
        <v>15</v>
      </c>
      <c r="B13" s="4" t="s">
        <v>16</v>
      </c>
    </row>
    <row r="14" spans="1:5">
      <c r="A14" s="4"/>
      <c r="B14" s="4"/>
    </row>
    <row r="15" spans="1:5">
      <c r="A15" s="5" t="s">
        <v>17</v>
      </c>
      <c r="B15" s="5"/>
    </row>
    <row r="16" spans="1:5">
      <c r="A16" s="4" t="s">
        <v>18</v>
      </c>
      <c r="B16" s="4" t="s">
        <v>19</v>
      </c>
    </row>
    <row r="17" spans="1:2" ht="27.6">
      <c r="A17" s="4" t="s">
        <v>20</v>
      </c>
      <c r="B17" s="4" t="s">
        <v>21</v>
      </c>
    </row>
    <row r="18" spans="1:2">
      <c r="A18" s="4" t="s">
        <v>22</v>
      </c>
      <c r="B18" s="4" t="s">
        <v>23</v>
      </c>
    </row>
    <row r="19" spans="1:2" ht="27.6">
      <c r="A19" s="4" t="s">
        <v>24</v>
      </c>
      <c r="B19" s="4" t="s">
        <v>25</v>
      </c>
    </row>
    <row r="20" spans="1:2" ht="27.6">
      <c r="A20" s="4" t="s">
        <v>26</v>
      </c>
      <c r="B20" s="4" t="s">
        <v>27</v>
      </c>
    </row>
    <row r="21" spans="1:2" ht="27.6">
      <c r="A21" s="4" t="s">
        <v>28</v>
      </c>
      <c r="B21" s="4" t="s">
        <v>29</v>
      </c>
    </row>
    <row r="22" spans="1:2" ht="27.6">
      <c r="A22" s="4" t="s">
        <v>30</v>
      </c>
      <c r="B22" s="4" t="s">
        <v>31</v>
      </c>
    </row>
    <row r="23" spans="1:2">
      <c r="A23" s="4"/>
      <c r="B23" s="4"/>
    </row>
    <row r="24" spans="1:2">
      <c r="A24" s="5" t="s">
        <v>32</v>
      </c>
      <c r="B24" s="5"/>
    </row>
    <row r="25" spans="1:2">
      <c r="A25" s="4" t="s">
        <v>33</v>
      </c>
      <c r="B25" s="4" t="s">
        <v>34</v>
      </c>
    </row>
    <row r="26" spans="1:2">
      <c r="A26" s="4" t="s">
        <v>35</v>
      </c>
      <c r="B26" s="4" t="s">
        <v>36</v>
      </c>
    </row>
    <row r="27" spans="1:2">
      <c r="A27" s="4" t="s">
        <v>37</v>
      </c>
      <c r="B27" s="4" t="s">
        <v>38</v>
      </c>
    </row>
    <row r="28" spans="1:2">
      <c r="A28" s="4" t="s">
        <v>39</v>
      </c>
      <c r="B28" s="4" t="s">
        <v>40</v>
      </c>
    </row>
    <row r="29" spans="1:2">
      <c r="A29" s="4" t="s">
        <v>41</v>
      </c>
      <c r="B29" s="4" t="s">
        <v>42</v>
      </c>
    </row>
    <row r="30" spans="1:2">
      <c r="A30" s="4" t="s">
        <v>43</v>
      </c>
      <c r="B30" s="4" t="s">
        <v>44</v>
      </c>
    </row>
    <row r="31" spans="1:2">
      <c r="A31" s="4"/>
      <c r="B31" s="4"/>
    </row>
    <row r="32" spans="1:2">
      <c r="A32" s="5" t="s">
        <v>45</v>
      </c>
      <c r="B32" s="5"/>
    </row>
    <row r="33" spans="1:2">
      <c r="A33" s="8" t="s">
        <v>46</v>
      </c>
      <c r="B33" s="4"/>
    </row>
    <row r="34" spans="1:2">
      <c r="A34" s="8" t="s">
        <v>47</v>
      </c>
      <c r="B34" s="4"/>
    </row>
    <row r="35" spans="1:2">
      <c r="A35" s="8" t="s">
        <v>48</v>
      </c>
      <c r="B35" s="4"/>
    </row>
    <row r="36" spans="1:2">
      <c r="A36" s="8" t="s">
        <v>49</v>
      </c>
      <c r="B36" s="4"/>
    </row>
    <row r="37" spans="1:2">
      <c r="A37" s="8" t="s">
        <v>50</v>
      </c>
      <c r="B37" s="4"/>
    </row>
    <row r="38" spans="1:2">
      <c r="A38" s="4"/>
      <c r="B38" s="4"/>
    </row>
    <row r="39" spans="1:2">
      <c r="A39" s="5" t="s">
        <v>51</v>
      </c>
      <c r="B39" s="5"/>
    </row>
    <row r="40" spans="1:2">
      <c r="A40" s="6" t="s">
        <v>52</v>
      </c>
      <c r="B40" s="6"/>
    </row>
    <row r="41" spans="1:2">
      <c r="A41" s="6"/>
      <c r="B41" s="6"/>
    </row>
    <row r="42" spans="1:2">
      <c r="A42" s="5" t="s">
        <v>53</v>
      </c>
      <c r="B42" s="5"/>
    </row>
    <row r="43" spans="1:2">
      <c r="A43" s="4" t="s">
        <v>54</v>
      </c>
      <c r="B43" s="9" t="s">
        <v>55</v>
      </c>
    </row>
    <row r="44" spans="1:2">
      <c r="A44" s="4" t="s">
        <v>56</v>
      </c>
      <c r="B44" s="9" t="s">
        <v>57</v>
      </c>
    </row>
    <row r="45" spans="1:2">
      <c r="A45" s="4" t="s">
        <v>58</v>
      </c>
      <c r="B45" s="9" t="s">
        <v>59</v>
      </c>
    </row>
  </sheetData>
  <sheetProtection algorithmName="SHA-512" hashValue="fEQP3qHIvf+iSUWXLaTpx3R2Fj97YsqwpZWW8Q2NM/Rgqp8YzXU4dIAHuQVUBEyiVWsf5jLCkXjhzm+zzC9BuQ==" saltValue="ZeYrYIGtajU31XJ8XBbHrw==" spinCount="100000" sheet="1" objects="1" scenarios="1" formatCells="0" formatColumns="0" formatRows="0" insertColumns="0" sort="0" autoFilter="0" pivotTables="0"/>
  <mergeCells count="4">
    <mergeCell ref="A5:B6"/>
    <mergeCell ref="A40:B41"/>
    <mergeCell ref="D4:E6"/>
    <mergeCell ref="D7:E7"/>
  </mergeCells>
  <hyperlinks>
    <hyperlink ref="D7" r:id="rId1" xr:uid="{A443A54E-9D62-4413-B83D-CE9C37DC939F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6"/>
  <sheetViews>
    <sheetView workbookViewId="0">
      <selection activeCell="F9" sqref="F9"/>
    </sheetView>
  </sheetViews>
  <sheetFormatPr baseColWidth="10" defaultColWidth="8.796875" defaultRowHeight="13.8"/>
  <cols>
    <col min="1" max="1" width="28" style="2" customWidth="1"/>
    <col min="2" max="2" width="66" style="2" customWidth="1"/>
    <col min="3" max="3" width="45" style="2" customWidth="1"/>
    <col min="4" max="4" width="18" style="2" customWidth="1"/>
    <col min="5" max="5" width="5.19921875" style="2" customWidth="1"/>
    <col min="6" max="6" width="48.8984375" style="2" customWidth="1"/>
    <col min="7" max="7" width="22.59765625" style="2" customWidth="1"/>
    <col min="8" max="16384" width="8.796875" style="2"/>
  </cols>
  <sheetData>
    <row r="1" spans="1:7" ht="21">
      <c r="A1" s="1" t="s">
        <v>60</v>
      </c>
      <c r="B1" s="1"/>
      <c r="C1" s="1"/>
      <c r="D1" s="1"/>
    </row>
    <row r="2" spans="1:7">
      <c r="A2" s="3" t="s">
        <v>61</v>
      </c>
      <c r="B2" s="3"/>
      <c r="C2" s="3"/>
      <c r="D2" s="3"/>
    </row>
    <row r="3" spans="1:7" ht="14.4" thickBot="1">
      <c r="A3" s="4"/>
      <c r="B3" s="4"/>
      <c r="C3" s="4"/>
      <c r="D3" s="4"/>
    </row>
    <row r="4" spans="1:7" ht="29.4" customHeight="1">
      <c r="A4" s="7" t="s">
        <v>62</v>
      </c>
      <c r="B4" s="7" t="s">
        <v>63</v>
      </c>
      <c r="C4" s="7" t="s">
        <v>64</v>
      </c>
      <c r="D4" s="7" t="s">
        <v>65</v>
      </c>
      <c r="F4" s="10" t="s">
        <v>246</v>
      </c>
      <c r="G4" s="11"/>
    </row>
    <row r="5" spans="1:7" ht="29.4" customHeight="1">
      <c r="A5" s="4" t="s">
        <v>66</v>
      </c>
      <c r="B5" s="4" t="s">
        <v>67</v>
      </c>
      <c r="C5" s="4" t="s">
        <v>68</v>
      </c>
      <c r="D5" s="4" t="s">
        <v>69</v>
      </c>
      <c r="F5" s="12"/>
      <c r="G5" s="13"/>
    </row>
    <row r="6" spans="1:7" ht="29.4" customHeight="1" thickBot="1">
      <c r="A6" s="4" t="s">
        <v>70</v>
      </c>
      <c r="B6" s="4" t="s">
        <v>71</v>
      </c>
      <c r="C6" s="4" t="s">
        <v>72</v>
      </c>
      <c r="D6" s="4" t="s">
        <v>73</v>
      </c>
      <c r="F6" s="14"/>
      <c r="G6" s="15"/>
    </row>
    <row r="7" spans="1:7" ht="17.399999999999999" thickBot="1">
      <c r="A7" s="4" t="s">
        <v>74</v>
      </c>
      <c r="B7" s="4" t="s">
        <v>75</v>
      </c>
      <c r="C7" s="4" t="s">
        <v>76</v>
      </c>
      <c r="D7" s="4" t="s">
        <v>77</v>
      </c>
      <c r="F7" s="16" t="s">
        <v>247</v>
      </c>
      <c r="G7" s="17"/>
    </row>
    <row r="8" spans="1:7">
      <c r="A8" s="4" t="s">
        <v>78</v>
      </c>
      <c r="B8" s="4" t="s">
        <v>79</v>
      </c>
      <c r="C8" s="4" t="s">
        <v>80</v>
      </c>
      <c r="D8" s="4" t="s">
        <v>77</v>
      </c>
    </row>
    <row r="9" spans="1:7" ht="27.6">
      <c r="A9" s="4" t="s">
        <v>81</v>
      </c>
      <c r="B9" s="4" t="s">
        <v>82</v>
      </c>
      <c r="C9" s="4" t="s">
        <v>83</v>
      </c>
      <c r="D9" s="4" t="s">
        <v>84</v>
      </c>
    </row>
    <row r="10" spans="1:7">
      <c r="A10" s="4" t="s">
        <v>85</v>
      </c>
      <c r="B10" s="4" t="s">
        <v>86</v>
      </c>
      <c r="C10" s="4" t="s">
        <v>87</v>
      </c>
      <c r="D10" s="4" t="s">
        <v>84</v>
      </c>
    </row>
    <row r="11" spans="1:7">
      <c r="A11" s="4" t="s">
        <v>88</v>
      </c>
      <c r="B11" s="4" t="s">
        <v>89</v>
      </c>
      <c r="C11" s="4" t="s">
        <v>90</v>
      </c>
      <c r="D11" s="4" t="s">
        <v>84</v>
      </c>
    </row>
    <row r="12" spans="1:7" ht="27.6">
      <c r="A12" s="4" t="s">
        <v>91</v>
      </c>
      <c r="B12" s="4" t="s">
        <v>92</v>
      </c>
      <c r="C12" s="4" t="s">
        <v>93</v>
      </c>
      <c r="D12" s="4" t="s">
        <v>84</v>
      </c>
    </row>
    <row r="13" spans="1:7">
      <c r="A13" s="4" t="s">
        <v>94</v>
      </c>
      <c r="B13" s="4" t="s">
        <v>95</v>
      </c>
      <c r="C13" s="4" t="s">
        <v>96</v>
      </c>
      <c r="D13" s="4" t="s">
        <v>97</v>
      </c>
    </row>
    <row r="14" spans="1:7" ht="27.6">
      <c r="A14" s="4" t="s">
        <v>98</v>
      </c>
      <c r="B14" s="4" t="s">
        <v>99</v>
      </c>
      <c r="C14" s="4" t="s">
        <v>100</v>
      </c>
      <c r="D14" s="4" t="s">
        <v>101</v>
      </c>
    </row>
    <row r="15" spans="1:7">
      <c r="A15" s="4" t="s">
        <v>102</v>
      </c>
      <c r="B15" s="4" t="s">
        <v>103</v>
      </c>
      <c r="C15" s="4" t="s">
        <v>104</v>
      </c>
      <c r="D15" s="4" t="s">
        <v>101</v>
      </c>
    </row>
    <row r="16" spans="1:7">
      <c r="A16" s="4" t="s">
        <v>105</v>
      </c>
      <c r="B16" s="4" t="s">
        <v>106</v>
      </c>
      <c r="C16" s="4" t="s">
        <v>107</v>
      </c>
      <c r="D16" s="4" t="s">
        <v>84</v>
      </c>
    </row>
    <row r="17" spans="1:4">
      <c r="A17" s="4" t="s">
        <v>108</v>
      </c>
      <c r="B17" s="4" t="s">
        <v>109</v>
      </c>
      <c r="C17" s="4" t="s">
        <v>110</v>
      </c>
      <c r="D17" s="4" t="s">
        <v>101</v>
      </c>
    </row>
    <row r="18" spans="1:4" ht="27.6">
      <c r="A18" s="4" t="s">
        <v>111</v>
      </c>
      <c r="B18" s="4" t="s">
        <v>112</v>
      </c>
      <c r="C18" s="4" t="s">
        <v>113</v>
      </c>
      <c r="D18" s="4" t="s">
        <v>84</v>
      </c>
    </row>
    <row r="19" spans="1:4">
      <c r="A19" s="4" t="s">
        <v>114</v>
      </c>
      <c r="B19" s="4" t="s">
        <v>115</v>
      </c>
      <c r="C19" s="4" t="s">
        <v>116</v>
      </c>
      <c r="D19" s="4" t="s">
        <v>84</v>
      </c>
    </row>
    <row r="20" spans="1:4">
      <c r="A20" s="4" t="s">
        <v>117</v>
      </c>
      <c r="B20" s="4" t="s">
        <v>118</v>
      </c>
      <c r="C20" s="4" t="s">
        <v>119</v>
      </c>
      <c r="D20" s="4" t="s">
        <v>101</v>
      </c>
    </row>
    <row r="21" spans="1:4">
      <c r="A21" s="4" t="s">
        <v>120</v>
      </c>
      <c r="B21" s="4" t="s">
        <v>121</v>
      </c>
      <c r="C21" s="4" t="s">
        <v>122</v>
      </c>
      <c r="D21" s="4" t="s">
        <v>84</v>
      </c>
    </row>
    <row r="22" spans="1:4" ht="27.6">
      <c r="A22" s="4" t="s">
        <v>123</v>
      </c>
      <c r="B22" s="4" t="s">
        <v>124</v>
      </c>
      <c r="C22" s="4" t="s">
        <v>125</v>
      </c>
      <c r="D22" s="4" t="s">
        <v>84</v>
      </c>
    </row>
    <row r="23" spans="1:4">
      <c r="A23" s="4" t="s">
        <v>126</v>
      </c>
      <c r="B23" s="4" t="s">
        <v>127</v>
      </c>
      <c r="C23" s="4" t="s">
        <v>128</v>
      </c>
      <c r="D23" s="4" t="s">
        <v>84</v>
      </c>
    </row>
    <row r="24" spans="1:4">
      <c r="A24" s="4" t="s">
        <v>129</v>
      </c>
      <c r="B24" s="4" t="s">
        <v>130</v>
      </c>
      <c r="C24" s="4" t="s">
        <v>131</v>
      </c>
      <c r="D24" s="4" t="s">
        <v>101</v>
      </c>
    </row>
    <row r="25" spans="1:4">
      <c r="A25" s="4" t="s">
        <v>132</v>
      </c>
      <c r="B25" s="4" t="s">
        <v>133</v>
      </c>
      <c r="C25" s="4" t="s">
        <v>134</v>
      </c>
      <c r="D25" s="4" t="s">
        <v>101</v>
      </c>
    </row>
    <row r="26" spans="1:4" ht="27.6">
      <c r="A26" s="4" t="s">
        <v>135</v>
      </c>
      <c r="B26" s="4" t="s">
        <v>136</v>
      </c>
      <c r="C26" s="4" t="s">
        <v>137</v>
      </c>
      <c r="D26" s="4" t="s">
        <v>73</v>
      </c>
    </row>
    <row r="27" spans="1:4">
      <c r="A27" s="4" t="s">
        <v>138</v>
      </c>
      <c r="B27" s="4" t="s">
        <v>139</v>
      </c>
      <c r="C27" s="4" t="s">
        <v>140</v>
      </c>
      <c r="D27" s="4" t="s">
        <v>141</v>
      </c>
    </row>
    <row r="28" spans="1:4" ht="27.6">
      <c r="A28" s="4" t="s">
        <v>142</v>
      </c>
      <c r="B28" s="4" t="s">
        <v>143</v>
      </c>
      <c r="C28" s="4" t="s">
        <v>144</v>
      </c>
      <c r="D28" s="4" t="s">
        <v>141</v>
      </c>
    </row>
    <row r="29" spans="1:4" ht="27.6">
      <c r="A29" s="4" t="s">
        <v>145</v>
      </c>
      <c r="B29" s="4" t="s">
        <v>146</v>
      </c>
      <c r="C29" s="4" t="s">
        <v>147</v>
      </c>
      <c r="D29" s="4" t="s">
        <v>73</v>
      </c>
    </row>
    <row r="30" spans="1:4" ht="27.6">
      <c r="A30" s="4" t="s">
        <v>148</v>
      </c>
      <c r="B30" s="4" t="s">
        <v>149</v>
      </c>
      <c r="C30" s="4" t="s">
        <v>150</v>
      </c>
      <c r="D30" s="4" t="s">
        <v>151</v>
      </c>
    </row>
    <row r="31" spans="1:4">
      <c r="A31" s="4" t="s">
        <v>152</v>
      </c>
      <c r="B31" s="4" t="s">
        <v>153</v>
      </c>
      <c r="C31" s="4" t="s">
        <v>154</v>
      </c>
      <c r="D31" s="4" t="s">
        <v>155</v>
      </c>
    </row>
    <row r="32" spans="1:4">
      <c r="A32" s="4" t="s">
        <v>39</v>
      </c>
      <c r="B32" s="4" t="s">
        <v>156</v>
      </c>
      <c r="C32" s="4" t="s">
        <v>157</v>
      </c>
      <c r="D32" s="4" t="s">
        <v>155</v>
      </c>
    </row>
    <row r="33" spans="1:4">
      <c r="A33" s="4" t="s">
        <v>41</v>
      </c>
      <c r="B33" s="4" t="s">
        <v>158</v>
      </c>
      <c r="C33" s="4" t="s">
        <v>159</v>
      </c>
      <c r="D33" s="4" t="s">
        <v>160</v>
      </c>
    </row>
    <row r="34" spans="1:4">
      <c r="A34" s="4" t="s">
        <v>161</v>
      </c>
      <c r="B34" s="4" t="s">
        <v>162</v>
      </c>
      <c r="C34" s="4" t="s">
        <v>163</v>
      </c>
      <c r="D34" s="4" t="s">
        <v>160</v>
      </c>
    </row>
    <row r="35" spans="1:4">
      <c r="A35" s="4" t="s">
        <v>164</v>
      </c>
      <c r="B35" s="4" t="s">
        <v>165</v>
      </c>
      <c r="C35" s="4" t="s">
        <v>166</v>
      </c>
      <c r="D35" s="4" t="s">
        <v>160</v>
      </c>
    </row>
    <row r="36" spans="1:4" ht="27.6">
      <c r="A36" s="18" t="s">
        <v>167</v>
      </c>
      <c r="B36" s="18" t="s">
        <v>168</v>
      </c>
      <c r="C36" s="18" t="s">
        <v>169</v>
      </c>
      <c r="D36" s="18" t="s">
        <v>170</v>
      </c>
    </row>
  </sheetData>
  <sheetProtection algorithmName="SHA-512" hashValue="bpEYT1YsrYliwohPZoKFAaoWTuFavfATAR4T/2bBS57NtEPwOkaSoFzGoxcsVAorKFr8MIctilh85l+rVaRTSQ==" saltValue="GtAtgTD1Szv9f8/t18sU/w==" spinCount="100000" sheet="1" objects="1" scenarios="1" formatCells="0" formatColumns="0" formatRows="0" insertColumns="0" insertRows="0" sort="0" autoFilter="0" pivotTables="0"/>
  <mergeCells count="2">
    <mergeCell ref="F4:G6"/>
    <mergeCell ref="F7:G7"/>
  </mergeCells>
  <hyperlinks>
    <hyperlink ref="F7" r:id="rId1" xr:uid="{A045DF15-FAA2-4EAD-92B9-59F52693BFC6}"/>
  </hyperlinks>
  <pageMargins left="0.7" right="0.7" top="0.75" bottom="0.75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49"/>
  <sheetViews>
    <sheetView workbookViewId="0">
      <selection activeCell="H18" sqref="H18"/>
    </sheetView>
  </sheetViews>
  <sheetFormatPr baseColWidth="10" defaultColWidth="8.796875" defaultRowHeight="13.8"/>
  <cols>
    <col min="1" max="1" width="30" style="2" customWidth="1"/>
    <col min="2" max="3" width="20" style="2" customWidth="1"/>
    <col min="4" max="4" width="26.09765625" style="2" customWidth="1"/>
    <col min="5" max="6" width="24" style="2" customWidth="1"/>
    <col min="7" max="7" width="15.5" style="2" customWidth="1"/>
    <col min="8" max="8" width="13" style="2" customWidth="1"/>
    <col min="9" max="9" width="3.8984375" style="2" customWidth="1"/>
    <col min="10" max="10" width="33.3984375" style="2" customWidth="1"/>
    <col min="11" max="11" width="23.796875" style="2" customWidth="1"/>
    <col min="12" max="16384" width="8.796875" style="2"/>
  </cols>
  <sheetData>
    <row r="1" spans="1:11" ht="22.35" customHeight="1">
      <c r="A1" s="19" t="s">
        <v>171</v>
      </c>
      <c r="B1" s="20"/>
      <c r="C1" s="20"/>
      <c r="D1" s="20"/>
      <c r="E1" s="20"/>
      <c r="F1" s="20"/>
      <c r="G1" s="20"/>
      <c r="H1" s="20"/>
    </row>
    <row r="2" spans="1:11" ht="19.2" customHeight="1">
      <c r="A2" s="21" t="s">
        <v>172</v>
      </c>
      <c r="B2" s="22"/>
      <c r="C2" s="22"/>
      <c r="D2" s="22"/>
      <c r="E2" s="22"/>
      <c r="F2" s="22"/>
      <c r="G2" s="22"/>
      <c r="H2" s="22"/>
    </row>
    <row r="3" spans="1:11" ht="14.4" thickBot="1">
      <c r="A3" s="23"/>
      <c r="B3" s="23"/>
      <c r="C3" s="23"/>
      <c r="D3" s="23"/>
      <c r="E3" s="23"/>
      <c r="F3" s="23"/>
      <c r="G3" s="23"/>
      <c r="H3" s="23"/>
    </row>
    <row r="4" spans="1:11" ht="25.2" customHeight="1">
      <c r="A4" s="23" t="s">
        <v>173</v>
      </c>
      <c r="B4" s="24" t="s">
        <v>174</v>
      </c>
      <c r="C4" s="23"/>
      <c r="D4" s="23" t="s">
        <v>74</v>
      </c>
      <c r="E4" s="25">
        <v>2024</v>
      </c>
      <c r="F4" s="26" t="s">
        <v>78</v>
      </c>
      <c r="G4" s="25">
        <v>2025</v>
      </c>
      <c r="H4" s="23" t="str">
        <f>IF(OR(ISBLANK(E4),ISBLANK(G4)),"FALTA PERIODO",IF(OR(NOT(ISNUMBER(E4)),NOT(ISNUMBER(G4)),E4&lt;&gt;INT(E4),G4&lt;&gt;INT(G4),G4&lt;&gt;E4+1),"REVISAR PERIODOS","Periodos OK"))</f>
        <v>Periodos OK</v>
      </c>
      <c r="J4" s="10" t="s">
        <v>246</v>
      </c>
      <c r="K4" s="11"/>
    </row>
    <row r="5" spans="1:11" ht="25.2" customHeight="1">
      <c r="A5" s="23"/>
      <c r="B5" s="23"/>
      <c r="C5" s="23"/>
      <c r="D5" s="23"/>
      <c r="E5" s="23"/>
      <c r="F5" s="23"/>
      <c r="G5" s="23"/>
      <c r="H5" s="23"/>
      <c r="J5" s="12"/>
      <c r="K5" s="13"/>
    </row>
    <row r="6" spans="1:11" ht="25.2" customHeight="1" thickBot="1">
      <c r="A6" s="27" t="s">
        <v>175</v>
      </c>
      <c r="B6" s="28"/>
      <c r="C6" s="28"/>
      <c r="D6" s="28"/>
      <c r="E6" s="28"/>
      <c r="F6" s="28"/>
      <c r="G6" s="28"/>
      <c r="H6" s="28"/>
      <c r="J6" s="14"/>
      <c r="K6" s="15"/>
    </row>
    <row r="7" spans="1:11" ht="24" customHeight="1" thickBot="1">
      <c r="A7" s="29" t="s">
        <v>84</v>
      </c>
      <c r="B7" s="29" t="s">
        <v>74</v>
      </c>
      <c r="C7" s="29" t="s">
        <v>78</v>
      </c>
      <c r="D7" s="29" t="s">
        <v>176</v>
      </c>
      <c r="E7" s="30" t="s">
        <v>177</v>
      </c>
      <c r="F7" s="29" t="s">
        <v>178</v>
      </c>
      <c r="G7" s="29"/>
      <c r="H7" s="29"/>
      <c r="J7" s="16" t="s">
        <v>247</v>
      </c>
      <c r="K7" s="17"/>
    </row>
    <row r="8" spans="1:11">
      <c r="A8" s="23" t="s">
        <v>81</v>
      </c>
      <c r="B8" s="31">
        <v>60000</v>
      </c>
      <c r="C8" s="31">
        <v>85000</v>
      </c>
      <c r="D8" s="23" t="s">
        <v>179</v>
      </c>
      <c r="E8" s="32" t="s">
        <v>98</v>
      </c>
      <c r="F8" s="23" t="s">
        <v>180</v>
      </c>
      <c r="G8" s="23"/>
      <c r="H8" s="23"/>
    </row>
    <row r="9" spans="1:11">
      <c r="A9" s="23" t="s">
        <v>181</v>
      </c>
      <c r="B9" s="31">
        <v>70000</v>
      </c>
      <c r="C9" s="31">
        <v>100000</v>
      </c>
      <c r="D9" s="23" t="s">
        <v>179</v>
      </c>
      <c r="E9" s="32" t="s">
        <v>182</v>
      </c>
      <c r="F9" s="23" t="s">
        <v>183</v>
      </c>
      <c r="G9" s="23"/>
      <c r="H9" s="23"/>
    </row>
    <row r="10" spans="1:11" ht="27.6">
      <c r="A10" s="23" t="s">
        <v>88</v>
      </c>
      <c r="B10" s="31">
        <v>1000000</v>
      </c>
      <c r="C10" s="31">
        <v>1100000</v>
      </c>
      <c r="D10" s="23" t="s">
        <v>179</v>
      </c>
      <c r="E10" s="32" t="s">
        <v>184</v>
      </c>
      <c r="F10" s="23" t="s">
        <v>185</v>
      </c>
      <c r="G10" s="23"/>
      <c r="H10" s="23"/>
    </row>
    <row r="11" spans="1:11">
      <c r="A11" s="23" t="s">
        <v>91</v>
      </c>
      <c r="B11" s="31">
        <v>1100000</v>
      </c>
      <c r="C11" s="31">
        <v>1200000</v>
      </c>
      <c r="D11" s="23" t="s">
        <v>179</v>
      </c>
      <c r="E11" s="32" t="s">
        <v>94</v>
      </c>
      <c r="F11" s="23" t="s">
        <v>185</v>
      </c>
      <c r="G11" s="23"/>
      <c r="H11" s="23"/>
    </row>
    <row r="12" spans="1:11">
      <c r="A12" s="23" t="s">
        <v>105</v>
      </c>
      <c r="B12" s="31">
        <v>300000</v>
      </c>
      <c r="C12" s="31">
        <v>300000</v>
      </c>
      <c r="D12" s="23" t="s">
        <v>179</v>
      </c>
      <c r="E12" s="32" t="s">
        <v>108</v>
      </c>
      <c r="F12" s="23" t="s">
        <v>186</v>
      </c>
      <c r="G12" s="23"/>
      <c r="H12" s="23"/>
    </row>
    <row r="13" spans="1:11">
      <c r="A13" s="23" t="s">
        <v>111</v>
      </c>
      <c r="B13" s="31">
        <v>420000</v>
      </c>
      <c r="C13" s="31">
        <v>460000</v>
      </c>
      <c r="D13" s="23" t="s">
        <v>179</v>
      </c>
      <c r="E13" s="32" t="s">
        <v>117</v>
      </c>
      <c r="F13" s="23" t="s">
        <v>187</v>
      </c>
      <c r="G13" s="23"/>
      <c r="H13" s="23"/>
    </row>
    <row r="14" spans="1:11">
      <c r="A14" s="23" t="s">
        <v>114</v>
      </c>
      <c r="B14" s="31">
        <v>280000</v>
      </c>
      <c r="C14" s="31">
        <v>300000</v>
      </c>
      <c r="D14" s="23" t="s">
        <v>179</v>
      </c>
      <c r="E14" s="32" t="s">
        <v>117</v>
      </c>
      <c r="F14" s="23" t="s">
        <v>185</v>
      </c>
      <c r="G14" s="23"/>
      <c r="H14" s="23"/>
    </row>
    <row r="15" spans="1:11">
      <c r="A15" s="23" t="s">
        <v>123</v>
      </c>
      <c r="B15" s="31">
        <v>1500000</v>
      </c>
      <c r="C15" s="31">
        <v>1760000</v>
      </c>
      <c r="D15" s="23" t="s">
        <v>179</v>
      </c>
      <c r="E15" s="32" t="s">
        <v>188</v>
      </c>
      <c r="F15" s="23" t="s">
        <v>185</v>
      </c>
      <c r="G15" s="23"/>
      <c r="H15" s="23"/>
    </row>
    <row r="16" spans="1:11">
      <c r="A16" s="23" t="s">
        <v>126</v>
      </c>
      <c r="B16" s="33">
        <v>1050000</v>
      </c>
      <c r="C16" s="33">
        <v>1285000</v>
      </c>
      <c r="D16" s="23" t="s">
        <v>179</v>
      </c>
      <c r="E16" s="32" t="s">
        <v>129</v>
      </c>
      <c r="F16" s="23" t="s">
        <v>187</v>
      </c>
      <c r="G16" s="23"/>
      <c r="H16" s="23"/>
    </row>
    <row r="17" spans="1:8" ht="27.6">
      <c r="A17" s="34" t="s">
        <v>189</v>
      </c>
      <c r="B17" s="35" t="s">
        <v>190</v>
      </c>
      <c r="C17" s="36" t="s">
        <v>191</v>
      </c>
      <c r="D17" s="34" t="s">
        <v>192</v>
      </c>
      <c r="E17" s="37" t="s">
        <v>193</v>
      </c>
      <c r="F17" s="23" t="s">
        <v>194</v>
      </c>
      <c r="G17" s="23"/>
      <c r="H17" s="23"/>
    </row>
    <row r="18" spans="1:8">
      <c r="A18" s="23"/>
      <c r="B18" s="23"/>
      <c r="C18" s="23"/>
      <c r="D18" s="23"/>
      <c r="E18" s="23"/>
      <c r="F18" s="23"/>
      <c r="G18" s="23"/>
      <c r="H18" s="23"/>
    </row>
    <row r="19" spans="1:8" ht="19.2" customHeight="1">
      <c r="A19" s="27" t="s">
        <v>195</v>
      </c>
      <c r="B19" s="28"/>
      <c r="C19" s="28"/>
      <c r="D19" s="28"/>
      <c r="E19" s="28"/>
      <c r="F19" s="28"/>
      <c r="G19" s="28"/>
      <c r="H19" s="28"/>
    </row>
    <row r="20" spans="1:8" ht="22.35" customHeight="1">
      <c r="A20" s="29" t="s">
        <v>101</v>
      </c>
      <c r="B20" s="29" t="s">
        <v>74</v>
      </c>
      <c r="C20" s="29" t="s">
        <v>78</v>
      </c>
      <c r="D20" s="30" t="s">
        <v>151</v>
      </c>
      <c r="E20" s="29" t="s">
        <v>196</v>
      </c>
      <c r="F20" s="29"/>
      <c r="G20" s="29"/>
      <c r="H20" s="29"/>
    </row>
    <row r="21" spans="1:8">
      <c r="A21" s="23" t="s">
        <v>98</v>
      </c>
      <c r="B21" s="38">
        <f>IF(D21="OK",B8/B10,"")</f>
        <v>0.06</v>
      </c>
      <c r="C21" s="38">
        <f>IF(D21="OK",C8/C10,"")</f>
        <v>7.7272727272727271E-2</v>
      </c>
      <c r="D21" s="39" t="str">
        <f>IF(OR(ISBLANK(B8),ISBLANK(B10),ISBLANK(C8),ISBLANK(C10)),"FALTA INFORMACIÓN",IF(OR(NOT(ISNUMBER(B8)),NOT(ISNUMBER(B10)),NOT(ISNUMBER(C8)),NOT(ISNUMBER(C10)),B10&lt;=0,C10&lt;=0),"REVISAR","OK"))</f>
        <v>OK</v>
      </c>
      <c r="E21" s="23" t="s">
        <v>197</v>
      </c>
      <c r="F21" s="23"/>
      <c r="G21" s="23"/>
      <c r="H21" s="23"/>
    </row>
    <row r="22" spans="1:8">
      <c r="A22" s="23" t="s">
        <v>198</v>
      </c>
      <c r="B22" s="38">
        <f>IF(D22="OK",B9/B10,"")</f>
        <v>7.0000000000000007E-2</v>
      </c>
      <c r="C22" s="38">
        <f>IF(D22="OK",C9/C10,"")</f>
        <v>9.0909090909090912E-2</v>
      </c>
      <c r="D22" s="39" t="str">
        <f>IF(OR(ISBLANK(B9),ISBLANK(B10),ISBLANK(C9),ISBLANK(C10)),"FALTA INFORMACIÓN",IF(OR(NOT(ISNUMBER(B9)),NOT(ISNUMBER(B10)),NOT(ISNUMBER(C9)),NOT(ISNUMBER(C10)),B10&lt;=0,C10&lt;=0),"REVISAR","OK"))</f>
        <v>OK</v>
      </c>
      <c r="E22" s="23" t="s">
        <v>199</v>
      </c>
      <c r="F22" s="23"/>
      <c r="G22" s="23"/>
      <c r="H22" s="23"/>
    </row>
    <row r="23" spans="1:8" ht="27.6">
      <c r="A23" s="23" t="s">
        <v>108</v>
      </c>
      <c r="B23" s="38">
        <f>IF(D23="OK",B12/AVERAGE(B10:B11),"")</f>
        <v>0.2857142857142857</v>
      </c>
      <c r="C23" s="38">
        <f>IF(D23="OK",C12/AVERAGE(C10:C11),"")</f>
        <v>0.2608695652173913</v>
      </c>
      <c r="D23" s="39" t="str">
        <f>IF(OR(ISBLANK(B12),ISBLANK(B10),ISBLANK(B11),ISBLANK(C12),ISBLANK(C10),ISBLANK(C11)),"FALTA INFORMACIÓN",IF(OR(NOT(ISNUMBER(B12)),NOT(ISNUMBER(B10)),NOT(ISNUMBER(B11)),NOT(ISNUMBER(C12)),NOT(ISNUMBER(C10)),NOT(ISNUMBER(C11)),B12&lt;0,C12&lt;0,B10&lt;=0,B11&lt;=0,C10&lt;=0,C11&lt;=0),"REVISAR","OK"))</f>
        <v>OK</v>
      </c>
      <c r="E23" s="23" t="s">
        <v>200</v>
      </c>
      <c r="F23" s="23"/>
      <c r="G23" s="23"/>
      <c r="H23" s="23"/>
    </row>
    <row r="24" spans="1:8" ht="27.6">
      <c r="A24" s="23" t="s">
        <v>117</v>
      </c>
      <c r="B24" s="40">
        <f>IF(D24="OK",B13/B14,"")</f>
        <v>1.5</v>
      </c>
      <c r="C24" s="40">
        <f>IF(D24="OK",C13/C14,"")</f>
        <v>1.5333333333333334</v>
      </c>
      <c r="D24" s="39" t="str">
        <f>IF(OR(ISBLANK(B13),ISBLANK(B14),ISBLANK(C13),ISBLANK(C14)),"FALTA INFORMACIÓN",IF(OR(NOT(ISNUMBER(B13)),NOT(ISNUMBER(B14)),NOT(ISNUMBER(C13)),NOT(ISNUMBER(C14)),B13&lt;0,C13&lt;0,B14&lt;=0,C14&lt;=0),"REVISAR","OK"))</f>
        <v>OK</v>
      </c>
      <c r="E24" s="23" t="s">
        <v>201</v>
      </c>
      <c r="F24" s="23"/>
      <c r="G24" s="23"/>
      <c r="H24" s="23"/>
    </row>
    <row r="25" spans="1:8">
      <c r="A25" s="23" t="s">
        <v>129</v>
      </c>
      <c r="B25" s="38">
        <f>IF(D25="OK",(B15-B16)/B15,"")</f>
        <v>0.3</v>
      </c>
      <c r="C25" s="38">
        <f>IF(D25="OK",(C15-C16)/C15,"")</f>
        <v>0.26988636363636365</v>
      </c>
      <c r="D25" s="39" t="str">
        <f>IF(OR(ISBLANK(B15),ISBLANK(B16),ISBLANK(C15),ISBLANK(C16)),"FALTA INFORMACIÓN",IF(OR(NOT(ISNUMBER(B15)),NOT(ISNUMBER(B16)),NOT(ISNUMBER(C15)),NOT(ISNUMBER(C16)),B15&lt;=0,C15&lt;=0,B16&lt;0,C16&lt;0),"REVISAR","OK"))</f>
        <v>OK</v>
      </c>
      <c r="E25" s="23" t="s">
        <v>202</v>
      </c>
      <c r="F25" s="23"/>
      <c r="G25" s="23"/>
      <c r="H25" s="23"/>
    </row>
    <row r="26" spans="1:8">
      <c r="A26" s="34" t="s">
        <v>132</v>
      </c>
      <c r="B26" s="41">
        <f>IF(D26="OK",B15/B10,"")</f>
        <v>1.5</v>
      </c>
      <c r="C26" s="41">
        <f>IF(D26="OK",C15/C10,"")</f>
        <v>1.6</v>
      </c>
      <c r="D26" s="42" t="str">
        <f>IF(OR(ISBLANK(B15),ISBLANK(B10),ISBLANK(C15),ISBLANK(C10)),"FALTA INFORMACIÓN",IF(OR(NOT(ISNUMBER(B15)),NOT(ISNUMBER(B10)),NOT(ISNUMBER(C15)),NOT(ISNUMBER(C10)),B15&lt;=0,C15&lt;=0,B10&lt;=0,C10&lt;=0),"REVISAR","OK"))</f>
        <v>OK</v>
      </c>
      <c r="E26" s="23" t="s">
        <v>203</v>
      </c>
      <c r="F26" s="23"/>
      <c r="G26" s="23"/>
      <c r="H26" s="23"/>
    </row>
    <row r="27" spans="1:8">
      <c r="A27" s="23"/>
      <c r="B27" s="23"/>
      <c r="C27" s="23"/>
      <c r="D27" s="23"/>
      <c r="E27" s="23"/>
      <c r="F27" s="23"/>
      <c r="G27" s="23"/>
      <c r="H27" s="23"/>
    </row>
    <row r="28" spans="1:8" ht="19.2" customHeight="1">
      <c r="A28" s="28" t="s">
        <v>204</v>
      </c>
      <c r="B28" s="28"/>
      <c r="C28" s="28"/>
      <c r="D28" s="28"/>
      <c r="E28" s="28"/>
      <c r="F28" s="28"/>
      <c r="G28" s="28"/>
      <c r="H28" s="28"/>
    </row>
    <row r="29" spans="1:8" ht="25.65" customHeight="1">
      <c r="A29" s="29" t="s">
        <v>205</v>
      </c>
      <c r="B29" s="29" t="s">
        <v>206</v>
      </c>
      <c r="C29" s="29" t="s">
        <v>207</v>
      </c>
      <c r="D29" s="29" t="s">
        <v>208</v>
      </c>
      <c r="E29" s="29" t="s">
        <v>209</v>
      </c>
      <c r="F29" s="29" t="s">
        <v>210</v>
      </c>
      <c r="G29" s="29" t="s">
        <v>155</v>
      </c>
      <c r="H29" s="30" t="s">
        <v>211</v>
      </c>
    </row>
    <row r="30" spans="1:8">
      <c r="A30" s="23">
        <v>1</v>
      </c>
      <c r="B30" s="23" t="s">
        <v>212</v>
      </c>
      <c r="C30" s="23" t="s">
        <v>213</v>
      </c>
      <c r="D30" s="23" t="s">
        <v>214</v>
      </c>
      <c r="E30" s="38">
        <f>0</f>
        <v>0</v>
      </c>
      <c r="F30" s="38">
        <f>C21</f>
        <v>7.7272727272727271E-2</v>
      </c>
      <c r="G30" s="43" t="str">
        <f>IF(D21&lt;&gt;"OK",D21,IF(F30&gt;0,"Cumple","No cumple"))</f>
        <v>Cumple</v>
      </c>
      <c r="H30" s="39">
        <f t="shared" ref="H30:H38" si="0">IF(G30="Cumple",1,IF(G30="No cumple",0,""))</f>
        <v>1</v>
      </c>
    </row>
    <row r="31" spans="1:8">
      <c r="A31" s="23">
        <v>2</v>
      </c>
      <c r="B31" s="23" t="s">
        <v>212</v>
      </c>
      <c r="C31" s="23" t="s">
        <v>215</v>
      </c>
      <c r="D31" s="23" t="s">
        <v>216</v>
      </c>
      <c r="E31" s="38">
        <f>0</f>
        <v>0</v>
      </c>
      <c r="F31" s="38">
        <f>C22</f>
        <v>9.0909090909090912E-2</v>
      </c>
      <c r="G31" s="43" t="str">
        <f>IF(D22&lt;&gt;"OK",D22,IF(F31&gt;0,"Cumple","No cumple"))</f>
        <v>Cumple</v>
      </c>
      <c r="H31" s="39">
        <f t="shared" si="0"/>
        <v>1</v>
      </c>
    </row>
    <row r="32" spans="1:8">
      <c r="A32" s="23">
        <v>3</v>
      </c>
      <c r="B32" s="23" t="s">
        <v>212</v>
      </c>
      <c r="C32" s="23" t="s">
        <v>217</v>
      </c>
      <c r="D32" s="23" t="s">
        <v>218</v>
      </c>
      <c r="E32" s="38">
        <f>B21</f>
        <v>0.06</v>
      </c>
      <c r="F32" s="38">
        <f>C21</f>
        <v>7.7272727272727271E-2</v>
      </c>
      <c r="G32" s="43" t="str">
        <f>IF(D21&lt;&gt;"OK",D21,IF(F32&gt;E32,"Cumple","No cumple"))</f>
        <v>Cumple</v>
      </c>
      <c r="H32" s="39">
        <f t="shared" si="0"/>
        <v>1</v>
      </c>
    </row>
    <row r="33" spans="1:8" ht="27.6">
      <c r="A33" s="23">
        <v>4</v>
      </c>
      <c r="B33" s="23" t="s">
        <v>219</v>
      </c>
      <c r="C33" s="23" t="s">
        <v>220</v>
      </c>
      <c r="D33" s="23" t="s">
        <v>221</v>
      </c>
      <c r="E33" s="38">
        <f>C21</f>
        <v>7.7272727272727271E-2</v>
      </c>
      <c r="F33" s="38">
        <f>C22</f>
        <v>9.0909090909090912E-2</v>
      </c>
      <c r="G33" s="43" t="str">
        <f>IF(OR(D21="REVISAR",D22="REVISAR"),"REVISAR",IF(OR(D21="FALTA INFORMACIÓN",D22="FALTA INFORMACIÓN"),"FALTA INFORMACIÓN",IF(F33&gt;E33,"Cumple","No cumple")))</f>
        <v>Cumple</v>
      </c>
      <c r="H33" s="39">
        <f t="shared" si="0"/>
        <v>1</v>
      </c>
    </row>
    <row r="34" spans="1:8" ht="27.6">
      <c r="A34" s="23">
        <v>5</v>
      </c>
      <c r="B34" s="23" t="s">
        <v>222</v>
      </c>
      <c r="C34" s="23" t="s">
        <v>223</v>
      </c>
      <c r="D34" s="23" t="s">
        <v>224</v>
      </c>
      <c r="E34" s="38">
        <f>B23</f>
        <v>0.2857142857142857</v>
      </c>
      <c r="F34" s="38">
        <f>C23</f>
        <v>0.2608695652173913</v>
      </c>
      <c r="G34" s="43" t="str">
        <f>IF(D23&lt;&gt;"OK",D23,IF(F34&lt;E34,"Cumple","No cumple"))</f>
        <v>Cumple</v>
      </c>
      <c r="H34" s="39">
        <f t="shared" si="0"/>
        <v>1</v>
      </c>
    </row>
    <row r="35" spans="1:8" ht="27.6">
      <c r="A35" s="23">
        <v>6</v>
      </c>
      <c r="B35" s="23" t="s">
        <v>225</v>
      </c>
      <c r="C35" s="23" t="s">
        <v>226</v>
      </c>
      <c r="D35" s="23" t="s">
        <v>227</v>
      </c>
      <c r="E35" s="40">
        <f>B24</f>
        <v>1.5</v>
      </c>
      <c r="F35" s="40">
        <f>C24</f>
        <v>1.5333333333333334</v>
      </c>
      <c r="G35" s="43" t="str">
        <f>IF(D24&lt;&gt;"OK",D24,IF(F35&gt;E35,"Cumple","No cumple"))</f>
        <v>Cumple</v>
      </c>
      <c r="H35" s="39">
        <f t="shared" si="0"/>
        <v>1</v>
      </c>
    </row>
    <row r="36" spans="1:8" ht="27.6">
      <c r="A36" s="23">
        <v>7</v>
      </c>
      <c r="B36" s="23" t="s">
        <v>228</v>
      </c>
      <c r="C36" s="23" t="s">
        <v>229</v>
      </c>
      <c r="D36" s="23" t="s">
        <v>230</v>
      </c>
      <c r="E36" s="43" t="str">
        <f>"No"</f>
        <v>No</v>
      </c>
      <c r="F36" s="43" t="str">
        <f>C17</f>
        <v>Sí</v>
      </c>
      <c r="G36" s="43" t="str">
        <f>IF(ISBLANK(C17),"FALTA INFORMACIÓN",IF(OR(LOWER(TRIM(C17))="sí",LOWER(TRIM(C17))="si"),"No cumple",IF(LOWER(TRIM(C17))="no","Cumple","REVISAR")))</f>
        <v>No cumple</v>
      </c>
      <c r="H36" s="39">
        <f t="shared" si="0"/>
        <v>0</v>
      </c>
    </row>
    <row r="37" spans="1:8" ht="27.6">
      <c r="A37" s="23">
        <v>8</v>
      </c>
      <c r="B37" s="23" t="s">
        <v>231</v>
      </c>
      <c r="C37" s="23" t="s">
        <v>232</v>
      </c>
      <c r="D37" s="23" t="s">
        <v>233</v>
      </c>
      <c r="E37" s="38">
        <f>B25</f>
        <v>0.3</v>
      </c>
      <c r="F37" s="38">
        <f>C25</f>
        <v>0.26988636363636365</v>
      </c>
      <c r="G37" s="43" t="str">
        <f>IF(D25&lt;&gt;"OK",D25,IF(F37&gt;E37,"Cumple","No cumple"))</f>
        <v>No cumple</v>
      </c>
      <c r="H37" s="39">
        <f t="shared" si="0"/>
        <v>0</v>
      </c>
    </row>
    <row r="38" spans="1:8" ht="27.6">
      <c r="A38" s="34">
        <v>9</v>
      </c>
      <c r="B38" s="34" t="s">
        <v>231</v>
      </c>
      <c r="C38" s="34" t="s">
        <v>234</v>
      </c>
      <c r="D38" s="34" t="s">
        <v>235</v>
      </c>
      <c r="E38" s="41">
        <f>B26</f>
        <v>1.5</v>
      </c>
      <c r="F38" s="41">
        <f>C26</f>
        <v>1.6</v>
      </c>
      <c r="G38" s="44" t="str">
        <f>IF(D26&lt;&gt;"OK",D26,IF(F38&gt;E38,"Cumple","No cumple"))</f>
        <v>Cumple</v>
      </c>
      <c r="H38" s="42">
        <f t="shared" si="0"/>
        <v>1</v>
      </c>
    </row>
    <row r="39" spans="1:8">
      <c r="A39" s="23"/>
      <c r="B39" s="23"/>
      <c r="C39" s="23"/>
      <c r="D39" s="23"/>
      <c r="E39" s="23"/>
      <c r="F39" s="23"/>
      <c r="G39" s="23"/>
      <c r="H39" s="23"/>
    </row>
    <row r="40" spans="1:8">
      <c r="A40" s="23"/>
      <c r="B40" s="23"/>
      <c r="C40" s="23"/>
      <c r="D40" s="23"/>
      <c r="E40" s="23"/>
      <c r="F40" s="45" t="s">
        <v>236</v>
      </c>
      <c r="G40" s="45" t="s">
        <v>237</v>
      </c>
      <c r="H40" s="45">
        <f>IF(H4="FALTA PERIODO","FALTA INFORMACIÓN",IF(H4="REVISAR PERIODOS","REVISAR",IF(OR(G30="REVISAR",G31="REVISAR",G32="REVISAR",G33="REVISAR",G34="REVISAR",G35="REVISAR",G36="REVISAR",G37="REVISAR",G38="REVISAR"),"REVISAR",IF(COUNT(H30:H38)=9,SUM(H30:H38),"FALTA INFORMACIÓN"))))</f>
        <v>7</v>
      </c>
    </row>
    <row r="41" spans="1:8">
      <c r="A41" s="23"/>
      <c r="B41" s="23"/>
      <c r="C41" s="23"/>
      <c r="D41" s="23"/>
      <c r="E41" s="23"/>
      <c r="F41" s="23"/>
      <c r="G41" s="23"/>
      <c r="H41" s="23"/>
    </row>
    <row r="42" spans="1:8" ht="19.2" customHeight="1">
      <c r="A42" s="28" t="s">
        <v>196</v>
      </c>
      <c r="B42" s="28"/>
      <c r="C42" s="28"/>
      <c r="D42" s="28" t="s">
        <v>238</v>
      </c>
      <c r="E42" s="28"/>
      <c r="F42" s="28"/>
      <c r="G42" s="28"/>
      <c r="H42" s="28"/>
    </row>
    <row r="43" spans="1:8" ht="55.2">
      <c r="A43" s="46" t="s">
        <v>239</v>
      </c>
      <c r="B43" s="47">
        <f>H40</f>
        <v>7</v>
      </c>
      <c r="C43" s="23"/>
      <c r="D43" s="23" t="s">
        <v>240</v>
      </c>
      <c r="E43" s="23"/>
      <c r="F43" s="23"/>
      <c r="G43" s="23"/>
      <c r="H43" s="23"/>
    </row>
    <row r="44" spans="1:8" ht="27.6">
      <c r="A44" s="46" t="s">
        <v>167</v>
      </c>
      <c r="B44" s="47" t="str">
        <f>IF(ISNUMBER(H40),IF(H40&lt;=3,"Bajo",IF(H40&lt;=6,"Intermedio","Alto")),H40)</f>
        <v>Alto</v>
      </c>
      <c r="C44" s="23"/>
      <c r="D44" s="23" t="s">
        <v>241</v>
      </c>
      <c r="E44" s="23"/>
      <c r="F44" s="23"/>
      <c r="G44" s="23"/>
      <c r="H44" s="23"/>
    </row>
    <row r="45" spans="1:8">
      <c r="A45" s="46" t="s">
        <v>242</v>
      </c>
      <c r="B45" s="47" t="str">
        <f>IF(ISNUMBER(H40),H40&amp;" de 9",H40)</f>
        <v>7 de 9</v>
      </c>
      <c r="C45" s="23"/>
      <c r="D45" s="23"/>
      <c r="E45" s="23"/>
      <c r="F45" s="23"/>
      <c r="G45" s="23"/>
      <c r="H45" s="23"/>
    </row>
    <row r="46" spans="1:8">
      <c r="A46" s="48" t="s">
        <v>243</v>
      </c>
      <c r="B46" s="49" t="str">
        <f>IF(ISNUMBER(H40),(9-H40)&amp;" de 9",H40)</f>
        <v>2 de 9</v>
      </c>
      <c r="C46" s="23"/>
      <c r="D46" s="23"/>
      <c r="E46" s="23"/>
      <c r="F46" s="23"/>
      <c r="G46" s="23"/>
      <c r="H46" s="23"/>
    </row>
    <row r="47" spans="1:8" ht="22.35" customHeight="1">
      <c r="A47" s="23" t="s">
        <v>244</v>
      </c>
      <c r="B47" s="23"/>
      <c r="C47" s="23"/>
      <c r="D47" s="23"/>
      <c r="E47" s="23"/>
      <c r="F47" s="23"/>
      <c r="G47" s="23"/>
      <c r="H47" s="23"/>
    </row>
    <row r="48" spans="1:8" ht="27.15" customHeight="1">
      <c r="A48" s="23" t="s">
        <v>245</v>
      </c>
      <c r="B48" s="23"/>
      <c r="C48" s="23"/>
      <c r="D48" s="23"/>
      <c r="E48" s="23"/>
      <c r="F48" s="23"/>
      <c r="G48" s="23"/>
      <c r="H48" s="23"/>
    </row>
    <row r="49" spans="1:8">
      <c r="A49" s="50"/>
      <c r="B49" s="50"/>
      <c r="C49" s="50"/>
      <c r="D49" s="50"/>
      <c r="E49" s="50"/>
      <c r="F49" s="50"/>
      <c r="G49" s="50"/>
      <c r="H49" s="50"/>
    </row>
  </sheetData>
  <sheetProtection algorithmName="SHA-512" hashValue="bhAUaJWMlsO4s3fzei8xlRJqT+buyQRvt/Qus7CuiBxVzohc7IkjkmBmY9KTJme4oEslH5u8a9YYihKs+USYhw==" saltValue="7Y8Gg1e4BLJsqmYFVjfbaw==" spinCount="100000" sheet="1" objects="1" scenarios="1" formatCells="0" formatColumns="0" formatRows="0" insertColumns="0" sort="0" autoFilter="0" pivotTables="0"/>
  <mergeCells count="2">
    <mergeCell ref="J4:K6"/>
    <mergeCell ref="J7:K7"/>
  </mergeCells>
  <hyperlinks>
    <hyperlink ref="J7" r:id="rId1" xr:uid="{6C58BD4C-0ADB-4B2C-B879-CF547A84FA6A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Instrucciones</vt:lpstr>
      <vt:lpstr>Glosario</vt:lpstr>
      <vt:lpstr>Cálculo F-Score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Jairo Gelvez</cp:lastModifiedBy>
  <dcterms:modified xsi:type="dcterms:W3CDTF">2026-09-23T23:21:50Z</dcterms:modified>
</cp:coreProperties>
</file>