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DE586618-1A01-4CD5-BBEC-5199D268F5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_Instrucciones" sheetId="1" r:id="rId1"/>
    <sheet name="2_Glosario" sheetId="2" r:id="rId2"/>
    <sheet name="3_Pronostico_Hol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3" l="1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H11" i="3" s="1"/>
  <c r="E6" i="3"/>
  <c r="K6" i="3" l="1"/>
  <c r="G11" i="3"/>
  <c r="F12" i="3" s="1"/>
  <c r="I12" i="3" s="1"/>
  <c r="J12" i="3" s="1"/>
  <c r="G12" i="3" l="1"/>
  <c r="H12" i="3" l="1"/>
  <c r="F13" i="3" s="1"/>
  <c r="I13" i="3" s="1"/>
  <c r="J13" i="3" s="1"/>
  <c r="G13" i="3"/>
  <c r="H13" i="3" l="1"/>
  <c r="G14" i="3" s="1"/>
  <c r="H14" i="3" l="1"/>
  <c r="G15" i="3" s="1"/>
  <c r="F14" i="3"/>
  <c r="I14" i="3" s="1"/>
  <c r="J14" i="3" s="1"/>
  <c r="H15" i="3" l="1"/>
  <c r="G16" i="3"/>
  <c r="F16" i="3"/>
  <c r="I16" i="3" s="1"/>
  <c r="J16" i="3" s="1"/>
  <c r="F15" i="3"/>
  <c r="I15" i="3" s="1"/>
  <c r="J15" i="3" s="1"/>
  <c r="H16" i="3" l="1"/>
  <c r="G17" i="3" s="1"/>
  <c r="H17" i="3" l="1"/>
  <c r="F18" i="3" s="1"/>
  <c r="I18" i="3" s="1"/>
  <c r="J18" i="3" s="1"/>
  <c r="F17" i="3"/>
  <c r="I17" i="3" s="1"/>
  <c r="J17" i="3" s="1"/>
  <c r="G18" i="3" l="1"/>
  <c r="H18" i="3" l="1"/>
  <c r="F19" i="3" s="1"/>
  <c r="I19" i="3" s="1"/>
  <c r="J19" i="3" s="1"/>
  <c r="G19" i="3" l="1"/>
  <c r="H19" i="3" l="1"/>
  <c r="G20" i="3" s="1"/>
  <c r="H20" i="3" l="1"/>
  <c r="G21" i="3" s="1"/>
  <c r="F20" i="3"/>
  <c r="I20" i="3" s="1"/>
  <c r="J20" i="3" s="1"/>
  <c r="H21" i="3" l="1"/>
  <c r="F22" i="3" s="1"/>
  <c r="I22" i="3" s="1"/>
  <c r="J22" i="3" s="1"/>
  <c r="F21" i="3"/>
  <c r="I21" i="3" s="1"/>
  <c r="J21" i="3" s="1"/>
  <c r="G22" i="3" l="1"/>
  <c r="H22" i="3" l="1"/>
  <c r="F23" i="3" s="1"/>
  <c r="I23" i="3" s="1"/>
  <c r="J23" i="3" s="1"/>
  <c r="G23" i="3" l="1"/>
  <c r="H23" i="3" l="1"/>
  <c r="G24" i="3" s="1"/>
  <c r="H24" i="3" l="1"/>
  <c r="G25" i="3" s="1"/>
  <c r="F24" i="3"/>
  <c r="I24" i="3" s="1"/>
  <c r="J24" i="3" s="1"/>
  <c r="H25" i="3" l="1"/>
  <c r="F26" i="3" s="1"/>
  <c r="I26" i="3" s="1"/>
  <c r="J26" i="3" s="1"/>
  <c r="F25" i="3"/>
  <c r="I25" i="3" s="1"/>
  <c r="J25" i="3" s="1"/>
  <c r="G26" i="3" l="1"/>
  <c r="H26" i="3" l="1"/>
  <c r="G27" i="3"/>
  <c r="F27" i="3"/>
  <c r="I27" i="3" s="1"/>
  <c r="J27" i="3" s="1"/>
  <c r="H27" i="3" l="1"/>
  <c r="F28" i="3" s="1"/>
  <c r="I28" i="3" s="1"/>
  <c r="J28" i="3" s="1"/>
  <c r="G28" i="3"/>
  <c r="H28" i="3" l="1"/>
  <c r="K7" i="3"/>
  <c r="F29" i="3"/>
  <c r="I29" i="3" s="1"/>
  <c r="J29" i="3" s="1"/>
  <c r="G29" i="3"/>
  <c r="G30" i="3" l="1"/>
  <c r="H29" i="3"/>
  <c r="F30" i="3" s="1"/>
  <c r="I30" i="3" s="1"/>
  <c r="K5" i="3"/>
  <c r="H5" i="3"/>
  <c r="H6" i="3"/>
  <c r="H7" i="3"/>
  <c r="J30" i="3" l="1"/>
  <c r="H30" i="3"/>
  <c r="G31" i="3" s="1"/>
  <c r="H31" i="3" l="1"/>
  <c r="G32" i="3" s="1"/>
  <c r="F31" i="3"/>
  <c r="I31" i="3" s="1"/>
  <c r="H32" i="3" l="1"/>
  <c r="F33" i="3" s="1"/>
  <c r="I33" i="3" s="1"/>
  <c r="J33" i="3" s="1"/>
  <c r="G33" i="3"/>
  <c r="J31" i="3"/>
  <c r="F32" i="3"/>
  <c r="I32" i="3" s="1"/>
  <c r="J32" i="3" s="1"/>
  <c r="H33" i="3" l="1"/>
  <c r="G34" i="3" s="1"/>
  <c r="H34" i="3" l="1"/>
  <c r="F35" i="3" s="1"/>
  <c r="I35" i="3" s="1"/>
  <c r="J35" i="3" s="1"/>
  <c r="F34" i="3"/>
  <c r="I34" i="3" s="1"/>
  <c r="J34" i="3" l="1"/>
  <c r="G35" i="3"/>
  <c r="H35" i="3" l="1"/>
  <c r="G36" i="3" s="1"/>
  <c r="H36" i="3" l="1"/>
  <c r="F37" i="3" s="1"/>
  <c r="I37" i="3" s="1"/>
  <c r="J37" i="3" s="1"/>
  <c r="G37" i="3"/>
  <c r="F36" i="3"/>
  <c r="I36" i="3" s="1"/>
  <c r="J36" i="3" s="1"/>
  <c r="H37" i="3" l="1"/>
  <c r="G38" i="3" s="1"/>
  <c r="H38" i="3" l="1"/>
  <c r="G39" i="3"/>
  <c r="F39" i="3"/>
  <c r="I39" i="3" s="1"/>
  <c r="J39" i="3" s="1"/>
  <c r="F38" i="3"/>
  <c r="I38" i="3" s="1"/>
  <c r="J38" i="3" s="1"/>
  <c r="H39" i="3" l="1"/>
  <c r="G40" i="3" s="1"/>
  <c r="H40" i="3" l="1"/>
  <c r="F41" i="3"/>
  <c r="I41" i="3" s="1"/>
  <c r="J41" i="3" s="1"/>
  <c r="G41" i="3"/>
  <c r="F40" i="3"/>
  <c r="I40" i="3" s="1"/>
  <c r="J40" i="3" s="1"/>
  <c r="H41" i="3" l="1"/>
  <c r="G42" i="3" s="1"/>
  <c r="H42" i="3" l="1"/>
  <c r="G43" i="3" s="1"/>
  <c r="F42" i="3"/>
  <c r="I42" i="3" s="1"/>
  <c r="J42" i="3" s="1"/>
  <c r="H43" i="3" l="1"/>
  <c r="G44" i="3" s="1"/>
  <c r="F43" i="3"/>
  <c r="I43" i="3" s="1"/>
  <c r="J43" i="3" s="1"/>
  <c r="H44" i="3" l="1"/>
  <c r="F45" i="3" s="1"/>
  <c r="I45" i="3" s="1"/>
  <c r="J45" i="3" s="1"/>
  <c r="F44" i="3"/>
  <c r="I44" i="3" s="1"/>
  <c r="J44" i="3" s="1"/>
  <c r="G45" i="3" l="1"/>
  <c r="H45" i="3" l="1"/>
  <c r="G46" i="3" s="1"/>
  <c r="H46" i="3" s="1"/>
  <c r="F46" i="3" l="1"/>
  <c r="I46" i="3" s="1"/>
  <c r="J46" i="3" l="1"/>
  <c r="E7" i="3" s="1"/>
  <c r="E5" i="3"/>
</calcChain>
</file>

<file path=xl/sharedStrings.xml><?xml version="1.0" encoding="utf-8"?>
<sst xmlns="http://schemas.openxmlformats.org/spreadsheetml/2006/main" count="193" uniqueCount="159">
  <si>
    <t>Plantilla gratuita | Pronóstico de demanda con Método de Holt</t>
  </si>
  <si>
    <t>Nivel básico-intermedio · Diseñada para aplicar el método, revisar el error y apoyar decisiones de abastecimiento.</t>
  </si>
  <si>
    <t>1. ¿Para qué sirve esta plantilla?</t>
  </si>
  <si>
    <t>Sirve para aplicar el Método de Holt a una serie con tendencia y sin estacionalidad marcada. La plantilla actualiza nivel y tendencia, genera un pronóstico, calcula MAE y SSE, e identifica periodos con agotados. El pronóstico es una estimación de demanda: no equivale automáticamente a la cantidad que debes comprar.</t>
  </si>
  <si>
    <t>2. Antes de usarla</t>
  </si>
  <si>
    <t>Usa una sola serie: producto, SKU, categoría, sucursal o servicio con comportamiento relativamente homogéneo.</t>
  </si>
  <si>
    <t>Mantén la misma frecuencia en toda la serie: por ejemplo, todos los datos mensuales o todos semanales.</t>
  </si>
  <si>
    <t>Holt es apropiado cuando existe tendencia y no hay una estacionalidad fuerte. Si hay patrón estacional claro, evalúa otro método.</t>
  </si>
  <si>
    <t>Revisa quiebres de stock. Una venta limitada por falta de inventario puede ser menor que la demanda real.</t>
  </si>
  <si>
    <t>Ingresa los periodos de forma continua, del más antiguo al más reciente y sin filas vacías intermedias. La plantilla calcula de arriba hacia abajo.</t>
  </si>
  <si>
    <t>3. Cómo usarla paso a paso</t>
  </si>
  <si>
    <t>1</t>
  </si>
  <si>
    <t>Ve a la hoja 3_Pronostico_Holt.</t>
  </si>
  <si>
    <t>2</t>
  </si>
  <si>
    <t>Borra únicamente los datos de ejemplo en las celdas azul claro de Periodo, Demanda observada, ¿Agotado?, Demanda ajustada y Observación. No borres las columnas grises: contienen fórmulas.</t>
  </si>
  <si>
    <t>3</t>
  </si>
  <si>
    <t>Ingresa Periodo y Demanda observada. En ¿Agotado? selecciona Sí o No. Usa Observación solo si necesitas documentar una anomalía o ajuste.</t>
  </si>
  <si>
    <t>4</t>
  </si>
  <si>
    <t>Si hubo agotado y cuentas con una estimación defendible de demanda no atendida, puedes escribir una Demanda ajustada. Si la dejas vacía, la plantilla usará la demanda observada.</t>
  </si>
  <si>
    <t>5</t>
  </si>
  <si>
    <t>Configura Alfa (α), Beta (β) y Horizonte (h) en las celdas azules superiores. Los valores de ejemplo no son una recomendación universal.</t>
  </si>
  <si>
    <t>6</t>
  </si>
  <si>
    <t>Revisa Estado antes de usar resultados. FALTA INFORMACIÓN o REVISAR: exige corregir. REVISAR AGOTADOS es una advertencia para confirmar esos periodos.</t>
  </si>
  <si>
    <t>7</t>
  </si>
  <si>
    <t>Revisa MAE para interpretar el error promedio en las mismas unidades de la demanda y usa Pronóstico h como estimación futura.</t>
  </si>
  <si>
    <t>8</t>
  </si>
  <si>
    <t>Combina el pronóstico con inventario, pedidos en tránsito, lead time y stock de seguridad antes de comprar. Actualiza la hoja al cierre de cada periodo.</t>
  </si>
  <si>
    <t>4. Código visual</t>
  </si>
  <si>
    <t>Azul claro</t>
  </si>
  <si>
    <t>Celdas que puedes editar o reemplazar con tus datos.</t>
  </si>
  <si>
    <t>Gris claro</t>
  </si>
  <si>
    <t>Celdas calculadas automáticamente. Evita escribir encima de ellas.</t>
  </si>
  <si>
    <t>Amarillo</t>
  </si>
  <si>
    <t>Aviso o dato que requiere revisión, por ejemplo un periodo marcado con agotado.</t>
  </si>
  <si>
    <t>Rojo</t>
  </si>
  <si>
    <t>Dato o configuración inválida que debes corregir antes de usar el pronóstico.</t>
  </si>
  <si>
    <t>5. Opcional: ajustar Alfa y Beta con Solver</t>
  </si>
  <si>
    <t>Si tienes habilitado Solver en Excel, puedes buscar una combinación de Alfa y Beta que reduzca el error cuadrático.</t>
  </si>
  <si>
    <t>En Solver: establece como Objetivo la celda '3_Pronostico_Holt'!E7 y selecciona Minimizar.</t>
  </si>
  <si>
    <t>Como celdas variables usa '3_Pronostico_Holt'!B5:B6.</t>
  </si>
  <si>
    <t>Agrega las restricciones 0 ≤ Alfa ≤ 1 y 0 ≤ Beta ≤ 1. La celda E7 contiene el SSE usado como objetivo técnico.</t>
  </si>
  <si>
    <t>Después de optimizar, revisa también el MAE y el sentido empresarial del resultado. Un menor error histórico no garantiza que el futuro se comporte igual.</t>
  </si>
  <si>
    <t>6. Límites y buenas prácticas</t>
  </si>
  <si>
    <t>No uses Holt como única señal si existe estacionalidad clara, cambios estructurales fuertes o muy pocos datos.</t>
  </si>
  <si>
    <t>No conviertas el pronóstico directamente en una orden de compra. Considera inventario disponible, pedidos en tránsito, tiempo de reposición, stock de seguridad y presupuesto.</t>
  </si>
  <si>
    <t>Si marcas un agotado, la plantilla no inventa la demanda perdida. Solo utiliza el ajuste manual si tú lo proporcionas.</t>
  </si>
  <si>
    <t>La plantilla tiene 36 filas de captura para mantenerla sencilla y estable. Si necesitas más periodos, amplía las fórmulas con cuidado o utiliza una herramienta más avanzada.</t>
  </si>
  <si>
    <t>7. Referencias técnicas</t>
  </si>
  <si>
    <t>Holt / Forecasting: https://otexts.com/fpp3/holt.html</t>
  </si>
  <si>
    <t>NIST Engineering Statistics Handbook: https://www.itl.nist.gov/div898/handbook/</t>
  </si>
  <si>
    <t>Glosario de la plantilla</t>
  </si>
  <si>
    <t>Términos utilizados en la hoja de cálculo y su interpretación práctica.</t>
  </si>
  <si>
    <t>Término</t>
  </si>
  <si>
    <t>Qué significa</t>
  </si>
  <si>
    <t>Cómo se usa en la plantilla</t>
  </si>
  <si>
    <t>Método de Holt</t>
  </si>
  <si>
    <t>Método de suavización exponencial que actualiza nivel y tendencia para pronosticar una serie sin estacionalidad marcada.</t>
  </si>
  <si>
    <t>Es el modelo que realizan las fórmulas de la hoja 3.</t>
  </si>
  <si>
    <t>Serie de tiempo</t>
  </si>
  <si>
    <t>Conjunto de observaciones ordenadas por periodos.</t>
  </si>
  <si>
    <t>Corresponde a tus datos de demanda organizados de arriba hacia abajo.</t>
  </si>
  <si>
    <t>Periodo</t>
  </si>
  <si>
    <t>Unidad temporal de cada observación: día, semana, mes, etc.</t>
  </si>
  <si>
    <t>Se captura en la primera columna. Mantén siempre la misma frecuencia.</t>
  </si>
  <si>
    <t>Demanda observada</t>
  </si>
  <si>
    <t>Cantidad registrada en el periodo.</t>
  </si>
  <si>
    <t>Dato principal que ingresa el usuario.</t>
  </si>
  <si>
    <t>Agotado / quiebre de stock</t>
  </si>
  <si>
    <t>Situación en la que no hubo inventario suficiente para atender toda la demanda potencial.</t>
  </si>
  <si>
    <t>Se marca Sí/No para advertir periodos que conviene revisar.</t>
  </si>
  <si>
    <t>Demanda ajustada</t>
  </si>
  <si>
    <t>Estimación manual que sustituye la demanda observada cuando existe una razón defendible para corregirla.</t>
  </si>
  <si>
    <t>Es opcional. Si queda vacía, se usa la demanda observada.</t>
  </si>
  <si>
    <t>Demanda usada</t>
  </si>
  <si>
    <t>Valor que realmente entra al cálculo de Holt.</t>
  </si>
  <si>
    <t>La hoja usa la demanda ajustada solo cuando ¿Agotado? = Sí y el ajuste es numérico y no negativo; en caso contrario usa la observada.</t>
  </si>
  <si>
    <t>Nivel (L)</t>
  </si>
  <si>
    <t>Estimación del nivel actual de la serie.</t>
  </si>
  <si>
    <t>Se actualiza en cada periodo con Alfa.</t>
  </si>
  <si>
    <t>Tendencia (T)</t>
  </si>
  <si>
    <t>Estimación de cuánto aumenta o disminuye el nivel entre periodos.</t>
  </si>
  <si>
    <t>Se actualiza en cada periodo con Beta.</t>
  </si>
  <si>
    <t>Alfa (α)</t>
  </si>
  <si>
    <t>Parámetro entre 0 y 1 que controla cuánto responde el nivel a datos recientes.</t>
  </si>
  <si>
    <t>Se edita en B5 de la hoja 3.</t>
  </si>
  <si>
    <t>Beta (β)</t>
  </si>
  <si>
    <t>Parámetro entre 0 y 1 que controla cuánto responde la tendencia a cambios recientes.</t>
  </si>
  <si>
    <t>Se edita en B6 de la hoja 3.</t>
  </si>
  <si>
    <t>Horizonte (h)</t>
  </si>
  <si>
    <t>Cantidad de periodos hacia adelante que se desea proyectar.</t>
  </si>
  <si>
    <t>Se selecciona en B7 de la hoja 3.</t>
  </si>
  <si>
    <t>Pronóstico previo</t>
  </si>
  <si>
    <t>Estimación generada antes de conocer la demanda del periodo.</t>
  </si>
  <si>
    <t>Permite comparar la estimación contra el dato real.</t>
  </si>
  <si>
    <t>Pronóstico h</t>
  </si>
  <si>
    <t>Estimación para el horizonte definido por el usuario.</t>
  </si>
  <si>
    <t>Aparece en el bloque superior de resultados.</t>
  </si>
  <si>
    <t>Error absoluto</t>
  </si>
  <si>
    <t>Diferencia absoluta entre demanda usada y pronóstico.</t>
  </si>
  <si>
    <t>Se calcula por periodo para medir desviación sin signo.</t>
  </si>
  <si>
    <t>MAE</t>
  </si>
  <si>
    <t>Error absoluto medio. Promedio de los errores absolutos.</t>
  </si>
  <si>
    <t>Resume el error en las mismas unidades que la demanda.</t>
  </si>
  <si>
    <t>Error²</t>
  </si>
  <si>
    <t>Cuadrado del error de cada periodo.</t>
  </si>
  <si>
    <t>Se usa para calcular el SSE y facilitar una optimización con Solver.</t>
  </si>
  <si>
    <t>SSE</t>
  </si>
  <si>
    <t>Suma de errores cuadrados.</t>
  </si>
  <si>
    <t>Celda objetivo opcional para Solver. Menor SSE implica mejor ajuste histórico según esta métrica.</t>
  </si>
  <si>
    <t>Solver</t>
  </si>
  <si>
    <t>Complemento de Excel que puede buscar valores de variables para minimizar o maximizar una celda objetivo.</t>
  </si>
  <si>
    <t>Puede ajustar Alfa y Beta minimizando el SSE.</t>
  </si>
  <si>
    <t>Estacionalidad</t>
  </si>
  <si>
    <t>Patrón que se repite de forma periódica, por ejemplo cada diciembre o cada fin de semana.</t>
  </si>
  <si>
    <t>Si es fuerte, Holt lineal puede no ser el método adecuado.</t>
  </si>
  <si>
    <t>Frecuencia</t>
  </si>
  <si>
    <t>Separación temporal constante entre observaciones.</t>
  </si>
  <si>
    <t>Debe mantenerse igual en toda la serie.</t>
  </si>
  <si>
    <t>Lead time</t>
  </si>
  <si>
    <t>Tiempo real desde que se genera una compra hasta que el producto queda disponible.</t>
  </si>
  <si>
    <t>No se calcula aquí, pero debe considerarse antes de convertir el pronóstico en una compra.</t>
  </si>
  <si>
    <t>Stock de seguridad</t>
  </si>
  <si>
    <t>Inventario adicional para cubrir incertidumbre de demanda o reposición.</t>
  </si>
  <si>
    <t>No se calcula aquí, pero complementa el pronóstico en decisiones de abastecimiento.</t>
  </si>
  <si>
    <t>Estado de validación</t>
  </si>
  <si>
    <t>Mensaje que resume si los datos básicos permiten utilizar el cálculo con seguridad.</t>
  </si>
  <si>
    <t>OK indica que no se detectaron bloqueos básicos; FALTA INFORMACIÓN o REVISAR: exige corregir antes de usar el pronóstico. REVISAR AGOTADOS pide confirmar esos periodos.</t>
  </si>
  <si>
    <t>Observación</t>
  </si>
  <si>
    <t>Nota opcional para documentar una anomalía, agotado, promoción u otro contexto relevante del periodo.</t>
  </si>
  <si>
    <t>No entra en las fórmulas. Sirve para dejar trazabilidad sobre datos que merecen revisión.</t>
  </si>
  <si>
    <t>Pronóstico de demanda | Método de Holt</t>
  </si>
  <si>
    <t>Azul claro = captura o parámetros editables · Gris = cálculo automático · Amarillo = advertencia · Rojo = corregir</t>
  </si>
  <si>
    <t>PARÁMETROS</t>
  </si>
  <si>
    <t>CALIDAD</t>
  </si>
  <si>
    <t>ESTADO ACTUAL</t>
  </si>
  <si>
    <t>PROYECCIÓN</t>
  </si>
  <si>
    <t>Última demanda</t>
  </si>
  <si>
    <t>Agotados</t>
  </si>
  <si>
    <t>Nivel actual</t>
  </si>
  <si>
    <t>Datos cargados</t>
  </si>
  <si>
    <t>SSE p/Solver</t>
  </si>
  <si>
    <t>Tendencia actual</t>
  </si>
  <si>
    <t>Estado</t>
  </si>
  <si>
    <t>Ejemplo incluido: borra solo las celdas azul claro y sustituye los datos. No elimines las fórmulas grises.</t>
  </si>
  <si>
    <t>¿Agotado?</t>
  </si>
  <si>
    <t>Demanda ajustada
(opcional)</t>
  </si>
  <si>
    <t>Nivel</t>
  </si>
  <si>
    <t>Tendencia</t>
  </si>
  <si>
    <t>No</t>
  </si>
  <si>
    <t>Sí</t>
  </si>
  <si>
    <t>Agotado parcial; ajuste manual ilustrativo</t>
  </si>
  <si>
    <t>LECTURA RÁPIDA DE RESULTADOS</t>
  </si>
  <si>
    <t>MAE muestra el error promedio en las mismas unidades de la demanda. Interprétalo según el volumen y el costo del error en tu negocio.</t>
  </si>
  <si>
    <t>Pronóstico h proyecta la demanda al número de periodos definido en Horizonte (h). No es una orden de compra.</t>
  </si>
  <si>
    <t>Si Estado muestra “REVISAR AGOTADOS”, confirma si la demanda observada pudo quedar limitada por falta de inventario.</t>
  </si>
  <si>
    <t>Las barras en Error absoluto ayudan a localizar visualmente los periodos donde el modelo se desvió más.</t>
  </si>
  <si>
    <t>Uso recomendado: actualiza cada periodo, revisa MAE y no conviertas el pronóstico directamente en una orden de compra.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</si>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</sst>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m\-yyyy"/>
  </numFmts>
  <fonts count="20">
    <font>
      <sz val="11"/>
      <name val="Carlito"/>
    </font>
    <font>
      <b/>
      <sz val="18"/>
      <color rgb="FFFFFFFF"/>
      <name val="Carlito"/>
    </font>
    <font>
      <i/>
      <sz val="11"/>
      <color rgb="FF5F6B7A"/>
      <name val="Carlito"/>
    </font>
    <font>
      <b/>
      <sz val="11"/>
      <color rgb="FFFFFFFF"/>
      <name val="Carlito"/>
    </font>
    <font>
      <sz val="11"/>
      <color rgb="FF1F2937"/>
      <name val="Carlito"/>
    </font>
    <font>
      <b/>
      <sz val="11"/>
      <color rgb="FF7A5A00"/>
      <name val="Carlito"/>
    </font>
    <font>
      <b/>
      <sz val="10"/>
      <color rgb="FF1F2937"/>
      <name val="Aptos"/>
      <family val="2"/>
    </font>
    <font>
      <i/>
      <sz val="10"/>
      <color rgb="FF1F2937"/>
      <name val="Aptos"/>
      <family val="2"/>
    </font>
    <font>
      <sz val="10"/>
      <color rgb="FF1F2937"/>
      <name val="Aptos"/>
      <family val="2"/>
    </font>
    <font>
      <b/>
      <sz val="18"/>
      <color rgb="FFFFFFFF"/>
      <name val="Aptos"/>
      <family val="2"/>
    </font>
    <font>
      <b/>
      <sz val="11"/>
      <color rgb="FFFFFFFF"/>
      <name val="Aptos"/>
      <family val="2"/>
    </font>
    <font>
      <b/>
      <sz val="11"/>
      <color rgb="FF1F2937"/>
      <name val="Carlito"/>
    </font>
    <font>
      <i/>
      <sz val="11"/>
      <color rgb="FFFFFFFF"/>
      <name val="Carlito"/>
    </font>
    <font>
      <b/>
      <sz val="10"/>
      <color rgb="FFFFFFFF"/>
      <name val="Aptos"/>
      <family val="2"/>
    </font>
    <font>
      <b/>
      <sz val="10"/>
      <color rgb="FF842029"/>
      <name val="Aptos"/>
      <family val="2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5F9FD"/>
        <bgColor indexed="64"/>
      </patternFill>
    </fill>
    <fill>
      <patternFill patternType="solid">
        <fgColor rgb="FF12355B"/>
        <bgColor indexed="64"/>
      </patternFill>
    </fill>
    <fill>
      <patternFill patternType="solid">
        <fgColor rgb="FFEAF3FB"/>
        <bgColor indexed="64"/>
      </patternFill>
    </fill>
    <fill>
      <patternFill patternType="solid">
        <fgColor rgb="FFF2F4F7"/>
        <bgColor indexed="64"/>
      </patternFill>
    </fill>
    <fill>
      <patternFill patternType="solid">
        <fgColor rgb="FFFFF3CD"/>
        <bgColor indexed="64"/>
      </patternFill>
    </fill>
    <fill>
      <patternFill patternType="solid">
        <fgColor rgb="FFF8D7DA"/>
        <bgColor indexed="64"/>
      </patternFill>
    </fill>
    <fill>
      <patternFill patternType="solid">
        <fgColor theme="3"/>
        <bgColor indexed="64"/>
      </patternFill>
    </fill>
  </fills>
  <borders count="17">
    <border>
      <left/>
      <right/>
      <top/>
      <bottom/>
      <diagonal/>
    </border>
    <border>
      <left style="thin">
        <color rgb="FFD4DCE6"/>
      </left>
      <right/>
      <top style="thin">
        <color rgb="FFD4DCE6"/>
      </top>
      <bottom/>
      <diagonal/>
    </border>
    <border>
      <left/>
      <right/>
      <top style="thin">
        <color rgb="FFD4DCE6"/>
      </top>
      <bottom/>
      <diagonal/>
    </border>
    <border>
      <left/>
      <right style="thin">
        <color rgb="FFD4DCE6"/>
      </right>
      <top style="thin">
        <color rgb="FFD4DCE6"/>
      </top>
      <bottom/>
      <diagonal/>
    </border>
    <border>
      <left style="thin">
        <color rgb="FFD4DCE6"/>
      </left>
      <right/>
      <top/>
      <bottom/>
      <diagonal/>
    </border>
    <border>
      <left/>
      <right style="thin">
        <color rgb="FFD4DCE6"/>
      </right>
      <top/>
      <bottom/>
      <diagonal/>
    </border>
    <border>
      <left style="thin">
        <color rgb="FFD4DCE6"/>
      </left>
      <right/>
      <top/>
      <bottom style="thin">
        <color rgb="FFD4DCE6"/>
      </bottom>
      <diagonal/>
    </border>
    <border>
      <left/>
      <right/>
      <top/>
      <bottom style="thin">
        <color rgb="FFD4DCE6"/>
      </bottom>
      <diagonal/>
    </border>
    <border>
      <left/>
      <right style="thin">
        <color rgb="FFD4DCE6"/>
      </right>
      <top/>
      <bottom style="thin">
        <color rgb="FFD4DCE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6">
    <xf numFmtId="0" fontId="0" fillId="0" borderId="0" xfId="0"/>
    <xf numFmtId="0" fontId="9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0" fillId="3" borderId="0" xfId="0" applyFill="1"/>
    <xf numFmtId="0" fontId="7" fillId="4" borderId="4" xfId="0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0" fontId="7" fillId="4" borderId="5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5" xfId="0" applyFont="1" applyFill="1" applyBorder="1" applyAlignment="1">
      <alignment vertical="center"/>
    </xf>
    <xf numFmtId="0" fontId="10" fillId="5" borderId="4" xfId="0" applyFont="1" applyFill="1" applyBorder="1" applyAlignment="1">
      <alignment vertical="center"/>
    </xf>
    <xf numFmtId="0" fontId="10" fillId="5" borderId="0" xfId="0" applyFont="1" applyFill="1" applyAlignment="1">
      <alignment vertical="center"/>
    </xf>
    <xf numFmtId="0" fontId="10" fillId="5" borderId="5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vertical="center"/>
    </xf>
    <xf numFmtId="0" fontId="8" fillId="7" borderId="4" xfId="0" applyFont="1" applyFill="1" applyBorder="1" applyAlignment="1">
      <alignment vertical="center"/>
    </xf>
    <xf numFmtId="0" fontId="6" fillId="8" borderId="4" xfId="0" applyFont="1" applyFill="1" applyBorder="1" applyAlignment="1">
      <alignment vertical="center"/>
    </xf>
    <xf numFmtId="0" fontId="14" fillId="9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0" fontId="16" fillId="10" borderId="9" xfId="0" applyFont="1" applyFill="1" applyBorder="1" applyAlignment="1">
      <alignment horizontal="center" vertical="center" wrapText="1"/>
    </xf>
    <xf numFmtId="0" fontId="16" fillId="10" borderId="10" xfId="0" applyFont="1" applyFill="1" applyBorder="1" applyAlignment="1">
      <alignment horizontal="center" vertical="center" wrapText="1"/>
    </xf>
    <xf numFmtId="0" fontId="16" fillId="10" borderId="11" xfId="0" applyFont="1" applyFill="1" applyBorder="1" applyAlignment="1">
      <alignment horizontal="center" vertical="center" wrapText="1"/>
    </xf>
    <xf numFmtId="0" fontId="16" fillId="10" borderId="12" xfId="0" applyFont="1" applyFill="1" applyBorder="1" applyAlignment="1">
      <alignment horizontal="center" vertical="center" wrapText="1"/>
    </xf>
    <xf numFmtId="0" fontId="16" fillId="10" borderId="13" xfId="0" applyFont="1" applyFill="1" applyBorder="1" applyAlignment="1">
      <alignment horizontal="center" vertical="center" wrapText="1"/>
    </xf>
    <xf numFmtId="0" fontId="16" fillId="10" borderId="14" xfId="0" applyFont="1" applyFill="1" applyBorder="1" applyAlignment="1">
      <alignment horizontal="center" vertical="center" wrapText="1"/>
    </xf>
    <xf numFmtId="0" fontId="19" fillId="3" borderId="15" xfId="1" applyFont="1" applyFill="1" applyBorder="1" applyAlignment="1">
      <alignment horizontal="center" vertical="center"/>
    </xf>
    <xf numFmtId="0" fontId="19" fillId="3" borderId="16" xfId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4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4" borderId="7" xfId="0" applyFill="1" applyBorder="1" applyAlignment="1">
      <alignment vertical="top" wrapText="1"/>
    </xf>
    <xf numFmtId="0" fontId="0" fillId="4" borderId="8" xfId="0" applyFill="1" applyBorder="1" applyAlignment="1">
      <alignment vertical="top" wrapText="1"/>
    </xf>
    <xf numFmtId="0" fontId="0" fillId="3" borderId="0" xfId="0" applyFill="1" applyAlignment="1">
      <alignment wrapText="1"/>
    </xf>
    <xf numFmtId="0" fontId="12" fillId="2" borderId="0" xfId="0" applyFont="1" applyFill="1" applyAlignment="1">
      <alignment horizontal="center" vertical="center"/>
    </xf>
    <xf numFmtId="0" fontId="1" fillId="2" borderId="0" xfId="0" applyFont="1" applyFill="1" applyAlignment="1" applyProtection="1">
      <alignment vertical="center"/>
      <protection locked="0"/>
    </xf>
    <xf numFmtId="0" fontId="2" fillId="4" borderId="0" xfId="0" applyFont="1" applyFill="1" applyAlignment="1" applyProtection="1">
      <alignment horizontal="left" vertical="center"/>
      <protection locked="0"/>
    </xf>
    <xf numFmtId="0" fontId="0" fillId="3" borderId="0" xfId="0" applyFill="1" applyProtection="1">
      <protection locked="0"/>
    </xf>
    <xf numFmtId="0" fontId="3" fillId="5" borderId="1" xfId="0" applyFont="1" applyFill="1" applyBorder="1" applyAlignment="1" applyProtection="1">
      <alignment vertical="center"/>
      <protection locked="0"/>
    </xf>
    <xf numFmtId="0" fontId="3" fillId="5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Protection="1">
      <protection locked="0"/>
    </xf>
    <xf numFmtId="0" fontId="3" fillId="5" borderId="3" xfId="0" applyFont="1" applyFill="1" applyBorder="1" applyAlignment="1" applyProtection="1">
      <alignment vertical="center"/>
      <protection locked="0"/>
    </xf>
    <xf numFmtId="0" fontId="11" fillId="4" borderId="4" xfId="0" applyFont="1" applyFill="1" applyBorder="1" applyProtection="1">
      <protection locked="0"/>
    </xf>
    <xf numFmtId="2" fontId="4" fillId="6" borderId="0" xfId="0" applyNumberFormat="1" applyFont="1" applyFill="1" applyProtection="1">
      <protection locked="0"/>
    </xf>
    <xf numFmtId="0" fontId="11" fillId="4" borderId="0" xfId="0" applyFont="1" applyFill="1" applyProtection="1">
      <protection locked="0"/>
    </xf>
    <xf numFmtId="2" fontId="4" fillId="7" borderId="0" xfId="0" applyNumberFormat="1" applyFont="1" applyFill="1" applyProtection="1">
      <protection locked="0"/>
    </xf>
    <xf numFmtId="2" fontId="4" fillId="7" borderId="5" xfId="0" applyNumberFormat="1" applyFont="1" applyFill="1" applyBorder="1" applyProtection="1">
      <protection locked="0"/>
    </xf>
    <xf numFmtId="1" fontId="4" fillId="7" borderId="0" xfId="0" applyNumberFormat="1" applyFont="1" applyFill="1" applyProtection="1">
      <protection locked="0"/>
    </xf>
    <xf numFmtId="1" fontId="4" fillId="7" borderId="5" xfId="0" applyNumberFormat="1" applyFont="1" applyFill="1" applyBorder="1" applyProtection="1">
      <protection locked="0"/>
    </xf>
    <xf numFmtId="0" fontId="11" fillId="4" borderId="6" xfId="0" applyFont="1" applyFill="1" applyBorder="1" applyProtection="1">
      <protection locked="0"/>
    </xf>
    <xf numFmtId="1" fontId="4" fillId="6" borderId="7" xfId="0" applyNumberFormat="1" applyFont="1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11" fillId="4" borderId="7" xfId="0" applyFont="1" applyFill="1" applyBorder="1" applyProtection="1">
      <protection locked="0"/>
    </xf>
    <xf numFmtId="2" fontId="4" fillId="7" borderId="7" xfId="0" applyNumberFormat="1" applyFont="1" applyFill="1" applyBorder="1" applyProtection="1">
      <protection locked="0"/>
    </xf>
    <xf numFmtId="0" fontId="4" fillId="7" borderId="8" xfId="0" applyFont="1" applyFill="1" applyBorder="1" applyAlignment="1" applyProtection="1">
      <alignment wrapText="1"/>
      <protection locked="0"/>
    </xf>
    <xf numFmtId="0" fontId="5" fillId="8" borderId="0" xfId="0" applyFont="1" applyFill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165" fontId="4" fillId="6" borderId="4" xfId="0" applyNumberFormat="1" applyFont="1" applyFill="1" applyBorder="1" applyProtection="1">
      <protection locked="0"/>
    </xf>
    <xf numFmtId="0" fontId="4" fillId="6" borderId="0" xfId="0" applyFont="1" applyFill="1" applyProtection="1">
      <protection locked="0"/>
    </xf>
    <xf numFmtId="0" fontId="4" fillId="6" borderId="5" xfId="0" applyFont="1" applyFill="1" applyBorder="1" applyAlignment="1" applyProtection="1">
      <alignment wrapText="1"/>
      <protection locked="0"/>
    </xf>
    <xf numFmtId="165" fontId="4" fillId="6" borderId="6" xfId="0" applyNumberFormat="1" applyFont="1" applyFill="1" applyBorder="1" applyProtection="1">
      <protection locked="0"/>
    </xf>
    <xf numFmtId="2" fontId="4" fillId="6" borderId="7" xfId="0" applyNumberFormat="1" applyFont="1" applyFill="1" applyBorder="1" applyProtection="1">
      <protection locked="0"/>
    </xf>
    <xf numFmtId="0" fontId="4" fillId="6" borderId="7" xfId="0" applyFont="1" applyFill="1" applyBorder="1" applyProtection="1">
      <protection locked="0"/>
    </xf>
    <xf numFmtId="0" fontId="4" fillId="6" borderId="8" xfId="0" applyFont="1" applyFill="1" applyBorder="1" applyAlignment="1" applyProtection="1">
      <alignment wrapText="1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12" fillId="2" borderId="0" xfId="0" applyFont="1" applyFill="1" applyAlignment="1" applyProtection="1">
      <alignment horizontal="center" vertical="center"/>
      <protection locked="0"/>
    </xf>
  </cellXfs>
  <cellStyles count="2">
    <cellStyle name="Hipervínculo" xfId="1" builtinId="8"/>
    <cellStyle name="Normal" xfId="0" builtinId="0"/>
  </cellStyles>
  <dxfs count="10">
    <dxf>
      <font>
        <b/>
        <color rgb="FF0F5132"/>
      </font>
      <fill>
        <patternFill patternType="solid">
          <bgColor rgb="FFD1E7DD"/>
        </patternFill>
      </fill>
    </dxf>
    <dxf>
      <font>
        <b/>
        <color rgb="FF664D03"/>
      </font>
      <fill>
        <patternFill patternType="solid">
          <bgColor rgb="FFFFF3CD"/>
        </patternFill>
      </fill>
    </dxf>
    <dxf>
      <font>
        <b/>
        <color rgb="FF842029"/>
      </font>
      <fill>
        <patternFill patternType="solid">
          <bgColor rgb="FFF8D7DA"/>
        </patternFill>
      </fill>
    </dxf>
    <dxf>
      <font>
        <b/>
        <color rgb="FF842029"/>
      </font>
      <fill>
        <patternFill patternType="solid">
          <bgColor rgb="FFF8D7DA"/>
        </patternFill>
      </fill>
    </dxf>
    <dxf>
      <font>
        <b/>
        <color rgb="FF842029"/>
      </font>
      <fill>
        <patternFill patternType="solid">
          <bgColor rgb="FFF8D7DA"/>
        </patternFill>
      </fill>
    </dxf>
    <dxf>
      <font>
        <color rgb="FF664D03"/>
      </font>
      <fill>
        <patternFill patternType="solid">
          <bgColor rgb="FFFFF3CD"/>
        </patternFill>
      </fill>
    </dxf>
    <dxf>
      <font>
        <b/>
        <color rgb="FF842029"/>
      </font>
      <fill>
        <patternFill patternType="solid">
          <bgColor rgb="FFF8D7DA"/>
        </patternFill>
      </fill>
    </dxf>
    <dxf>
      <font>
        <b/>
        <color rgb="FF842029"/>
      </font>
      <fill>
        <patternFill patternType="solid">
          <bgColor rgb="FFF8D7DA"/>
        </patternFill>
      </fill>
    </dxf>
    <dxf>
      <font>
        <b/>
        <color rgb="FF842029"/>
      </font>
      <fill>
        <patternFill patternType="solid">
          <bgColor rgb="FFF8D7DA"/>
        </patternFill>
      </fill>
    </dxf>
    <dxf>
      <font>
        <b/>
        <color rgb="FF842029"/>
      </font>
      <fill>
        <patternFill patternType="solid">
          <bgColor rgb="FFF8D7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1691932</xdr:colOff>
      <xdr:row>2</xdr:row>
      <xdr:rowOff>131445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8EAB1A-A6CC-4DF7-A430-1FB1F3111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20200" y="0"/>
          <a:ext cx="2091982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1724317</xdr:colOff>
      <xdr:row>2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AB679E-208B-41F4-BA6B-E46C18D16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01200" y="0"/>
          <a:ext cx="2105317" cy="6019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12</xdr:col>
      <xdr:colOff>1770037</xdr:colOff>
      <xdr:row>2</xdr:row>
      <xdr:rowOff>15240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9DFB66-9367-4DAF-BFE2-0E81310CA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00" y="0"/>
          <a:ext cx="2107222" cy="598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workbookViewId="0">
      <selection activeCell="J9" sqref="J9"/>
    </sheetView>
  </sheetViews>
  <sheetFormatPr baseColWidth="10" defaultColWidth="8.796875" defaultRowHeight="13.8"/>
  <cols>
    <col min="1" max="1" width="16" style="4" customWidth="1"/>
    <col min="2" max="8" width="15" style="4" customWidth="1"/>
    <col min="9" max="9" width="5.3984375" style="4" customWidth="1"/>
    <col min="10" max="10" width="36.3984375" style="4" customWidth="1"/>
    <col min="11" max="11" width="55.59765625" style="4" customWidth="1"/>
    <col min="12" max="16384" width="8.796875" style="4"/>
  </cols>
  <sheetData>
    <row r="1" spans="1:11" ht="23.4">
      <c r="A1" s="1" t="s">
        <v>0</v>
      </c>
      <c r="B1" s="2"/>
      <c r="C1" s="2"/>
      <c r="D1" s="2"/>
      <c r="E1" s="2"/>
      <c r="F1" s="2"/>
      <c r="G1" s="2"/>
      <c r="H1" s="3"/>
    </row>
    <row r="2" spans="1:11">
      <c r="A2" s="5" t="s">
        <v>1</v>
      </c>
      <c r="B2" s="6"/>
      <c r="C2" s="6"/>
      <c r="D2" s="6"/>
      <c r="E2" s="6"/>
      <c r="F2" s="6"/>
      <c r="G2" s="6"/>
      <c r="H2" s="7"/>
    </row>
    <row r="3" spans="1:11" ht="14.4" thickBot="1">
      <c r="A3" s="8"/>
      <c r="B3" s="9"/>
      <c r="C3" s="9"/>
      <c r="D3" s="9"/>
      <c r="E3" s="9"/>
      <c r="F3" s="9"/>
      <c r="G3" s="9"/>
      <c r="H3" s="10"/>
    </row>
    <row r="4" spans="1:11" ht="24" customHeight="1">
      <c r="A4" s="11" t="s">
        <v>2</v>
      </c>
      <c r="B4" s="12"/>
      <c r="C4" s="12"/>
      <c r="D4" s="12"/>
      <c r="E4" s="12"/>
      <c r="F4" s="12"/>
      <c r="G4" s="12"/>
      <c r="H4" s="13"/>
      <c r="J4" s="28" t="s">
        <v>157</v>
      </c>
      <c r="K4" s="29"/>
    </row>
    <row r="5" spans="1:11" ht="24" customHeight="1">
      <c r="A5" s="14" t="s">
        <v>3</v>
      </c>
      <c r="B5" s="15"/>
      <c r="C5" s="15"/>
      <c r="D5" s="15"/>
      <c r="E5" s="15"/>
      <c r="F5" s="15"/>
      <c r="G5" s="15"/>
      <c r="H5" s="16"/>
      <c r="J5" s="30"/>
      <c r="K5" s="31"/>
    </row>
    <row r="6" spans="1:11" ht="24" customHeight="1" thickBot="1">
      <c r="A6" s="14"/>
      <c r="B6" s="15"/>
      <c r="C6" s="15"/>
      <c r="D6" s="15"/>
      <c r="E6" s="15"/>
      <c r="F6" s="15"/>
      <c r="G6" s="15"/>
      <c r="H6" s="16"/>
      <c r="J6" s="32"/>
      <c r="K6" s="33"/>
    </row>
    <row r="7" spans="1:11" ht="17.399999999999999" thickBot="1">
      <c r="A7" s="8"/>
      <c r="B7" s="9"/>
      <c r="C7" s="9"/>
      <c r="D7" s="9"/>
      <c r="E7" s="9"/>
      <c r="F7" s="9"/>
      <c r="G7" s="9"/>
      <c r="H7" s="10"/>
      <c r="J7" s="34" t="s">
        <v>158</v>
      </c>
      <c r="K7" s="35"/>
    </row>
    <row r="8" spans="1:11" ht="14.4">
      <c r="A8" s="11" t="s">
        <v>4</v>
      </c>
      <c r="B8" s="12"/>
      <c r="C8" s="12"/>
      <c r="D8" s="12"/>
      <c r="E8" s="12"/>
      <c r="F8" s="12"/>
      <c r="G8" s="12"/>
      <c r="H8" s="13"/>
    </row>
    <row r="9" spans="1:11">
      <c r="A9" s="14" t="s">
        <v>5</v>
      </c>
      <c r="B9" s="15"/>
      <c r="C9" s="15"/>
      <c r="D9" s="15"/>
      <c r="E9" s="15"/>
      <c r="F9" s="15"/>
      <c r="G9" s="15"/>
      <c r="H9" s="16"/>
    </row>
    <row r="10" spans="1:11">
      <c r="A10" s="14" t="s">
        <v>6</v>
      </c>
      <c r="B10" s="15"/>
      <c r="C10" s="15"/>
      <c r="D10" s="15"/>
      <c r="E10" s="15"/>
      <c r="F10" s="15"/>
      <c r="G10" s="15"/>
      <c r="H10" s="16"/>
    </row>
    <row r="11" spans="1:11">
      <c r="A11" s="14" t="s">
        <v>7</v>
      </c>
      <c r="B11" s="15"/>
      <c r="C11" s="15"/>
      <c r="D11" s="15"/>
      <c r="E11" s="15"/>
      <c r="F11" s="15"/>
      <c r="G11" s="15"/>
      <c r="H11" s="16"/>
    </row>
    <row r="12" spans="1:11">
      <c r="A12" s="14" t="s">
        <v>8</v>
      </c>
      <c r="B12" s="15"/>
      <c r="C12" s="15"/>
      <c r="D12" s="15"/>
      <c r="E12" s="15"/>
      <c r="F12" s="15"/>
      <c r="G12" s="15"/>
      <c r="H12" s="16"/>
    </row>
    <row r="13" spans="1:11">
      <c r="A13" s="14" t="s">
        <v>9</v>
      </c>
      <c r="B13" s="15"/>
      <c r="C13" s="15"/>
      <c r="D13" s="15"/>
      <c r="E13" s="15"/>
      <c r="F13" s="15"/>
      <c r="G13" s="15"/>
      <c r="H13" s="16"/>
    </row>
    <row r="14" spans="1:11">
      <c r="A14" s="8"/>
      <c r="B14" s="9"/>
      <c r="C14" s="9"/>
      <c r="D14" s="9"/>
      <c r="E14" s="9"/>
      <c r="F14" s="9"/>
      <c r="G14" s="9"/>
      <c r="H14" s="10"/>
    </row>
    <row r="15" spans="1:11" ht="14.4">
      <c r="A15" s="11" t="s">
        <v>10</v>
      </c>
      <c r="B15" s="12"/>
      <c r="C15" s="12"/>
      <c r="D15" s="12"/>
      <c r="E15" s="12"/>
      <c r="F15" s="12"/>
      <c r="G15" s="12"/>
      <c r="H15" s="13"/>
    </row>
    <row r="16" spans="1:11">
      <c r="A16" s="17" t="s">
        <v>11</v>
      </c>
      <c r="B16" s="15" t="s">
        <v>12</v>
      </c>
      <c r="C16" s="15"/>
      <c r="D16" s="15"/>
      <c r="E16" s="15"/>
      <c r="F16" s="15"/>
      <c r="G16" s="15"/>
      <c r="H16" s="16"/>
    </row>
    <row r="17" spans="1:8">
      <c r="A17" s="17" t="s">
        <v>13</v>
      </c>
      <c r="B17" s="15" t="s">
        <v>14</v>
      </c>
      <c r="C17" s="15"/>
      <c r="D17" s="15"/>
      <c r="E17" s="15"/>
      <c r="F17" s="15"/>
      <c r="G17" s="15"/>
      <c r="H17" s="16"/>
    </row>
    <row r="18" spans="1:8">
      <c r="A18" s="17" t="s">
        <v>15</v>
      </c>
      <c r="B18" s="15" t="s">
        <v>16</v>
      </c>
      <c r="C18" s="15"/>
      <c r="D18" s="15"/>
      <c r="E18" s="15"/>
      <c r="F18" s="15"/>
      <c r="G18" s="15"/>
      <c r="H18" s="16"/>
    </row>
    <row r="19" spans="1:8">
      <c r="A19" s="17" t="s">
        <v>17</v>
      </c>
      <c r="B19" s="15" t="s">
        <v>18</v>
      </c>
      <c r="C19" s="15"/>
      <c r="D19" s="15"/>
      <c r="E19" s="15"/>
      <c r="F19" s="15"/>
      <c r="G19" s="15"/>
      <c r="H19" s="16"/>
    </row>
    <row r="20" spans="1:8">
      <c r="A20" s="17" t="s">
        <v>19</v>
      </c>
      <c r="B20" s="15" t="s">
        <v>20</v>
      </c>
      <c r="C20" s="15"/>
      <c r="D20" s="15"/>
      <c r="E20" s="15"/>
      <c r="F20" s="15"/>
      <c r="G20" s="15"/>
      <c r="H20" s="16"/>
    </row>
    <row r="21" spans="1:8">
      <c r="A21" s="17" t="s">
        <v>21</v>
      </c>
      <c r="B21" s="15" t="s">
        <v>22</v>
      </c>
      <c r="C21" s="15"/>
      <c r="D21" s="15"/>
      <c r="E21" s="15"/>
      <c r="F21" s="15"/>
      <c r="G21" s="15"/>
      <c r="H21" s="16"/>
    </row>
    <row r="22" spans="1:8">
      <c r="A22" s="17" t="s">
        <v>23</v>
      </c>
      <c r="B22" s="15" t="s">
        <v>24</v>
      </c>
      <c r="C22" s="15"/>
      <c r="D22" s="15"/>
      <c r="E22" s="15"/>
      <c r="F22" s="15"/>
      <c r="G22" s="15"/>
      <c r="H22" s="16"/>
    </row>
    <row r="23" spans="1:8">
      <c r="A23" s="17" t="s">
        <v>25</v>
      </c>
      <c r="B23" s="15" t="s">
        <v>26</v>
      </c>
      <c r="C23" s="15"/>
      <c r="D23" s="15"/>
      <c r="E23" s="15"/>
      <c r="F23" s="15"/>
      <c r="G23" s="15"/>
      <c r="H23" s="16"/>
    </row>
    <row r="24" spans="1:8">
      <c r="A24" s="8"/>
      <c r="B24" s="9"/>
      <c r="C24" s="9"/>
      <c r="D24" s="9"/>
      <c r="E24" s="9"/>
      <c r="F24" s="9"/>
      <c r="G24" s="9"/>
      <c r="H24" s="10"/>
    </row>
    <row r="25" spans="1:8" ht="14.4">
      <c r="A25" s="11" t="s">
        <v>27</v>
      </c>
      <c r="B25" s="12"/>
      <c r="C25" s="12"/>
      <c r="D25" s="12"/>
      <c r="E25" s="12"/>
      <c r="F25" s="12"/>
      <c r="G25" s="12"/>
      <c r="H25" s="13"/>
    </row>
    <row r="26" spans="1:8">
      <c r="A26" s="18" t="s">
        <v>28</v>
      </c>
      <c r="B26" s="15" t="s">
        <v>29</v>
      </c>
      <c r="C26" s="15"/>
      <c r="D26" s="15"/>
      <c r="E26" s="15"/>
      <c r="F26" s="15"/>
      <c r="G26" s="15"/>
      <c r="H26" s="16"/>
    </row>
    <row r="27" spans="1:8">
      <c r="A27" s="19" t="s">
        <v>30</v>
      </c>
      <c r="B27" s="15" t="s">
        <v>31</v>
      </c>
      <c r="C27" s="15"/>
      <c r="D27" s="15"/>
      <c r="E27" s="15"/>
      <c r="F27" s="15"/>
      <c r="G27" s="15"/>
      <c r="H27" s="16"/>
    </row>
    <row r="28" spans="1:8">
      <c r="A28" s="20" t="s">
        <v>32</v>
      </c>
      <c r="B28" s="15" t="s">
        <v>33</v>
      </c>
      <c r="C28" s="15"/>
      <c r="D28" s="15"/>
      <c r="E28" s="15"/>
      <c r="F28" s="15"/>
      <c r="G28" s="15"/>
      <c r="H28" s="16"/>
    </row>
    <row r="29" spans="1:8">
      <c r="A29" s="21" t="s">
        <v>34</v>
      </c>
      <c r="B29" s="9" t="s">
        <v>35</v>
      </c>
      <c r="C29" s="9"/>
      <c r="D29" s="9"/>
      <c r="E29" s="9"/>
      <c r="F29" s="9"/>
      <c r="G29" s="9"/>
      <c r="H29" s="10"/>
    </row>
    <row r="30" spans="1:8" ht="14.4">
      <c r="A30" s="11" t="s">
        <v>36</v>
      </c>
      <c r="B30" s="12"/>
      <c r="C30" s="12"/>
      <c r="D30" s="12"/>
      <c r="E30" s="12"/>
      <c r="F30" s="12"/>
      <c r="G30" s="12"/>
      <c r="H30" s="13"/>
    </row>
    <row r="31" spans="1:8">
      <c r="A31" s="14" t="s">
        <v>37</v>
      </c>
      <c r="B31" s="15"/>
      <c r="C31" s="15"/>
      <c r="D31" s="15"/>
      <c r="E31" s="15"/>
      <c r="F31" s="15"/>
      <c r="G31" s="15"/>
      <c r="H31" s="16"/>
    </row>
    <row r="32" spans="1:8">
      <c r="A32" s="14" t="s">
        <v>38</v>
      </c>
      <c r="B32" s="15"/>
      <c r="C32" s="15"/>
      <c r="D32" s="15"/>
      <c r="E32" s="15"/>
      <c r="F32" s="15"/>
      <c r="G32" s="15"/>
      <c r="H32" s="16"/>
    </row>
    <row r="33" spans="1:8">
      <c r="A33" s="14" t="s">
        <v>39</v>
      </c>
      <c r="B33" s="15"/>
      <c r="C33" s="15"/>
      <c r="D33" s="15"/>
      <c r="E33" s="15"/>
      <c r="F33" s="15"/>
      <c r="G33" s="15"/>
      <c r="H33" s="16"/>
    </row>
    <row r="34" spans="1:8">
      <c r="A34" s="14" t="s">
        <v>40</v>
      </c>
      <c r="B34" s="15"/>
      <c r="C34" s="15"/>
      <c r="D34" s="15"/>
      <c r="E34" s="15"/>
      <c r="F34" s="15"/>
      <c r="G34" s="15"/>
      <c r="H34" s="16"/>
    </row>
    <row r="35" spans="1:8">
      <c r="A35" s="14" t="s">
        <v>41</v>
      </c>
      <c r="B35" s="15"/>
      <c r="C35" s="15"/>
      <c r="D35" s="15"/>
      <c r="E35" s="15"/>
      <c r="F35" s="15"/>
      <c r="G35" s="15"/>
      <c r="H35" s="16"/>
    </row>
    <row r="36" spans="1:8">
      <c r="A36" s="8"/>
      <c r="B36" s="9"/>
      <c r="C36" s="9"/>
      <c r="D36" s="9"/>
      <c r="E36" s="9"/>
      <c r="F36" s="9"/>
      <c r="G36" s="9"/>
      <c r="H36" s="10"/>
    </row>
    <row r="37" spans="1:8" ht="14.4">
      <c r="A37" s="11" t="s">
        <v>42</v>
      </c>
      <c r="B37" s="12"/>
      <c r="C37" s="12"/>
      <c r="D37" s="12"/>
      <c r="E37" s="12"/>
      <c r="F37" s="12"/>
      <c r="G37" s="12"/>
      <c r="H37" s="13"/>
    </row>
    <row r="38" spans="1:8">
      <c r="A38" s="14" t="s">
        <v>43</v>
      </c>
      <c r="B38" s="15"/>
      <c r="C38" s="15"/>
      <c r="D38" s="15"/>
      <c r="E38" s="15"/>
      <c r="F38" s="15"/>
      <c r="G38" s="15"/>
      <c r="H38" s="16"/>
    </row>
    <row r="39" spans="1:8">
      <c r="A39" s="14" t="s">
        <v>44</v>
      </c>
      <c r="B39" s="15"/>
      <c r="C39" s="15"/>
      <c r="D39" s="15"/>
      <c r="E39" s="15"/>
      <c r="F39" s="15"/>
      <c r="G39" s="15"/>
      <c r="H39" s="16"/>
    </row>
    <row r="40" spans="1:8">
      <c r="A40" s="14" t="s">
        <v>45</v>
      </c>
      <c r="B40" s="15"/>
      <c r="C40" s="15"/>
      <c r="D40" s="15"/>
      <c r="E40" s="15"/>
      <c r="F40" s="15"/>
      <c r="G40" s="15"/>
      <c r="H40" s="16"/>
    </row>
    <row r="41" spans="1:8">
      <c r="A41" s="14" t="s">
        <v>46</v>
      </c>
      <c r="B41" s="15"/>
      <c r="C41" s="15"/>
      <c r="D41" s="15"/>
      <c r="E41" s="15"/>
      <c r="F41" s="15"/>
      <c r="G41" s="15"/>
      <c r="H41" s="16"/>
    </row>
    <row r="42" spans="1:8">
      <c r="A42" s="8"/>
      <c r="B42" s="9"/>
      <c r="C42" s="9"/>
      <c r="D42" s="9"/>
      <c r="E42" s="9"/>
      <c r="F42" s="9"/>
      <c r="G42" s="9"/>
      <c r="H42" s="10"/>
    </row>
    <row r="43" spans="1:8" ht="14.4">
      <c r="A43" s="11" t="s">
        <v>47</v>
      </c>
      <c r="B43" s="12"/>
      <c r="C43" s="12"/>
      <c r="D43" s="12"/>
      <c r="E43" s="12"/>
      <c r="F43" s="12"/>
      <c r="G43" s="12"/>
      <c r="H43" s="13"/>
    </row>
    <row r="44" spans="1:8">
      <c r="A44" s="22" t="s">
        <v>48</v>
      </c>
      <c r="B44" s="23"/>
      <c r="C44" s="23"/>
      <c r="D44" s="23"/>
      <c r="E44" s="23"/>
      <c r="F44" s="23"/>
      <c r="G44" s="23"/>
      <c r="H44" s="24"/>
    </row>
    <row r="45" spans="1:8">
      <c r="A45" s="25" t="s">
        <v>49</v>
      </c>
      <c r="B45" s="26"/>
      <c r="C45" s="26"/>
      <c r="D45" s="26"/>
      <c r="E45" s="26"/>
      <c r="F45" s="26"/>
      <c r="G45" s="26"/>
      <c r="H45" s="27"/>
    </row>
  </sheetData>
  <sheetProtection algorithmName="SHA-512" hashValue="fF0RQepBcUAp4k3Cfs5qlpGRA7oYiricDftfDHPKdR4kcYcdkecJFHx3D191SFXMo3mffzGpl/GK0HqpOwE/kQ==" saltValue="LSKk2uiJf2MNZbJ0h89QHw==" spinCount="100000" sheet="1" objects="1" scenarios="1" formatCells="0" formatColumns="0" formatRows="0" insertColumns="0" sort="0" autoFilter="0" pivotTables="0"/>
  <mergeCells count="39">
    <mergeCell ref="A44:H44"/>
    <mergeCell ref="A45:H45"/>
    <mergeCell ref="J4:K6"/>
    <mergeCell ref="J7:K7"/>
    <mergeCell ref="A38:H38"/>
    <mergeCell ref="A39:H39"/>
    <mergeCell ref="A40:H40"/>
    <mergeCell ref="A41:H41"/>
    <mergeCell ref="A43:H43"/>
    <mergeCell ref="A32:H32"/>
    <mergeCell ref="A33:H33"/>
    <mergeCell ref="A34:H34"/>
    <mergeCell ref="A35:H35"/>
    <mergeCell ref="A37:H37"/>
    <mergeCell ref="B26:H26"/>
    <mergeCell ref="B27:H27"/>
    <mergeCell ref="B28:H28"/>
    <mergeCell ref="A30:H30"/>
    <mergeCell ref="A31:H31"/>
    <mergeCell ref="B20:H20"/>
    <mergeCell ref="B21:H21"/>
    <mergeCell ref="B22:H22"/>
    <mergeCell ref="B23:H23"/>
    <mergeCell ref="A25:H25"/>
    <mergeCell ref="A15:H15"/>
    <mergeCell ref="B16:H16"/>
    <mergeCell ref="B17:H17"/>
    <mergeCell ref="B18:H18"/>
    <mergeCell ref="B19:H19"/>
    <mergeCell ref="A9:H9"/>
    <mergeCell ref="A10:H10"/>
    <mergeCell ref="A11:H11"/>
    <mergeCell ref="A12:H12"/>
    <mergeCell ref="A13:H13"/>
    <mergeCell ref="A1:H1"/>
    <mergeCell ref="A2:H2"/>
    <mergeCell ref="A4:H4"/>
    <mergeCell ref="A5:H6"/>
    <mergeCell ref="A8:H8"/>
  </mergeCells>
  <hyperlinks>
    <hyperlink ref="J7" r:id="rId1" xr:uid="{75A0A207-2CDE-4773-87C2-E582442A8B0B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E12" sqref="E12"/>
    </sheetView>
  </sheetViews>
  <sheetFormatPr baseColWidth="10" defaultColWidth="8.796875" defaultRowHeight="13.8"/>
  <cols>
    <col min="1" max="1" width="24" style="4" customWidth="1"/>
    <col min="2" max="2" width="54" style="4" customWidth="1"/>
    <col min="3" max="3" width="48" style="4" customWidth="1"/>
    <col min="4" max="4" width="5" style="4" customWidth="1"/>
    <col min="5" max="5" width="29.3984375" style="4" customWidth="1"/>
    <col min="6" max="6" width="49.59765625" style="4" customWidth="1"/>
    <col min="7" max="16384" width="8.796875" style="4"/>
  </cols>
  <sheetData>
    <row r="1" spans="1:6" ht="25.65" customHeight="1">
      <c r="A1" s="36" t="s">
        <v>50</v>
      </c>
      <c r="B1" s="36"/>
      <c r="C1" s="36"/>
    </row>
    <row r="2" spans="1:6" ht="14.4">
      <c r="A2" s="37" t="s">
        <v>51</v>
      </c>
      <c r="B2" s="37"/>
      <c r="C2" s="37"/>
    </row>
    <row r="3" spans="1:6" ht="14.4" thickBot="1"/>
    <row r="4" spans="1:6">
      <c r="A4" s="38" t="s">
        <v>52</v>
      </c>
      <c r="B4" s="39" t="s">
        <v>53</v>
      </c>
      <c r="C4" s="40" t="s">
        <v>54</v>
      </c>
      <c r="E4" s="28" t="s">
        <v>157</v>
      </c>
      <c r="F4" s="29"/>
    </row>
    <row r="5" spans="1:6" ht="30.45" customHeight="1">
      <c r="A5" s="41" t="s">
        <v>55</v>
      </c>
      <c r="B5" s="42" t="s">
        <v>56</v>
      </c>
      <c r="C5" s="43" t="s">
        <v>57</v>
      </c>
      <c r="E5" s="30"/>
      <c r="F5" s="31"/>
    </row>
    <row r="6" spans="1:6" ht="30.45" customHeight="1" thickBot="1">
      <c r="A6" s="44" t="s">
        <v>58</v>
      </c>
      <c r="B6" s="45" t="s">
        <v>59</v>
      </c>
      <c r="C6" s="46" t="s">
        <v>60</v>
      </c>
      <c r="E6" s="32"/>
      <c r="F6" s="33"/>
    </row>
    <row r="7" spans="1:6" ht="30.45" customHeight="1" thickBot="1">
      <c r="A7" s="41" t="s">
        <v>61</v>
      </c>
      <c r="B7" s="42" t="s">
        <v>62</v>
      </c>
      <c r="C7" s="43" t="s">
        <v>63</v>
      </c>
      <c r="E7" s="34" t="s">
        <v>158</v>
      </c>
      <c r="F7" s="35"/>
    </row>
    <row r="8" spans="1:6" ht="30.45" customHeight="1">
      <c r="A8" s="44" t="s">
        <v>64</v>
      </c>
      <c r="B8" s="45" t="s">
        <v>65</v>
      </c>
      <c r="C8" s="46" t="s">
        <v>66</v>
      </c>
    </row>
    <row r="9" spans="1:6" ht="30.45" customHeight="1">
      <c r="A9" s="41" t="s">
        <v>67</v>
      </c>
      <c r="B9" s="42" t="s">
        <v>68</v>
      </c>
      <c r="C9" s="43" t="s">
        <v>69</v>
      </c>
    </row>
    <row r="10" spans="1:6" ht="30.45" customHeight="1">
      <c r="A10" s="44" t="s">
        <v>70</v>
      </c>
      <c r="B10" s="45" t="s">
        <v>71</v>
      </c>
      <c r="C10" s="46" t="s">
        <v>72</v>
      </c>
    </row>
    <row r="11" spans="1:6" ht="30.45" customHeight="1">
      <c r="A11" s="41" t="s">
        <v>73</v>
      </c>
      <c r="B11" s="42" t="s">
        <v>74</v>
      </c>
      <c r="C11" s="43" t="s">
        <v>75</v>
      </c>
    </row>
    <row r="12" spans="1:6" ht="30.45" customHeight="1">
      <c r="A12" s="44" t="s">
        <v>76</v>
      </c>
      <c r="B12" s="45" t="s">
        <v>77</v>
      </c>
      <c r="C12" s="46" t="s">
        <v>78</v>
      </c>
    </row>
    <row r="13" spans="1:6" ht="30.45" customHeight="1">
      <c r="A13" s="41" t="s">
        <v>79</v>
      </c>
      <c r="B13" s="42" t="s">
        <v>80</v>
      </c>
      <c r="C13" s="43" t="s">
        <v>81</v>
      </c>
    </row>
    <row r="14" spans="1:6" ht="30.45" customHeight="1">
      <c r="A14" s="44" t="s">
        <v>82</v>
      </c>
      <c r="B14" s="45" t="s">
        <v>83</v>
      </c>
      <c r="C14" s="46" t="s">
        <v>84</v>
      </c>
    </row>
    <row r="15" spans="1:6" ht="30.45" customHeight="1">
      <c r="A15" s="41" t="s">
        <v>85</v>
      </c>
      <c r="B15" s="42" t="s">
        <v>86</v>
      </c>
      <c r="C15" s="43" t="s">
        <v>87</v>
      </c>
    </row>
    <row r="16" spans="1:6" ht="30.45" customHeight="1">
      <c r="A16" s="44" t="s">
        <v>88</v>
      </c>
      <c r="B16" s="45" t="s">
        <v>89</v>
      </c>
      <c r="C16" s="46" t="s">
        <v>90</v>
      </c>
    </row>
    <row r="17" spans="1:3" ht="30.45" customHeight="1">
      <c r="A17" s="41" t="s">
        <v>91</v>
      </c>
      <c r="B17" s="42" t="s">
        <v>92</v>
      </c>
      <c r="C17" s="43" t="s">
        <v>93</v>
      </c>
    </row>
    <row r="18" spans="1:3" ht="30.45" customHeight="1">
      <c r="A18" s="44" t="s">
        <v>94</v>
      </c>
      <c r="B18" s="45" t="s">
        <v>95</v>
      </c>
      <c r="C18" s="46" t="s">
        <v>96</v>
      </c>
    </row>
    <row r="19" spans="1:3" ht="30.45" customHeight="1">
      <c r="A19" s="41" t="s">
        <v>97</v>
      </c>
      <c r="B19" s="42" t="s">
        <v>98</v>
      </c>
      <c r="C19" s="43" t="s">
        <v>99</v>
      </c>
    </row>
    <row r="20" spans="1:3" ht="30.45" customHeight="1">
      <c r="A20" s="44" t="s">
        <v>100</v>
      </c>
      <c r="B20" s="45" t="s">
        <v>101</v>
      </c>
      <c r="C20" s="46" t="s">
        <v>102</v>
      </c>
    </row>
    <row r="21" spans="1:3" ht="30.45" customHeight="1">
      <c r="A21" s="41" t="s">
        <v>103</v>
      </c>
      <c r="B21" s="42" t="s">
        <v>104</v>
      </c>
      <c r="C21" s="43" t="s">
        <v>105</v>
      </c>
    </row>
    <row r="22" spans="1:3" ht="30.45" customHeight="1">
      <c r="A22" s="44" t="s">
        <v>106</v>
      </c>
      <c r="B22" s="45" t="s">
        <v>107</v>
      </c>
      <c r="C22" s="46" t="s">
        <v>108</v>
      </c>
    </row>
    <row r="23" spans="1:3" ht="30.45" customHeight="1">
      <c r="A23" s="41" t="s">
        <v>109</v>
      </c>
      <c r="B23" s="42" t="s">
        <v>110</v>
      </c>
      <c r="C23" s="43" t="s">
        <v>111</v>
      </c>
    </row>
    <row r="24" spans="1:3" ht="30.45" customHeight="1">
      <c r="A24" s="44" t="s">
        <v>112</v>
      </c>
      <c r="B24" s="45" t="s">
        <v>113</v>
      </c>
      <c r="C24" s="46" t="s">
        <v>114</v>
      </c>
    </row>
    <row r="25" spans="1:3" ht="30.45" customHeight="1">
      <c r="A25" s="41" t="s">
        <v>115</v>
      </c>
      <c r="B25" s="42" t="s">
        <v>116</v>
      </c>
      <c r="C25" s="43" t="s">
        <v>117</v>
      </c>
    </row>
    <row r="26" spans="1:3" ht="30.45" customHeight="1">
      <c r="A26" s="44" t="s">
        <v>118</v>
      </c>
      <c r="B26" s="45" t="s">
        <v>119</v>
      </c>
      <c r="C26" s="46" t="s">
        <v>120</v>
      </c>
    </row>
    <row r="27" spans="1:3" ht="30.45" customHeight="1">
      <c r="A27" s="47" t="s">
        <v>121</v>
      </c>
      <c r="B27" s="48" t="s">
        <v>122</v>
      </c>
      <c r="C27" s="49" t="s">
        <v>123</v>
      </c>
    </row>
    <row r="28" spans="1:3" ht="38.4" customHeight="1">
      <c r="A28" s="50" t="s">
        <v>124</v>
      </c>
      <c r="B28" s="50" t="s">
        <v>125</v>
      </c>
      <c r="C28" s="50" t="s">
        <v>126</v>
      </c>
    </row>
    <row r="29" spans="1:3" ht="38.4" customHeight="1">
      <c r="A29" s="50" t="s">
        <v>127</v>
      </c>
      <c r="B29" s="50" t="s">
        <v>128</v>
      </c>
      <c r="C29" s="50" t="s">
        <v>129</v>
      </c>
    </row>
  </sheetData>
  <mergeCells count="4">
    <mergeCell ref="A1:C1"/>
    <mergeCell ref="A2:C2"/>
    <mergeCell ref="E4:F6"/>
    <mergeCell ref="E7:F7"/>
  </mergeCells>
  <hyperlinks>
    <hyperlink ref="E7" r:id="rId1" xr:uid="{834B81CA-C909-45E5-8EBF-8DDCE1997E6F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7"/>
  <sheetViews>
    <sheetView workbookViewId="0">
      <selection activeCell="A2" sqref="A2:K2"/>
    </sheetView>
  </sheetViews>
  <sheetFormatPr baseColWidth="10" defaultColWidth="8.796875" defaultRowHeight="13.8"/>
  <cols>
    <col min="1" max="1" width="14" style="4" customWidth="1"/>
    <col min="2" max="2" width="18" style="4" customWidth="1"/>
    <col min="3" max="3" width="13" style="4" customWidth="1"/>
    <col min="4" max="4" width="20" style="4" customWidth="1"/>
    <col min="5" max="5" width="17" style="4" customWidth="1"/>
    <col min="6" max="6" width="18" style="4" customWidth="1"/>
    <col min="7" max="8" width="13" style="4" customWidth="1"/>
    <col min="9" max="9" width="17" style="4" customWidth="1"/>
    <col min="10" max="10" width="13" style="4" customWidth="1"/>
    <col min="11" max="11" width="34" style="4" customWidth="1"/>
    <col min="12" max="12" width="4.19921875" style="4" customWidth="1"/>
    <col min="13" max="13" width="39.296875" style="4" customWidth="1"/>
    <col min="14" max="14" width="11.59765625" style="4" customWidth="1"/>
    <col min="15" max="16384" width="8.796875" style="4"/>
  </cols>
  <sheetData>
    <row r="1" spans="1:14" ht="27.15" customHeight="1">
      <c r="A1" s="52" t="s">
        <v>130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4" ht="19.2" customHeight="1">
      <c r="A2" s="53" t="s">
        <v>131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4" ht="14.4" thickBo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4" ht="25.8" customHeight="1">
      <c r="A4" s="55" t="s">
        <v>132</v>
      </c>
      <c r="B4" s="56"/>
      <c r="C4" s="57"/>
      <c r="D4" s="56" t="s">
        <v>133</v>
      </c>
      <c r="E4" s="56"/>
      <c r="F4" s="57"/>
      <c r="G4" s="56" t="s">
        <v>134</v>
      </c>
      <c r="H4" s="56"/>
      <c r="I4" s="57"/>
      <c r="J4" s="56" t="s">
        <v>135</v>
      </c>
      <c r="K4" s="58"/>
      <c r="M4" s="28" t="s">
        <v>157</v>
      </c>
      <c r="N4" s="29"/>
    </row>
    <row r="5" spans="1:14" ht="25.8" customHeight="1">
      <c r="A5" s="59" t="s">
        <v>82</v>
      </c>
      <c r="B5" s="60">
        <v>0.4</v>
      </c>
      <c r="C5" s="54"/>
      <c r="D5" s="61" t="s">
        <v>100</v>
      </c>
      <c r="E5" s="62">
        <f>IF(OR(LEFT($K$7,8)="REVISAR:",LEFT($K$7,5)="FALTA"),"",IF(COUNT(I12:I46)=0,"",AVERAGE(I12:I46)))</f>
        <v>2.4508791714775486</v>
      </c>
      <c r="F5" s="54"/>
      <c r="G5" s="61" t="s">
        <v>136</v>
      </c>
      <c r="H5" s="62">
        <f>IF(OR(LEFT($K$7,8)="REVISAR:",LEFT($K$7,5)="FALTA"),"",IF(COUNT(E11:E46)=0,"",INDEX(E11:E46,COUNT(E11:E46))))</f>
        <v>707</v>
      </c>
      <c r="I5" s="54"/>
      <c r="J5" s="61" t="s">
        <v>94</v>
      </c>
      <c r="K5" s="63">
        <f>IF(OR(LEFT($K$7,8)="REVISAR:",LEFT($K$7,5)="FALTA"),"",IF(COUNT(E11:E46)&lt;2,"",INDEX(G11:G46,COUNT(E11:E46))+$B$7*INDEX(H11:H46,COUNT(E11:E46))))</f>
        <v>723.7057523795246</v>
      </c>
      <c r="M5" s="30"/>
      <c r="N5" s="31"/>
    </row>
    <row r="6" spans="1:14" ht="25.8" customHeight="1" thickBot="1">
      <c r="A6" s="59" t="s">
        <v>85</v>
      </c>
      <c r="B6" s="60">
        <v>0.3</v>
      </c>
      <c r="C6" s="54"/>
      <c r="D6" s="61" t="s">
        <v>137</v>
      </c>
      <c r="E6" s="64">
        <f>COUNTIF(C11:C46,"Sí")</f>
        <v>3</v>
      </c>
      <c r="F6" s="54"/>
      <c r="G6" s="61" t="s">
        <v>138</v>
      </c>
      <c r="H6" s="62">
        <f>IF(OR(LEFT($K$7,8)="REVISAR:",LEFT($K$7,5)="FALTA"),"",IF(COUNT(E11:E46)=0,"",INDEX(G11:G46,COUNT(E11:E46))))</f>
        <v>706.34164364660251</v>
      </c>
      <c r="I6" s="54"/>
      <c r="J6" s="61" t="s">
        <v>139</v>
      </c>
      <c r="K6" s="65">
        <f>COUNT(E11:E46)</f>
        <v>18</v>
      </c>
      <c r="M6" s="32"/>
      <c r="N6" s="33"/>
    </row>
    <row r="7" spans="1:14" ht="25.8" customHeight="1" thickBot="1">
      <c r="A7" s="66" t="s">
        <v>88</v>
      </c>
      <c r="B7" s="67">
        <v>1</v>
      </c>
      <c r="C7" s="68"/>
      <c r="D7" s="69" t="s">
        <v>140</v>
      </c>
      <c r="E7" s="70">
        <f>IF(OR(LEFT($K$7,8)="REVISAR:",LEFT($K$7,5)="FALTA"),"",SUM(J12:J46))</f>
        <v>144.28666616132477</v>
      </c>
      <c r="F7" s="68"/>
      <c r="G7" s="69" t="s">
        <v>141</v>
      </c>
      <c r="H7" s="70">
        <f>IF(OR(LEFT($K$7,8)="REVISAR:",LEFT($K$7,5)="FALTA"),"",IF(COUNT(E11:E46)=0,"",INDEX(H11:H46,COUNT(E11:E46))))</f>
        <v>17.36410873292207</v>
      </c>
      <c r="I7" s="68"/>
      <c r="J7" s="69" t="s">
        <v>142</v>
      </c>
      <c r="K7" s="71" t="str">
        <f>IF(OR(NOT(ISNUMBER(B5)),B5&lt;0,B5&gt;1,NOT(ISNUMBER(B6)),B6&lt;0,B6&gt;1,NOT(ISNUMBER(B7)),B7&lt;1,B7&gt;6),"REVISAR: parámetros inválidos",IF(COUNT(B11:B46)&lt;2,"FALTA INFORMACIÓN: ingresa al menos 2 demandas",IF(COUNTA(A11:A46)&lt;&gt;COUNTA(B11:B46),"FALTA INFORMACIÓN: Periodo y Demanda no coinciden",IF(COUNTA(B11:B46)&lt;&gt;COUNT(B11:B46),"REVISAR: Demanda debe ser numérica",IF(MIN(B11:B46)&lt;0,"REVISAR: Demanda no puede ser negativa",IF(LOOKUP(2,1/(A11:A46&lt;&gt;""),ROW(A11:A46))-ROW(A11)+1&gt;COUNTA(A11:A46),"REVISAR: hay filas vacías intermedias",IF(OR(AND(A11&lt;&gt;"",COUNTIF($A$11:$A$46,A11)&gt;1),AND(A12&lt;&gt;"",COUNTIF($A$11:$A$46,A12)&gt;1),AND(A13&lt;&gt;"",COUNTIF($A$11:$A$46,A13)&gt;1),AND(A14&lt;&gt;"",COUNTIF($A$11:$A$46,A14)&gt;1),AND(A15&lt;&gt;"",COUNTIF($A$11:$A$46,A15)&gt;1),AND(A16&lt;&gt;"",COUNTIF($A$11:$A$46,A16)&gt;1),AND(A17&lt;&gt;"",COUNTIF($A$11:$A$46,A17)&gt;1),AND(A18&lt;&gt;"",COUNTIF($A$11:$A$46,A18)&gt;1),AND(A19&lt;&gt;"",COUNTIF($A$11:$A$46,A19)&gt;1),AND(A20&lt;&gt;"",COUNTIF($A$11:$A$46,A20)&gt;1),AND(A21&lt;&gt;"",COUNTIF($A$11:$A$46,A21)&gt;1),AND(A22&lt;&gt;"",COUNTIF($A$11:$A$46,A22)&gt;1),AND(A23&lt;&gt;"",COUNTIF($A$11:$A$46,A23)&gt;1),AND(A24&lt;&gt;"",COUNTIF($A$11:$A$46,A24)&gt;1),AND(A25&lt;&gt;"",COUNTIF($A$11:$A$46,A25)&gt;1),AND(A26&lt;&gt;"",COUNTIF($A$11:$A$46,A26)&gt;1),AND(A27&lt;&gt;"",COUNTIF($A$11:$A$46,A27)&gt;1),AND(A28&lt;&gt;"",COUNTIF($A$11:$A$46,A28)&gt;1),AND(A29&lt;&gt;"",COUNTIF($A$11:$A$46,A29)&gt;1),AND(A30&lt;&gt;"",COUNTIF($A$11:$A$46,A30)&gt;1),AND(A31&lt;&gt;"",COUNTIF($A$11:$A$46,A31)&gt;1),AND(A32&lt;&gt;"",COUNTIF($A$11:$A$46,A32)&gt;1),AND(A33&lt;&gt;"",COUNTIF($A$11:$A$46,A33)&gt;1),AND(A34&lt;&gt;"",COUNTIF($A$11:$A$46,A34)&gt;1),AND(A35&lt;&gt;"",COUNTIF($A$11:$A$46,A35)&gt;1),AND(A36&lt;&gt;"",COUNTIF($A$11:$A$46,A36)&gt;1),AND(A37&lt;&gt;"",COUNTIF($A$11:$A$46,A37)&gt;1),AND(A38&lt;&gt;"",COUNTIF($A$11:$A$46,A38)&gt;1),AND(A39&lt;&gt;"",COUNTIF($A$11:$A$46,A39)&gt;1),AND(A40&lt;&gt;"",COUNTIF($A$11:$A$46,A40)&gt;1),AND(A41&lt;&gt;"",COUNTIF($A$11:$A$46,A41)&gt;1),AND(A42&lt;&gt;"",COUNTIF($A$11:$A$46,A42)&gt;1),AND(A43&lt;&gt;"",COUNTIF($A$11:$A$46,A43)&gt;1),AND(A44&lt;&gt;"",COUNTIF($A$11:$A$46,A44)&gt;1),AND(A45&lt;&gt;"",COUNTIF($A$11:$A$46,A45)&gt;1),AND(A46&lt;&gt;"",COUNTIF($A$11:$A$46,A46)&gt;1)),"REVISAR: Periodos duplicados",IF(COUNTA(D11:D46)&lt;&gt;COUNT(D11:D46),"REVISAR: Demanda ajustada debe ser numérica",IF(AND(COUNT(D11:D46)&gt;0,MIN(D11:D46)&lt;0),"REVISAR: Demanda ajustada no puede ser negativa",IF(COUNTIF(C11:C46,"No")+COUNTIF(C11:C46,"Sí")&lt;&gt;COUNT(B11:B46),"REVISAR: completa Agotado con Sí o No",IF(SUMPRODUCT((D11:D46&lt;&gt;"")*(C11:C46&lt;&gt;"Sí"))&gt;0,"REVISAR: ajuste requiere Agotado = Sí",IF(AND(COUNT(E11:E46)&gt;=2,INDEX(G11:G46,COUNT(E11:E46))+$B$7*INDEX(H11:H46,COUNT(E11:E46))&lt;0),"REVISAR: pronóstico negativo; revisa datos o modelo",IF(E6&gt;0,"REVISAR AGOTADOS: confirma los periodos marcados","OK: datos listos para revisar")))))))))))))</f>
        <v>REVISAR AGOTADOS: confirma los periodos marcados</v>
      </c>
      <c r="M7" s="34" t="s">
        <v>158</v>
      </c>
      <c r="N7" s="35"/>
    </row>
    <row r="8" spans="1:14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</row>
    <row r="9" spans="1:14" ht="20.85" customHeight="1">
      <c r="A9" s="72" t="s">
        <v>143</v>
      </c>
      <c r="B9" s="72"/>
      <c r="C9" s="72"/>
      <c r="D9" s="72"/>
      <c r="E9" s="72"/>
      <c r="F9" s="72"/>
      <c r="G9" s="72"/>
      <c r="H9" s="72"/>
      <c r="I9" s="72"/>
      <c r="J9" s="72"/>
      <c r="K9" s="72"/>
    </row>
    <row r="10" spans="1:14" ht="25.65" customHeight="1">
      <c r="A10" s="73" t="s">
        <v>61</v>
      </c>
      <c r="B10" s="74" t="s">
        <v>64</v>
      </c>
      <c r="C10" s="74" t="s">
        <v>144</v>
      </c>
      <c r="D10" s="74" t="s">
        <v>145</v>
      </c>
      <c r="E10" s="74" t="s">
        <v>73</v>
      </c>
      <c r="F10" s="74" t="s">
        <v>91</v>
      </c>
      <c r="G10" s="74" t="s">
        <v>146</v>
      </c>
      <c r="H10" s="74" t="s">
        <v>147</v>
      </c>
      <c r="I10" s="74" t="s">
        <v>97</v>
      </c>
      <c r="J10" s="74" t="s">
        <v>103</v>
      </c>
      <c r="K10" s="75" t="s">
        <v>127</v>
      </c>
    </row>
    <row r="11" spans="1:14" ht="17.55" customHeight="1">
      <c r="A11" s="76">
        <v>45658</v>
      </c>
      <c r="B11" s="60">
        <v>420</v>
      </c>
      <c r="C11" s="77" t="s">
        <v>148</v>
      </c>
      <c r="D11" s="60"/>
      <c r="E11" s="62">
        <f t="shared" ref="E11:E46" si="0">IF(NOT(ISNUMBER(B11)),"",IF(B11&lt;0,"",IF(AND(C11="Sí",ISNUMBER(D11),D11&gt;=0),D11,B11)))</f>
        <v>420</v>
      </c>
      <c r="F11" s="62"/>
      <c r="G11" s="62">
        <f>IF(NOT(ISNUMBER(E11)),"",E11)</f>
        <v>420</v>
      </c>
      <c r="H11" s="62">
        <f>IF(OR(NOT(ISNUMBER(E11)),NOT(ISNUMBER(E12))),"",E12-E11)</f>
        <v>18</v>
      </c>
      <c r="I11" s="62"/>
      <c r="J11" s="62"/>
      <c r="K11" s="78"/>
    </row>
    <row r="12" spans="1:14" ht="17.55" customHeight="1">
      <c r="A12" s="76">
        <v>45689</v>
      </c>
      <c r="B12" s="60">
        <v>438</v>
      </c>
      <c r="C12" s="77" t="s">
        <v>148</v>
      </c>
      <c r="D12" s="60"/>
      <c r="E12" s="62">
        <f t="shared" si="0"/>
        <v>438</v>
      </c>
      <c r="F12" s="62">
        <f t="shared" ref="F12:F46" si="1">IF(OR(NOT(ISNUMBER(E12)),NOT(ISNUMBER(G11)),NOT(ISNUMBER(H11))),"",G11+H11)</f>
        <v>438</v>
      </c>
      <c r="G12" s="62">
        <f t="shared" ref="G12:G46" si="2">IF(OR(NOT(ISNUMBER(E12)),NOT(ISNUMBER(G11)),NOT(ISNUMBER(H11)),NOT(ISNUMBER($B$5)),$B$5&lt;0,$B$5&gt;1),"",$B$5*E12+(1-$B$5)*(G11+H11))</f>
        <v>438</v>
      </c>
      <c r="H12" s="62">
        <f t="shared" ref="H12:H46" si="3">IF(OR(NOT(ISNUMBER(G12)),NOT(ISNUMBER(G11)),NOT(ISNUMBER(H11)),NOT(ISNUMBER($B$6)),$B$6&lt;0,$B$6&gt;1),"",$B$6*(G12-G11)+(1-$B$6)*H11)</f>
        <v>18</v>
      </c>
      <c r="I12" s="62">
        <f t="shared" ref="I12:I46" si="4">IF(OR(NOT(ISNUMBER(E12)),NOT(ISNUMBER(F12))),"",ABS(E12-F12))</f>
        <v>0</v>
      </c>
      <c r="J12" s="62">
        <f t="shared" ref="J12:J46" si="5">IF(NOT(ISNUMBER(I12)),"",I12^2)</f>
        <v>0</v>
      </c>
      <c r="K12" s="78"/>
    </row>
    <row r="13" spans="1:14" ht="17.55" customHeight="1">
      <c r="A13" s="76">
        <v>45717</v>
      </c>
      <c r="B13" s="60">
        <v>451</v>
      </c>
      <c r="C13" s="77" t="s">
        <v>148</v>
      </c>
      <c r="D13" s="60"/>
      <c r="E13" s="62">
        <f t="shared" si="0"/>
        <v>451</v>
      </c>
      <c r="F13" s="62">
        <f t="shared" si="1"/>
        <v>456</v>
      </c>
      <c r="G13" s="62">
        <f t="shared" si="2"/>
        <v>454</v>
      </c>
      <c r="H13" s="62">
        <f t="shared" si="3"/>
        <v>17.399999999999999</v>
      </c>
      <c r="I13" s="62">
        <f t="shared" si="4"/>
        <v>5</v>
      </c>
      <c r="J13" s="62">
        <f t="shared" si="5"/>
        <v>25</v>
      </c>
      <c r="K13" s="78"/>
    </row>
    <row r="14" spans="1:14" ht="17.55" customHeight="1">
      <c r="A14" s="76">
        <v>45748</v>
      </c>
      <c r="B14" s="60">
        <v>469</v>
      </c>
      <c r="C14" s="77" t="s">
        <v>149</v>
      </c>
      <c r="D14" s="60">
        <v>476</v>
      </c>
      <c r="E14" s="62">
        <f t="shared" si="0"/>
        <v>476</v>
      </c>
      <c r="F14" s="62">
        <f t="shared" si="1"/>
        <v>471.4</v>
      </c>
      <c r="G14" s="62">
        <f t="shared" si="2"/>
        <v>473.24</v>
      </c>
      <c r="H14" s="62">
        <f t="shared" si="3"/>
        <v>17.952000000000002</v>
      </c>
      <c r="I14" s="62">
        <f t="shared" si="4"/>
        <v>4.6000000000000227</v>
      </c>
      <c r="J14" s="62">
        <f t="shared" si="5"/>
        <v>21.16000000000021</v>
      </c>
      <c r="K14" s="78" t="s">
        <v>150</v>
      </c>
    </row>
    <row r="15" spans="1:14" ht="17.55" customHeight="1">
      <c r="A15" s="76">
        <v>45778</v>
      </c>
      <c r="B15" s="60">
        <v>487</v>
      </c>
      <c r="C15" s="77" t="s">
        <v>148</v>
      </c>
      <c r="D15" s="60"/>
      <c r="E15" s="62">
        <f t="shared" si="0"/>
        <v>487</v>
      </c>
      <c r="F15" s="62">
        <f t="shared" si="1"/>
        <v>491.19200000000001</v>
      </c>
      <c r="G15" s="62">
        <f t="shared" si="2"/>
        <v>489.51519999999999</v>
      </c>
      <c r="H15" s="62">
        <f t="shared" si="3"/>
        <v>17.448959999999996</v>
      </c>
      <c r="I15" s="62">
        <f t="shared" si="4"/>
        <v>4.1920000000000073</v>
      </c>
      <c r="J15" s="62">
        <f t="shared" si="5"/>
        <v>17.57286400000006</v>
      </c>
      <c r="K15" s="78"/>
    </row>
    <row r="16" spans="1:14" ht="17.55" customHeight="1">
      <c r="A16" s="76">
        <v>45809</v>
      </c>
      <c r="B16" s="60">
        <v>502</v>
      </c>
      <c r="C16" s="77" t="s">
        <v>148</v>
      </c>
      <c r="D16" s="60"/>
      <c r="E16" s="62">
        <f t="shared" si="0"/>
        <v>502</v>
      </c>
      <c r="F16" s="62">
        <f t="shared" si="1"/>
        <v>506.96415999999999</v>
      </c>
      <c r="G16" s="62">
        <f t="shared" si="2"/>
        <v>504.97849600000001</v>
      </c>
      <c r="H16" s="62">
        <f t="shared" si="3"/>
        <v>16.853260800000001</v>
      </c>
      <c r="I16" s="62">
        <f t="shared" si="4"/>
        <v>4.9641599999999926</v>
      </c>
      <c r="J16" s="62">
        <f t="shared" si="5"/>
        <v>24.642884505599927</v>
      </c>
      <c r="K16" s="78"/>
    </row>
    <row r="17" spans="1:11" ht="17.55" customHeight="1">
      <c r="A17" s="76">
        <v>45839</v>
      </c>
      <c r="B17" s="60">
        <v>510</v>
      </c>
      <c r="C17" s="77" t="s">
        <v>149</v>
      </c>
      <c r="D17" s="60">
        <v>521</v>
      </c>
      <c r="E17" s="62">
        <f t="shared" si="0"/>
        <v>521</v>
      </c>
      <c r="F17" s="62">
        <f t="shared" si="1"/>
        <v>521.83175679999999</v>
      </c>
      <c r="G17" s="62">
        <f t="shared" si="2"/>
        <v>521.49905407999995</v>
      </c>
      <c r="H17" s="62">
        <f t="shared" si="3"/>
        <v>16.753449983999982</v>
      </c>
      <c r="I17" s="62">
        <f t="shared" si="4"/>
        <v>0.83175679999999375</v>
      </c>
      <c r="J17" s="62">
        <f t="shared" si="5"/>
        <v>0.69181937434622964</v>
      </c>
      <c r="K17" s="78" t="s">
        <v>150</v>
      </c>
    </row>
    <row r="18" spans="1:11" ht="17.55" customHeight="1">
      <c r="A18" s="76">
        <v>45870</v>
      </c>
      <c r="B18" s="60">
        <v>536</v>
      </c>
      <c r="C18" s="77" t="s">
        <v>148</v>
      </c>
      <c r="D18" s="60"/>
      <c r="E18" s="62">
        <f t="shared" si="0"/>
        <v>536</v>
      </c>
      <c r="F18" s="62">
        <f t="shared" si="1"/>
        <v>538.25250406399994</v>
      </c>
      <c r="G18" s="62">
        <f t="shared" si="2"/>
        <v>537.35150243839996</v>
      </c>
      <c r="H18" s="62">
        <f t="shared" si="3"/>
        <v>16.483149496319989</v>
      </c>
      <c r="I18" s="62">
        <f t="shared" si="4"/>
        <v>2.2525040639999361</v>
      </c>
      <c r="J18" s="62">
        <f t="shared" si="5"/>
        <v>5.0737745583362281</v>
      </c>
      <c r="K18" s="78"/>
    </row>
    <row r="19" spans="1:11" ht="17.55" customHeight="1">
      <c r="A19" s="76">
        <v>45901</v>
      </c>
      <c r="B19" s="60">
        <v>552</v>
      </c>
      <c r="C19" s="77" t="s">
        <v>148</v>
      </c>
      <c r="D19" s="60"/>
      <c r="E19" s="62">
        <f t="shared" si="0"/>
        <v>552</v>
      </c>
      <c r="F19" s="62">
        <f t="shared" si="1"/>
        <v>553.83465193472</v>
      </c>
      <c r="G19" s="62">
        <f t="shared" si="2"/>
        <v>553.10079116083193</v>
      </c>
      <c r="H19" s="62">
        <f t="shared" si="3"/>
        <v>16.262991264153584</v>
      </c>
      <c r="I19" s="62">
        <f t="shared" si="4"/>
        <v>1.8346519347200001</v>
      </c>
      <c r="J19" s="62">
        <f t="shared" si="5"/>
        <v>3.3659477215718394</v>
      </c>
      <c r="K19" s="78"/>
    </row>
    <row r="20" spans="1:11" ht="17.55" customHeight="1">
      <c r="A20" s="76">
        <v>45931</v>
      </c>
      <c r="B20" s="60">
        <v>569</v>
      </c>
      <c r="C20" s="77" t="s">
        <v>148</v>
      </c>
      <c r="D20" s="60"/>
      <c r="E20" s="62">
        <f t="shared" si="0"/>
        <v>569</v>
      </c>
      <c r="F20" s="62">
        <f t="shared" si="1"/>
        <v>569.36378242498552</v>
      </c>
      <c r="G20" s="62">
        <f t="shared" si="2"/>
        <v>569.21826945499129</v>
      </c>
      <c r="H20" s="62">
        <f t="shared" si="3"/>
        <v>16.219337373155312</v>
      </c>
      <c r="I20" s="62">
        <f t="shared" si="4"/>
        <v>0.36378242498551572</v>
      </c>
      <c r="J20" s="62">
        <f t="shared" si="5"/>
        <v>0.13233765272834236</v>
      </c>
      <c r="K20" s="78"/>
    </row>
    <row r="21" spans="1:11" ht="17.55" customHeight="1">
      <c r="A21" s="76">
        <v>45962</v>
      </c>
      <c r="B21" s="60">
        <v>575</v>
      </c>
      <c r="C21" s="77" t="s">
        <v>149</v>
      </c>
      <c r="D21" s="60">
        <v>588</v>
      </c>
      <c r="E21" s="62">
        <f t="shared" si="0"/>
        <v>588</v>
      </c>
      <c r="F21" s="62">
        <f t="shared" si="1"/>
        <v>585.43760682814661</v>
      </c>
      <c r="G21" s="62">
        <f t="shared" si="2"/>
        <v>586.46256409688795</v>
      </c>
      <c r="H21" s="62">
        <f t="shared" si="3"/>
        <v>16.526824553777715</v>
      </c>
      <c r="I21" s="62">
        <f t="shared" si="4"/>
        <v>2.5623931718533868</v>
      </c>
      <c r="J21" s="62">
        <f t="shared" si="5"/>
        <v>6.5658587671608597</v>
      </c>
      <c r="K21" s="78" t="s">
        <v>150</v>
      </c>
    </row>
    <row r="22" spans="1:11" ht="17.55" customHeight="1">
      <c r="A22" s="76">
        <v>45992</v>
      </c>
      <c r="B22" s="60">
        <v>602</v>
      </c>
      <c r="C22" s="77" t="s">
        <v>148</v>
      </c>
      <c r="D22" s="60"/>
      <c r="E22" s="62">
        <f t="shared" si="0"/>
        <v>602</v>
      </c>
      <c r="F22" s="62">
        <f t="shared" si="1"/>
        <v>602.98938865066566</v>
      </c>
      <c r="G22" s="62">
        <f t="shared" si="2"/>
        <v>602.59363319039937</v>
      </c>
      <c r="H22" s="62">
        <f t="shared" si="3"/>
        <v>16.40809791569783</v>
      </c>
      <c r="I22" s="62">
        <f t="shared" si="4"/>
        <v>0.98938865066565995</v>
      </c>
      <c r="J22" s="62">
        <f t="shared" si="5"/>
        <v>0.97888990206601534</v>
      </c>
      <c r="K22" s="78"/>
    </row>
    <row r="23" spans="1:11" ht="17.55" customHeight="1">
      <c r="A23" s="76">
        <v>46023</v>
      </c>
      <c r="B23" s="60">
        <v>620</v>
      </c>
      <c r="C23" s="77" t="s">
        <v>148</v>
      </c>
      <c r="D23" s="60"/>
      <c r="E23" s="62">
        <f t="shared" si="0"/>
        <v>620</v>
      </c>
      <c r="F23" s="62">
        <f t="shared" si="1"/>
        <v>619.00173110609717</v>
      </c>
      <c r="G23" s="62">
        <f t="shared" si="2"/>
        <v>619.40103866365826</v>
      </c>
      <c r="H23" s="62">
        <f t="shared" si="3"/>
        <v>16.527890182966146</v>
      </c>
      <c r="I23" s="62">
        <f t="shared" si="4"/>
        <v>0.99826889390283213</v>
      </c>
      <c r="J23" s="62">
        <f t="shared" si="5"/>
        <v>0.99654078453398387</v>
      </c>
      <c r="K23" s="78"/>
    </row>
    <row r="24" spans="1:11" ht="17.55" customHeight="1">
      <c r="A24" s="76">
        <v>46054</v>
      </c>
      <c r="B24" s="60">
        <v>639</v>
      </c>
      <c r="C24" s="77" t="s">
        <v>148</v>
      </c>
      <c r="D24" s="60"/>
      <c r="E24" s="62">
        <f t="shared" si="0"/>
        <v>639</v>
      </c>
      <c r="F24" s="62">
        <f t="shared" si="1"/>
        <v>635.92892884662444</v>
      </c>
      <c r="G24" s="62">
        <f t="shared" si="2"/>
        <v>637.15735730797473</v>
      </c>
      <c r="H24" s="62">
        <f t="shared" si="3"/>
        <v>16.896418721371244</v>
      </c>
      <c r="I24" s="62">
        <f t="shared" si="4"/>
        <v>3.0710711533755557</v>
      </c>
      <c r="J24" s="62">
        <f t="shared" si="5"/>
        <v>9.4314780290954658</v>
      </c>
      <c r="K24" s="78"/>
    </row>
    <row r="25" spans="1:11" ht="17.55" customHeight="1">
      <c r="A25" s="76">
        <v>46082</v>
      </c>
      <c r="B25" s="60">
        <v>651</v>
      </c>
      <c r="C25" s="77" t="s">
        <v>148</v>
      </c>
      <c r="D25" s="60"/>
      <c r="E25" s="62">
        <f t="shared" si="0"/>
        <v>651</v>
      </c>
      <c r="F25" s="62">
        <f t="shared" si="1"/>
        <v>654.05377602934595</v>
      </c>
      <c r="G25" s="62">
        <f t="shared" si="2"/>
        <v>652.83226561760762</v>
      </c>
      <c r="H25" s="62">
        <f t="shared" si="3"/>
        <v>16.529965597849735</v>
      </c>
      <c r="I25" s="62">
        <f t="shared" si="4"/>
        <v>3.0537760293459542</v>
      </c>
      <c r="J25" s="62">
        <f t="shared" si="5"/>
        <v>9.3255480374079411</v>
      </c>
      <c r="K25" s="78"/>
    </row>
    <row r="26" spans="1:11" ht="17.55" customHeight="1">
      <c r="A26" s="76">
        <v>46113</v>
      </c>
      <c r="B26" s="60">
        <v>673</v>
      </c>
      <c r="C26" s="77" t="s">
        <v>148</v>
      </c>
      <c r="D26" s="60"/>
      <c r="E26" s="62">
        <f t="shared" si="0"/>
        <v>673</v>
      </c>
      <c r="F26" s="62">
        <f t="shared" si="1"/>
        <v>669.36223121545731</v>
      </c>
      <c r="G26" s="62">
        <f t="shared" si="2"/>
        <v>670.8173387292743</v>
      </c>
      <c r="H26" s="62">
        <f t="shared" si="3"/>
        <v>16.966497851994816</v>
      </c>
      <c r="I26" s="62">
        <f t="shared" si="4"/>
        <v>3.6377687845426863</v>
      </c>
      <c r="J26" s="62">
        <f t="shared" si="5"/>
        <v>13.233361729793174</v>
      </c>
      <c r="K26" s="78"/>
    </row>
    <row r="27" spans="1:11" ht="17.55" customHeight="1">
      <c r="A27" s="76">
        <v>46143</v>
      </c>
      <c r="B27" s="60">
        <v>690</v>
      </c>
      <c r="C27" s="77" t="s">
        <v>148</v>
      </c>
      <c r="D27" s="60"/>
      <c r="E27" s="62">
        <f t="shared" si="0"/>
        <v>690</v>
      </c>
      <c r="F27" s="62">
        <f t="shared" si="1"/>
        <v>687.78383658126916</v>
      </c>
      <c r="G27" s="62">
        <f t="shared" si="2"/>
        <v>688.67030194876156</v>
      </c>
      <c r="H27" s="62">
        <f t="shared" si="3"/>
        <v>17.232437462242551</v>
      </c>
      <c r="I27" s="62">
        <f t="shared" si="4"/>
        <v>2.2161634187308437</v>
      </c>
      <c r="J27" s="62">
        <f t="shared" si="5"/>
        <v>4.9113802985207808</v>
      </c>
      <c r="K27" s="78"/>
    </row>
    <row r="28" spans="1:11" ht="17.55" customHeight="1">
      <c r="A28" s="76">
        <v>46174</v>
      </c>
      <c r="B28" s="60">
        <v>707</v>
      </c>
      <c r="C28" s="77" t="s">
        <v>148</v>
      </c>
      <c r="D28" s="60"/>
      <c r="E28" s="62">
        <f t="shared" si="0"/>
        <v>707</v>
      </c>
      <c r="F28" s="62">
        <f t="shared" si="1"/>
        <v>705.90273941100406</v>
      </c>
      <c r="G28" s="62">
        <f t="shared" si="2"/>
        <v>706.34164364660251</v>
      </c>
      <c r="H28" s="62">
        <f t="shared" si="3"/>
        <v>17.36410873292207</v>
      </c>
      <c r="I28" s="62">
        <f t="shared" si="4"/>
        <v>1.0972605889959368</v>
      </c>
      <c r="J28" s="62">
        <f t="shared" si="5"/>
        <v>1.2039808001637102</v>
      </c>
      <c r="K28" s="78"/>
    </row>
    <row r="29" spans="1:11" ht="17.55" customHeight="1">
      <c r="A29" s="76"/>
      <c r="B29" s="60"/>
      <c r="C29" s="77"/>
      <c r="D29" s="60"/>
      <c r="E29" s="62" t="str">
        <f t="shared" si="0"/>
        <v/>
      </c>
      <c r="F29" s="62" t="str">
        <f t="shared" si="1"/>
        <v/>
      </c>
      <c r="G29" s="62" t="str">
        <f t="shared" si="2"/>
        <v/>
      </c>
      <c r="H29" s="62" t="str">
        <f t="shared" si="3"/>
        <v/>
      </c>
      <c r="I29" s="62" t="str">
        <f t="shared" si="4"/>
        <v/>
      </c>
      <c r="J29" s="62" t="str">
        <f t="shared" si="5"/>
        <v/>
      </c>
      <c r="K29" s="78"/>
    </row>
    <row r="30" spans="1:11" ht="17.55" customHeight="1">
      <c r="A30" s="76"/>
      <c r="B30" s="60"/>
      <c r="C30" s="77"/>
      <c r="D30" s="60"/>
      <c r="E30" s="62" t="str">
        <f t="shared" si="0"/>
        <v/>
      </c>
      <c r="F30" s="62" t="str">
        <f t="shared" si="1"/>
        <v/>
      </c>
      <c r="G30" s="62" t="str">
        <f t="shared" si="2"/>
        <v/>
      </c>
      <c r="H30" s="62" t="str">
        <f t="shared" si="3"/>
        <v/>
      </c>
      <c r="I30" s="62" t="str">
        <f t="shared" si="4"/>
        <v/>
      </c>
      <c r="J30" s="62" t="str">
        <f t="shared" si="5"/>
        <v/>
      </c>
      <c r="K30" s="78"/>
    </row>
    <row r="31" spans="1:11" ht="17.55" customHeight="1">
      <c r="A31" s="76"/>
      <c r="B31" s="60"/>
      <c r="C31" s="77"/>
      <c r="D31" s="60"/>
      <c r="E31" s="62" t="str">
        <f t="shared" si="0"/>
        <v/>
      </c>
      <c r="F31" s="62" t="str">
        <f t="shared" si="1"/>
        <v/>
      </c>
      <c r="G31" s="62" t="str">
        <f t="shared" si="2"/>
        <v/>
      </c>
      <c r="H31" s="62" t="str">
        <f t="shared" si="3"/>
        <v/>
      </c>
      <c r="I31" s="62" t="str">
        <f t="shared" si="4"/>
        <v/>
      </c>
      <c r="J31" s="62" t="str">
        <f t="shared" si="5"/>
        <v/>
      </c>
      <c r="K31" s="78"/>
    </row>
    <row r="32" spans="1:11" ht="17.55" customHeight="1">
      <c r="A32" s="76"/>
      <c r="B32" s="60"/>
      <c r="C32" s="77"/>
      <c r="D32" s="60"/>
      <c r="E32" s="62" t="str">
        <f t="shared" si="0"/>
        <v/>
      </c>
      <c r="F32" s="62" t="str">
        <f t="shared" si="1"/>
        <v/>
      </c>
      <c r="G32" s="62" t="str">
        <f t="shared" si="2"/>
        <v/>
      </c>
      <c r="H32" s="62" t="str">
        <f t="shared" si="3"/>
        <v/>
      </c>
      <c r="I32" s="62" t="str">
        <f t="shared" si="4"/>
        <v/>
      </c>
      <c r="J32" s="62" t="str">
        <f t="shared" si="5"/>
        <v/>
      </c>
      <c r="K32" s="78"/>
    </row>
    <row r="33" spans="1:11" ht="17.55" customHeight="1">
      <c r="A33" s="76"/>
      <c r="B33" s="60"/>
      <c r="C33" s="77"/>
      <c r="D33" s="60"/>
      <c r="E33" s="62" t="str">
        <f t="shared" si="0"/>
        <v/>
      </c>
      <c r="F33" s="62" t="str">
        <f t="shared" si="1"/>
        <v/>
      </c>
      <c r="G33" s="62" t="str">
        <f t="shared" si="2"/>
        <v/>
      </c>
      <c r="H33" s="62" t="str">
        <f t="shared" si="3"/>
        <v/>
      </c>
      <c r="I33" s="62" t="str">
        <f t="shared" si="4"/>
        <v/>
      </c>
      <c r="J33" s="62" t="str">
        <f t="shared" si="5"/>
        <v/>
      </c>
      <c r="K33" s="78"/>
    </row>
    <row r="34" spans="1:11" ht="17.55" customHeight="1">
      <c r="A34" s="76"/>
      <c r="B34" s="60"/>
      <c r="C34" s="77"/>
      <c r="D34" s="60"/>
      <c r="E34" s="62" t="str">
        <f t="shared" si="0"/>
        <v/>
      </c>
      <c r="F34" s="62" t="str">
        <f t="shared" si="1"/>
        <v/>
      </c>
      <c r="G34" s="62" t="str">
        <f t="shared" si="2"/>
        <v/>
      </c>
      <c r="H34" s="62" t="str">
        <f t="shared" si="3"/>
        <v/>
      </c>
      <c r="I34" s="62" t="str">
        <f t="shared" si="4"/>
        <v/>
      </c>
      <c r="J34" s="62" t="str">
        <f t="shared" si="5"/>
        <v/>
      </c>
      <c r="K34" s="78"/>
    </row>
    <row r="35" spans="1:11" ht="17.55" customHeight="1">
      <c r="A35" s="76"/>
      <c r="B35" s="60"/>
      <c r="C35" s="77"/>
      <c r="D35" s="60"/>
      <c r="E35" s="62" t="str">
        <f t="shared" si="0"/>
        <v/>
      </c>
      <c r="F35" s="62" t="str">
        <f t="shared" si="1"/>
        <v/>
      </c>
      <c r="G35" s="62" t="str">
        <f t="shared" si="2"/>
        <v/>
      </c>
      <c r="H35" s="62" t="str">
        <f t="shared" si="3"/>
        <v/>
      </c>
      <c r="I35" s="62" t="str">
        <f t="shared" si="4"/>
        <v/>
      </c>
      <c r="J35" s="62" t="str">
        <f t="shared" si="5"/>
        <v/>
      </c>
      <c r="K35" s="78"/>
    </row>
    <row r="36" spans="1:11" ht="17.55" customHeight="1">
      <c r="A36" s="76"/>
      <c r="B36" s="60"/>
      <c r="C36" s="77"/>
      <c r="D36" s="60"/>
      <c r="E36" s="62" t="str">
        <f t="shared" si="0"/>
        <v/>
      </c>
      <c r="F36" s="62" t="str">
        <f t="shared" si="1"/>
        <v/>
      </c>
      <c r="G36" s="62" t="str">
        <f t="shared" si="2"/>
        <v/>
      </c>
      <c r="H36" s="62" t="str">
        <f t="shared" si="3"/>
        <v/>
      </c>
      <c r="I36" s="62" t="str">
        <f t="shared" si="4"/>
        <v/>
      </c>
      <c r="J36" s="62" t="str">
        <f t="shared" si="5"/>
        <v/>
      </c>
      <c r="K36" s="78"/>
    </row>
    <row r="37" spans="1:11" ht="17.55" customHeight="1">
      <c r="A37" s="76"/>
      <c r="B37" s="60"/>
      <c r="C37" s="77"/>
      <c r="D37" s="60"/>
      <c r="E37" s="62" t="str">
        <f t="shared" si="0"/>
        <v/>
      </c>
      <c r="F37" s="62" t="str">
        <f t="shared" si="1"/>
        <v/>
      </c>
      <c r="G37" s="62" t="str">
        <f t="shared" si="2"/>
        <v/>
      </c>
      <c r="H37" s="62" t="str">
        <f t="shared" si="3"/>
        <v/>
      </c>
      <c r="I37" s="62" t="str">
        <f t="shared" si="4"/>
        <v/>
      </c>
      <c r="J37" s="62" t="str">
        <f t="shared" si="5"/>
        <v/>
      </c>
      <c r="K37" s="78"/>
    </row>
    <row r="38" spans="1:11" ht="17.55" customHeight="1">
      <c r="A38" s="76"/>
      <c r="B38" s="60"/>
      <c r="C38" s="77"/>
      <c r="D38" s="60"/>
      <c r="E38" s="62" t="str">
        <f t="shared" si="0"/>
        <v/>
      </c>
      <c r="F38" s="62" t="str">
        <f t="shared" si="1"/>
        <v/>
      </c>
      <c r="G38" s="62" t="str">
        <f t="shared" si="2"/>
        <v/>
      </c>
      <c r="H38" s="62" t="str">
        <f t="shared" si="3"/>
        <v/>
      </c>
      <c r="I38" s="62" t="str">
        <f t="shared" si="4"/>
        <v/>
      </c>
      <c r="J38" s="62" t="str">
        <f t="shared" si="5"/>
        <v/>
      </c>
      <c r="K38" s="78"/>
    </row>
    <row r="39" spans="1:11" ht="17.55" customHeight="1">
      <c r="A39" s="76"/>
      <c r="B39" s="60"/>
      <c r="C39" s="77"/>
      <c r="D39" s="60"/>
      <c r="E39" s="62" t="str">
        <f t="shared" si="0"/>
        <v/>
      </c>
      <c r="F39" s="62" t="str">
        <f t="shared" si="1"/>
        <v/>
      </c>
      <c r="G39" s="62" t="str">
        <f t="shared" si="2"/>
        <v/>
      </c>
      <c r="H39" s="62" t="str">
        <f t="shared" si="3"/>
        <v/>
      </c>
      <c r="I39" s="62" t="str">
        <f t="shared" si="4"/>
        <v/>
      </c>
      <c r="J39" s="62" t="str">
        <f t="shared" si="5"/>
        <v/>
      </c>
      <c r="K39" s="78"/>
    </row>
    <row r="40" spans="1:11" ht="17.55" customHeight="1">
      <c r="A40" s="76"/>
      <c r="B40" s="60"/>
      <c r="C40" s="77"/>
      <c r="D40" s="60"/>
      <c r="E40" s="62" t="str">
        <f t="shared" si="0"/>
        <v/>
      </c>
      <c r="F40" s="62" t="str">
        <f t="shared" si="1"/>
        <v/>
      </c>
      <c r="G40" s="62" t="str">
        <f t="shared" si="2"/>
        <v/>
      </c>
      <c r="H40" s="62" t="str">
        <f t="shared" si="3"/>
        <v/>
      </c>
      <c r="I40" s="62" t="str">
        <f t="shared" si="4"/>
        <v/>
      </c>
      <c r="J40" s="62" t="str">
        <f t="shared" si="5"/>
        <v/>
      </c>
      <c r="K40" s="78"/>
    </row>
    <row r="41" spans="1:11" ht="17.55" customHeight="1">
      <c r="A41" s="76"/>
      <c r="B41" s="60"/>
      <c r="C41" s="77"/>
      <c r="D41" s="60"/>
      <c r="E41" s="62" t="str">
        <f t="shared" si="0"/>
        <v/>
      </c>
      <c r="F41" s="62" t="str">
        <f t="shared" si="1"/>
        <v/>
      </c>
      <c r="G41" s="62" t="str">
        <f t="shared" si="2"/>
        <v/>
      </c>
      <c r="H41" s="62" t="str">
        <f t="shared" si="3"/>
        <v/>
      </c>
      <c r="I41" s="62" t="str">
        <f t="shared" si="4"/>
        <v/>
      </c>
      <c r="J41" s="62" t="str">
        <f t="shared" si="5"/>
        <v/>
      </c>
      <c r="K41" s="78"/>
    </row>
    <row r="42" spans="1:11" ht="17.55" customHeight="1">
      <c r="A42" s="76"/>
      <c r="B42" s="60"/>
      <c r="C42" s="77"/>
      <c r="D42" s="60"/>
      <c r="E42" s="62" t="str">
        <f t="shared" si="0"/>
        <v/>
      </c>
      <c r="F42" s="62" t="str">
        <f t="shared" si="1"/>
        <v/>
      </c>
      <c r="G42" s="62" t="str">
        <f t="shared" si="2"/>
        <v/>
      </c>
      <c r="H42" s="62" t="str">
        <f t="shared" si="3"/>
        <v/>
      </c>
      <c r="I42" s="62" t="str">
        <f t="shared" si="4"/>
        <v/>
      </c>
      <c r="J42" s="62" t="str">
        <f t="shared" si="5"/>
        <v/>
      </c>
      <c r="K42" s="78"/>
    </row>
    <row r="43" spans="1:11" ht="17.55" customHeight="1">
      <c r="A43" s="76"/>
      <c r="B43" s="60"/>
      <c r="C43" s="77"/>
      <c r="D43" s="60"/>
      <c r="E43" s="62" t="str">
        <f t="shared" si="0"/>
        <v/>
      </c>
      <c r="F43" s="62" t="str">
        <f t="shared" si="1"/>
        <v/>
      </c>
      <c r="G43" s="62" t="str">
        <f t="shared" si="2"/>
        <v/>
      </c>
      <c r="H43" s="62" t="str">
        <f t="shared" si="3"/>
        <v/>
      </c>
      <c r="I43" s="62" t="str">
        <f t="shared" si="4"/>
        <v/>
      </c>
      <c r="J43" s="62" t="str">
        <f t="shared" si="5"/>
        <v/>
      </c>
      <c r="K43" s="78"/>
    </row>
    <row r="44" spans="1:11" ht="17.55" customHeight="1">
      <c r="A44" s="76"/>
      <c r="B44" s="60"/>
      <c r="C44" s="77"/>
      <c r="D44" s="60"/>
      <c r="E44" s="62" t="str">
        <f t="shared" si="0"/>
        <v/>
      </c>
      <c r="F44" s="62" t="str">
        <f t="shared" si="1"/>
        <v/>
      </c>
      <c r="G44" s="62" t="str">
        <f t="shared" si="2"/>
        <v/>
      </c>
      <c r="H44" s="62" t="str">
        <f t="shared" si="3"/>
        <v/>
      </c>
      <c r="I44" s="62" t="str">
        <f t="shared" si="4"/>
        <v/>
      </c>
      <c r="J44" s="62" t="str">
        <f t="shared" si="5"/>
        <v/>
      </c>
      <c r="K44" s="78"/>
    </row>
    <row r="45" spans="1:11" ht="17.55" customHeight="1">
      <c r="A45" s="76"/>
      <c r="B45" s="60"/>
      <c r="C45" s="77"/>
      <c r="D45" s="60"/>
      <c r="E45" s="62" t="str">
        <f t="shared" si="0"/>
        <v/>
      </c>
      <c r="F45" s="62" t="str">
        <f t="shared" si="1"/>
        <v/>
      </c>
      <c r="G45" s="62" t="str">
        <f t="shared" si="2"/>
        <v/>
      </c>
      <c r="H45" s="62" t="str">
        <f t="shared" si="3"/>
        <v/>
      </c>
      <c r="I45" s="62" t="str">
        <f t="shared" si="4"/>
        <v/>
      </c>
      <c r="J45" s="62" t="str">
        <f t="shared" si="5"/>
        <v/>
      </c>
      <c r="K45" s="78"/>
    </row>
    <row r="46" spans="1:11" ht="17.55" customHeight="1">
      <c r="A46" s="79"/>
      <c r="B46" s="80"/>
      <c r="C46" s="81"/>
      <c r="D46" s="80"/>
      <c r="E46" s="70" t="str">
        <f t="shared" si="0"/>
        <v/>
      </c>
      <c r="F46" s="70" t="str">
        <f t="shared" si="1"/>
        <v/>
      </c>
      <c r="G46" s="70" t="str">
        <f t="shared" si="2"/>
        <v/>
      </c>
      <c r="H46" s="70" t="str">
        <f t="shared" si="3"/>
        <v/>
      </c>
      <c r="I46" s="70" t="str">
        <f t="shared" si="4"/>
        <v/>
      </c>
      <c r="J46" s="70" t="str">
        <f t="shared" si="5"/>
        <v/>
      </c>
      <c r="K46" s="82"/>
    </row>
    <row r="47" spans="1:1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1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1">
      <c r="A49" s="83" t="s">
        <v>151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</row>
    <row r="50" spans="1:11" ht="20.85" customHeight="1">
      <c r="A50" s="84" t="s">
        <v>152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</row>
    <row r="51" spans="1:11" ht="20.85" customHeight="1">
      <c r="A51" s="84" t="s">
        <v>153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</row>
    <row r="52" spans="1:11" ht="20.85" customHeight="1">
      <c r="A52" s="84" t="s">
        <v>154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</row>
    <row r="53" spans="1:11" ht="20.85" customHeight="1">
      <c r="A53" s="84" t="s">
        <v>155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</row>
    <row r="54" spans="1:1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ht="19.2" customHeight="1">
      <c r="A55" s="85" t="s">
        <v>156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1:1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</row>
    <row r="58" spans="1:1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</row>
    <row r="59" spans="1:1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</row>
    <row r="60" spans="1:1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</row>
    <row r="61" spans="1:11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</row>
    <row r="62" spans="1:11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</row>
    <row r="63" spans="1:11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</row>
    <row r="64" spans="1:1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</row>
    <row r="65" spans="1:1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</row>
    <row r="66" spans="1:1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</row>
    <row r="67" spans="1:11" ht="19.2" customHeight="1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</row>
  </sheetData>
  <sheetProtection algorithmName="SHA-512" hashValue="CwKfOlfVKH/j3CclFyXhrKoctqarJAy1b2W2crzkNijVgLRKkSkcu4ll3w73QTZRJOmKn4Sau0OV9B/QWyISqQ==" saltValue="iAajvLBEQuQcUNkhHVvwmA==" spinCount="100000" sheet="1" objects="1" scenarios="1" formatCells="0" formatColumns="0" formatRows="0" insertColumns="0" sort="0" autoFilter="0" pivotTables="0"/>
  <mergeCells count="16">
    <mergeCell ref="M4:N6"/>
    <mergeCell ref="M7:N7"/>
    <mergeCell ref="A9:K9"/>
    <mergeCell ref="A67:K67"/>
    <mergeCell ref="A49:K49"/>
    <mergeCell ref="A50:K50"/>
    <mergeCell ref="A51:K51"/>
    <mergeCell ref="A52:K52"/>
    <mergeCell ref="A53:K53"/>
    <mergeCell ref="A55:K55"/>
    <mergeCell ref="A1:K1"/>
    <mergeCell ref="A2:K2"/>
    <mergeCell ref="A4:B4"/>
    <mergeCell ref="D4:E4"/>
    <mergeCell ref="G4:H4"/>
    <mergeCell ref="J4:K4"/>
  </mergeCells>
  <conditionalFormatting sqref="A11:A46">
    <cfRule type="expression" dxfId="9" priority="8">
      <formula>AND(A11&lt;&gt;"",COUNTIF($A$11:$A$46,A11)&gt;1)</formula>
    </cfRule>
  </conditionalFormatting>
  <conditionalFormatting sqref="B5:B6">
    <cfRule type="expression" dxfId="8" priority="12">
      <formula>OR(NOT(ISNUMBER(B5)),B5&lt;0,B5&gt;1)</formula>
    </cfRule>
  </conditionalFormatting>
  <conditionalFormatting sqref="B7">
    <cfRule type="expression" dxfId="7" priority="13">
      <formula>OR(NOT(ISNUMBER(B7)),B7&lt;1,B7&gt;6)</formula>
    </cfRule>
  </conditionalFormatting>
  <conditionalFormatting sqref="B11:B46">
    <cfRule type="expression" dxfId="6" priority="9">
      <formula>AND(B11&lt;&gt;"",OR(NOT(ISNUMBER(B11)),B11&lt;0))</formula>
    </cfRule>
  </conditionalFormatting>
  <conditionalFormatting sqref="C11:C46">
    <cfRule type="expression" dxfId="5" priority="7">
      <formula>C11="Sí"</formula>
    </cfRule>
    <cfRule type="expression" dxfId="4" priority="11">
      <formula>AND(ISNUMBER(B11),OR(C11="",AND(C11&lt;&gt;"No",C11&lt;&gt;"Sí")))</formula>
    </cfRule>
  </conditionalFormatting>
  <conditionalFormatting sqref="D11:D46">
    <cfRule type="expression" dxfId="3" priority="10">
      <formula>AND(D11&lt;&gt;"",OR(NOT(ISNUMBER(D11)),D11&lt;0,C11&lt;&gt;"Sí"))</formula>
    </cfRule>
  </conditionalFormatting>
  <conditionalFormatting sqref="I12:I46">
    <cfRule type="dataBar" priority="3">
      <dataBar>
        <cfvo type="min"/>
        <cfvo type="max"/>
        <color rgb="FF12355B"/>
      </dataBar>
    </cfRule>
    <cfRule type="dataBar" priority="17">
      <dataBar>
        <cfvo type="min"/>
        <cfvo type="max"/>
        <color rgb="FF12355B"/>
      </dataBar>
      <extLst>
        <ext xmlns:x14="http://schemas.microsoft.com/office/spreadsheetml/2009/9/main" uri="{B025F937-C7B1-47D3-B67F-A62EFF666E3E}">
          <x14:id>{4C2F43A6-17A8-A0E6-47AB-BD9AEB2F9FB3}</x14:id>
        </ext>
      </extLst>
    </cfRule>
  </conditionalFormatting>
  <conditionalFormatting sqref="K7">
    <cfRule type="expression" dxfId="2" priority="14">
      <formula>OR(LEFT(K7,8)="REVISAR:",LEFT(K7,5)="FALTA")</formula>
    </cfRule>
    <cfRule type="expression" dxfId="1" priority="15">
      <formula>LEFT(K7,16)="REVISAR AGOTADOS"</formula>
    </cfRule>
    <cfRule type="expression" dxfId="0" priority="16">
      <formula>LEFT(K7,2)="OK"</formula>
    </cfRule>
  </conditionalFormatting>
  <dataValidations count="4">
    <dataValidation type="list" sqref="C11:C46" xr:uid="{00000000-0002-0000-0200-000000000000}">
      <formula1>"No,Sí"</formula1>
    </dataValidation>
    <dataValidation type="list" sqref="B7" xr:uid="{00000000-0002-0000-0200-000001000000}">
      <formula1>"1,2,3,4,5,6"</formula1>
    </dataValidation>
    <dataValidation type="decimal" sqref="B5:B6" xr:uid="{00000000-0002-0000-0200-000002000000}">
      <formula1>0</formula1>
      <formula2>1</formula2>
    </dataValidation>
    <dataValidation type="decimal" operator="greaterThanOrEqual" sqref="B11:B46 D11:D46" xr:uid="{00000000-0002-0000-0200-000003000000}">
      <formula1>0</formula1>
    </dataValidation>
  </dataValidations>
  <hyperlinks>
    <hyperlink ref="M7" r:id="rId1" xr:uid="{D3509B25-537B-4EF8-8013-6D844A306FCE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C2F43A6-17A8-A0E6-47AB-BD9AEB2F9FB3}">
            <x14:dataBar>
              <x14:cfvo type="min"/>
              <x14:cfvo type="max"/>
              <x14:negativeFillColor auto="1"/>
              <x14:axisColor auto="1"/>
            </x14:dataBar>
          </x14:cfRule>
          <xm:sqref>I12:I46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1_Instrucciones</vt:lpstr>
      <vt:lpstr>2_Glosario</vt:lpstr>
      <vt:lpstr>3_Pronostico_Holt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2026-09-21T22:29:58Z</dcterms:modified>
</cp:coreProperties>
</file>