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B49FD1B-E18E-441C-B785-E2433679C7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Configuracion" sheetId="3" r:id="rId3"/>
    <sheet name="4_Comparaciones" sheetId="4" r:id="rId4"/>
    <sheet name="5_Matriz" sheetId="5" r:id="rId5"/>
    <sheet name="6_Mapa_Resultad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6" l="1"/>
  <c r="A11" i="6"/>
  <c r="A10" i="6"/>
  <c r="A9" i="6"/>
  <c r="A8" i="6"/>
  <c r="A7" i="6"/>
  <c r="A12" i="5"/>
  <c r="E12" i="5" s="1"/>
  <c r="G11" i="5"/>
  <c r="F11" i="5"/>
  <c r="A11" i="5"/>
  <c r="A10" i="5"/>
  <c r="G10" i="5" s="1"/>
  <c r="G9" i="5"/>
  <c r="A9" i="5"/>
  <c r="C8" i="5"/>
  <c r="A8" i="5"/>
  <c r="A7" i="5"/>
  <c r="D7" i="5" s="1"/>
  <c r="G6" i="5"/>
  <c r="G8" i="5" s="1"/>
  <c r="F6" i="5"/>
  <c r="F9" i="5" s="1"/>
  <c r="E6" i="5"/>
  <c r="E11" i="5" s="1"/>
  <c r="D6" i="5"/>
  <c r="C6" i="5"/>
  <c r="B6" i="5"/>
  <c r="J49" i="4"/>
  <c r="N48" i="4"/>
  <c r="N49" i="4" s="1"/>
  <c r="M48" i="4"/>
  <c r="L48" i="4"/>
  <c r="L49" i="4" s="1"/>
  <c r="K48" i="4"/>
  <c r="K49" i="4" s="1"/>
  <c r="J48" i="4"/>
  <c r="B48" i="4"/>
  <c r="B49" i="4" s="1"/>
  <c r="N47" i="4"/>
  <c r="M47" i="4"/>
  <c r="L47" i="4"/>
  <c r="B47" i="4"/>
  <c r="B8" i="5" s="1"/>
  <c r="P5" i="4"/>
  <c r="P47" i="4" s="1"/>
  <c r="O5" i="4"/>
  <c r="O47" i="4" s="1"/>
  <c r="N5" i="4"/>
  <c r="M5" i="4"/>
  <c r="M49" i="4" s="1"/>
  <c r="L5" i="4"/>
  <c r="K5" i="4"/>
  <c r="K47" i="4" s="1"/>
  <c r="J5" i="4"/>
  <c r="J47" i="4" s="1"/>
  <c r="I5" i="4"/>
  <c r="I48" i="4" s="1"/>
  <c r="I49" i="4" s="1"/>
  <c r="H5" i="4"/>
  <c r="H47" i="4" s="1"/>
  <c r="G5" i="4"/>
  <c r="G47" i="4" s="1"/>
  <c r="F5" i="4"/>
  <c r="F49" i="4" s="1"/>
  <c r="E5" i="4"/>
  <c r="E48" i="4" s="1"/>
  <c r="D5" i="4"/>
  <c r="D48" i="4" s="1"/>
  <c r="C5" i="4"/>
  <c r="C47" i="4" s="1"/>
  <c r="B5" i="4"/>
  <c r="F17" i="3"/>
  <c r="F15" i="3"/>
  <c r="B17" i="5" s="1"/>
  <c r="F14" i="3"/>
  <c r="B16" i="5" s="1"/>
  <c r="B9" i="5" l="1"/>
  <c r="C11" i="5"/>
  <c r="C9" i="5"/>
  <c r="D8" i="5"/>
  <c r="E9" i="5"/>
  <c r="E47" i="4"/>
  <c r="F7" i="5" s="1"/>
  <c r="F47" i="4"/>
  <c r="O48" i="4"/>
  <c r="E10" i="5"/>
  <c r="F16" i="3"/>
  <c r="I47" i="4"/>
  <c r="F48" i="4"/>
  <c r="O49" i="4"/>
  <c r="F12" i="5"/>
  <c r="D47" i="4"/>
  <c r="B18" i="5" s="1"/>
  <c r="E8" i="5"/>
  <c r="F8" i="5"/>
  <c r="G48" i="4"/>
  <c r="G49" i="4" s="1"/>
  <c r="D49" i="4"/>
  <c r="P49" i="4"/>
  <c r="D9" i="5"/>
  <c r="B11" i="5"/>
  <c r="G12" i="5"/>
  <c r="C48" i="4"/>
  <c r="C49" i="4" s="1"/>
  <c r="B7" i="5"/>
  <c r="H48" i="4"/>
  <c r="H49" i="4" s="1"/>
  <c r="E49" i="4"/>
  <c r="G7" i="5"/>
  <c r="D11" i="5"/>
  <c r="D10" i="5"/>
  <c r="P48" i="4"/>
  <c r="C7" i="5"/>
  <c r="F10" i="5"/>
  <c r="D12" i="5"/>
  <c r="C10" i="5"/>
  <c r="B12" i="5"/>
  <c r="C12" i="5"/>
  <c r="B19" i="5" l="1"/>
  <c r="B10" i="5"/>
  <c r="E7" i="5"/>
</calcChain>
</file>

<file path=xl/sharedStrings.xml><?xml version="1.0" encoding="utf-8"?>
<sst xmlns="http://schemas.openxmlformats.org/spreadsheetml/2006/main" count="293" uniqueCount="263">
  <si>
    <t>Plantilla Mapa Perceptual + MDS — Instrucciones</t>
  </si>
  <si>
    <t>Qué hace esta plantilla</t>
  </si>
  <si>
    <t>Esta plantilla te ayuda a preparar datos para un mapa perceptual basado en escalamiento multidimensional (MDS).</t>
  </si>
  <si>
    <t>Organiza marcas o productos, genera comparaciones por pares, consolida respuestas y construye automáticamente una matriz de disimilitudes.</t>
  </si>
  <si>
    <t>Después puedes pegar las coordenadas obtenidas en software estadístico para visualizar el mapa y documentar su interpretación.</t>
  </si>
  <si>
    <t>La plantilla está diseñada para un nivel básico–intermedio y admite hasta 6 marcas/productos y 40 participantes.</t>
  </si>
  <si>
    <t>Cómo usarla</t>
  </si>
  <si>
    <t>1</t>
  </si>
  <si>
    <t>En 3_Configuracion reemplaza las marcas del ejemplo. Usa entre 3 y 6 alternativas comparables, sin duplicados y sin dejar filas vacías entre ellas.</t>
  </si>
  <si>
    <t>2</t>
  </si>
  <si>
    <t>Mantén la escala de disimilitud 1–7: 1 = muy similares y 7 = muy diferentes.</t>
  </si>
  <si>
    <t>3</t>
  </si>
  <si>
    <t>En 4_Comparaciones borra las respuestas de ejemplo y registra una fila por participante.</t>
  </si>
  <si>
    <t>4</t>
  </si>
  <si>
    <t>Responde solo los pares activos. Las columnas correspondientes a una marca vacía quedan inactivas.</t>
  </si>
  <si>
    <t>5</t>
  </si>
  <si>
    <t>Revisa los promedios y el número de respuestas de cada par en la parte inferior de 4_Comparaciones.</t>
  </si>
  <si>
    <t>6</t>
  </si>
  <si>
    <t>Consulta 5_Matriz. La matriz se construye automáticamente con los promedios de los pares.</t>
  </si>
  <si>
    <t>7</t>
  </si>
  <si>
    <t>Exporta esa matriz o úsala como entrada en un software que implemente MDS.</t>
  </si>
  <si>
    <t>8</t>
  </si>
  <si>
    <t>En 6_Mapa_Resultado pega las coordenadas obtenidas para cada marca en Dimensión 1 y Dimensión 2.</t>
  </si>
  <si>
    <t>9</t>
  </si>
  <si>
    <t>Registra el método y, si el software lo reporta, la medida de ajuste o stress.</t>
  </si>
  <si>
    <t>10</t>
  </si>
  <si>
    <t>Interpreta proximidades y patrones con cautela: similitud no equivale a preferencia ni un espacio vacío equivale a oportunidad.</t>
  </si>
  <si>
    <t>Qué debes borrar y reemplazar</t>
  </si>
  <si>
    <t>La plantilla incluye un ejemplo completo con cinco marcas ficticias de café: Sierra, Origen, Nativa, Urbana y Reserva. Para usarla con tu caso, reemplaza las marcas en 3_Configuracion, borra las respuestas del ejemplo en 4_Comparaciones y sustituye las coordenadas, notas de interpretación y datos del análisis del ejemplo en 6_Mapa_Resultado. No elimines las fórmulas ni cambies la estructura de las hojas.</t>
  </si>
  <si>
    <t>Escala utilizada</t>
  </si>
  <si>
    <t>Valor</t>
  </si>
  <si>
    <t>Interpretación</t>
  </si>
  <si>
    <t>Muy similares</t>
  </si>
  <si>
    <t>Intermedias / ni muy similares ni muy diferentes</t>
  </si>
  <si>
    <t>Muy diferentes</t>
  </si>
  <si>
    <t>Qué hace y qué NO hace</t>
  </si>
  <si>
    <t>Sí hace</t>
  </si>
  <si>
    <t>No hace</t>
  </si>
  <si>
    <t>Genera los pares de comparación</t>
  </si>
  <si>
    <t>No ejecuta el algoritmo estadístico MDS</t>
  </si>
  <si>
    <t>Consolida respuestas por par</t>
  </si>
  <si>
    <t>No decide automáticamente el posicionamiento ideal</t>
  </si>
  <si>
    <t>Construye una matriz de disimilitudes</t>
  </si>
  <si>
    <t>No convierte similitud en preferencia</t>
  </si>
  <si>
    <t>Permite documentar coordenadas MDS</t>
  </si>
  <si>
    <t>No asigna nombres a los ejes por intuición</t>
  </si>
  <si>
    <t>Visualiza las coordenadas pegadas</t>
  </si>
  <si>
    <t>No valida demanda ni rentabilidad de espacios vacíos</t>
  </si>
  <si>
    <t>Ayuda a revisar datos incompletos</t>
  </si>
  <si>
    <t>No sustituye software estadístico ni criterio de investigación</t>
  </si>
  <si>
    <t>Controles de calidad incluidos</t>
  </si>
  <si>
    <t>Control</t>
  </si>
  <si>
    <t>Qué revisa</t>
  </si>
  <si>
    <t>Pares activos</t>
  </si>
  <si>
    <t>Solo considera pares donde existan ambas marcas.</t>
  </si>
  <si>
    <t>Validación 1–7</t>
  </si>
  <si>
    <t>Limita las respuestas manuales a valores enteros de la escala.</t>
  </si>
  <si>
    <t>Cobertura</t>
  </si>
  <si>
    <t>Muestra cuántas respuestas tiene cada par.</t>
  </si>
  <si>
    <t>Matriz simétrica</t>
  </si>
  <si>
    <t>Replica el promedio A–B en B–A y mantiene 0 en la diagonal.</t>
  </si>
  <si>
    <t>Resultado</t>
  </si>
  <si>
    <t>Separa claramente datos preparados, coordenadas MDS e interpretación.</t>
  </si>
  <si>
    <t>Referencias conceptuales</t>
  </si>
  <si>
    <t>Borg &amp; Groenen — Modern Multidimensional Scaling</t>
  </si>
  <si>
    <t>https://link.springer.com/book/10.1007/0-387-28981-X</t>
  </si>
  <si>
    <t>Kruskal — Nonmetric MDS</t>
  </si>
  <si>
    <t>https://doi.org/10.1007/BF02289565</t>
  </si>
  <si>
    <t>Bijmolt &amp; Wedel — MDS for perceptual mapping</t>
  </si>
  <si>
    <t>https://doi.org/10.1177/002224379903600211</t>
  </si>
  <si>
    <t>Glosario — Mapa perceptual y MDS</t>
  </si>
  <si>
    <t>Término</t>
  </si>
  <si>
    <t>Definición práctica</t>
  </si>
  <si>
    <t>Uso en la plantilla</t>
  </si>
  <si>
    <t>Mapa perceptual</t>
  </si>
  <si>
    <t>Representación visual de la posición relativa de varias alternativas según percepciones.</t>
  </si>
  <si>
    <t>Se visualiza con las coordenadas obtenidas del MDS.</t>
  </si>
  <si>
    <t>MDS</t>
  </si>
  <si>
    <t>Escalamiento multidimensional; familia de técnicas que representa proximidades mediante distancias en pocas dimensiones.</t>
  </si>
  <si>
    <t>El algoritmo se ejecuta fuera de esta plantilla.</t>
  </si>
  <si>
    <t>Alternativa</t>
  </si>
  <si>
    <t>Marca, producto, servicio u objeto que se compara.</t>
  </si>
  <si>
    <t>Cada alternativa ocupa una fila en 3_Configuracion.</t>
  </si>
  <si>
    <t>Comparación por pares</t>
  </si>
  <si>
    <t>Evaluación de dos alternativas a la vez.</t>
  </si>
  <si>
    <t>Cada columna activa en 4_Comparaciones corresponde a un par.</t>
  </si>
  <si>
    <t>Similitud</t>
  </si>
  <si>
    <t>Grado en que dos alternativas se perciben parecidas.</t>
  </si>
  <si>
    <t>En esta plantilla se registra como disimilitud para mantener una lectura consistente.</t>
  </si>
  <si>
    <t>Disimilitud</t>
  </si>
  <si>
    <t>Grado en que dos alternativas se perciben diferentes.</t>
  </si>
  <si>
    <t>Escala 1–7: valores altos = mayor diferencia.</t>
  </si>
  <si>
    <t>Proximidad</t>
  </si>
  <si>
    <t>Término general para expresar relación de similitud o disimilitud.</t>
  </si>
  <si>
    <t>Es la base de la matriz.</t>
  </si>
  <si>
    <t>Matriz de disimilitudes</t>
  </si>
  <si>
    <t>Tabla cuadrada con la disimilitud entre cada par de alternativas.</t>
  </si>
  <si>
    <t>Se construye automáticamente en 5_Matriz.</t>
  </si>
  <si>
    <t>Diagonal</t>
  </si>
  <si>
    <t>Celdas donde una alternativa se compara consigo misma.</t>
  </si>
  <si>
    <t>Se fija en 0.</t>
  </si>
  <si>
    <t>Matriz donde A–B tiene el mismo valor que B–A.</t>
  </si>
  <si>
    <t>La hoja 5 replica automáticamente los valores.</t>
  </si>
  <si>
    <t>Promedio del par</t>
  </si>
  <si>
    <t>Media de las respuestas válidas de todos los participantes para un par.</t>
  </si>
  <si>
    <t>Alimenta la matriz.</t>
  </si>
  <si>
    <t>Número de respuestas válidas disponibles para un par.</t>
  </si>
  <si>
    <t>Ayuda a detectar pares poco respondidos.</t>
  </si>
  <si>
    <t>Dimensión</t>
  </si>
  <si>
    <t>Eje matemático de la solución MDS.</t>
  </si>
  <si>
    <t>Se pega en 6_Mapa_Resultado.</t>
  </si>
  <si>
    <t>Coordenada</t>
  </si>
  <si>
    <t>Posición de una alternativa en una dimensión del MDS.</t>
  </si>
  <si>
    <t>Dimensión 1 y Dimensión 2.</t>
  </si>
  <si>
    <t>Stress / ajuste</t>
  </si>
  <si>
    <t>Medida reportada por algunos métodos para evaluar qué tan bien la solución reproduce las proximidades.</t>
  </si>
  <si>
    <t>Se registra manualmente; la plantilla no impone un umbral universal.</t>
  </si>
  <si>
    <t>MDS métrico</t>
  </si>
  <si>
    <t>Variante que busca preservar información cuantitativa de las disimilitudes.</t>
  </si>
  <si>
    <t>Dato metodológico opcional.</t>
  </si>
  <si>
    <t>MDS no métrico</t>
  </si>
  <si>
    <t>Variante que busca preservar principalmente el orden de las disimilitudes.</t>
  </si>
  <si>
    <t>Cluster visual</t>
  </si>
  <si>
    <t>Grupo de puntos próximos en el mapa.</t>
  </si>
  <si>
    <t>Puede sugerir similitud, pero no equivale a un segmento de clientes.</t>
  </si>
  <si>
    <t>Espacio vacío</t>
  </si>
  <si>
    <t>Zona del mapa sin alternativas observadas.</t>
  </si>
  <si>
    <t>No debe interpretarse automáticamente como oportunidad de mercado.</t>
  </si>
  <si>
    <t>Preferencia</t>
  </si>
  <si>
    <t>Elección o valoración favorable de una alternativa.</t>
  </si>
  <si>
    <t>No se infiere directamente de una matriz de similitud/disimilitud.</t>
  </si>
  <si>
    <t>Participante</t>
  </si>
  <si>
    <t>Persona que responde las comparaciones.</t>
  </si>
  <si>
    <t>Una fila en 4_Comparaciones.</t>
  </si>
  <si>
    <t>Configuración del estudio</t>
  </si>
  <si>
    <t>Reemplaza únicamente las celdas azules. Usa entre 3 y 6 alternativas comparables, sin duplicados y cargadas consecutivamente desde la primera fila.</t>
  </si>
  <si>
    <t>Parámetro</t>
  </si>
  <si>
    <t>Regla</t>
  </si>
  <si>
    <t>Ejemplo</t>
  </si>
  <si>
    <t>Nombre del estudio</t>
  </si>
  <si>
    <t>Mapa perceptual de marcas de café</t>
  </si>
  <si>
    <t>Texto libre</t>
  </si>
  <si>
    <t>Escala mínima</t>
  </si>
  <si>
    <t>No modificar</t>
  </si>
  <si>
    <t>1 = muy similares</t>
  </si>
  <si>
    <t>Escala máxima</t>
  </si>
  <si>
    <t>7 = muy diferentes</t>
  </si>
  <si>
    <t>Máximo de participantes</t>
  </si>
  <si>
    <t>Capacidad de captura</t>
  </si>
  <si>
    <t>40</t>
  </si>
  <si>
    <t>N.º</t>
  </si>
  <si>
    <t>Marca / producto</t>
  </si>
  <si>
    <t>Descripción breve (opcional)</t>
  </si>
  <si>
    <t>Chequeos rápidos</t>
  </si>
  <si>
    <t>Sierra</t>
  </si>
  <si>
    <t>Café de origen con perfil tradicional</t>
  </si>
  <si>
    <t>Indicador</t>
  </si>
  <si>
    <t>Origen</t>
  </si>
  <si>
    <t>Marca artesanal de perfil clásico</t>
  </si>
  <si>
    <t>Marcas cargadas</t>
  </si>
  <si>
    <t>Recomendado: 3 a 6</t>
  </si>
  <si>
    <t>Nativa</t>
  </si>
  <si>
    <t>Marca con identidad natural</t>
  </si>
  <si>
    <t>n × (n−1) ÷ 2</t>
  </si>
  <si>
    <t>Urbana</t>
  </si>
  <si>
    <t>Propuesta contemporánea</t>
  </si>
  <si>
    <t>Estado</t>
  </si>
  <si>
    <t>LISTO = 3–6 marcas consecutivas y sin duplicados</t>
  </si>
  <si>
    <t>Reserva</t>
  </si>
  <si>
    <t>Marca de perfil selecto</t>
  </si>
  <si>
    <t>Escala</t>
  </si>
  <si>
    <t>1 = similares / 7 = diferentes</t>
  </si>
  <si>
    <t>Comparaciones por pares — respuestas de participantes</t>
  </si>
  <si>
    <t>Ingresa valores enteros de 1 a 7. 1 = muy similares · 7 = muy diferentes. Las columnas sin par activo deben dejarse vacías.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</si>
  <si>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</si>
  <si>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</si>
  <si>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</si>
  <si>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</si>
  <si>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</si>
  <si>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</si>
  <si>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</si>
  <si>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</si>
  <si>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</si>
  <si>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</si>
  <si>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</si>
  <si>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</si>
  <si>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</si>
  <si>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</si>
  <si>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</si>
  <si>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</si>
  <si>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</si>
  <si>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</si>
  <si>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</si>
  <si>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</si>
  <si>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</si>
  <si>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</si>
  <si>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</si>
  <si>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</si>
  <si>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</si>
  <si>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</si>
  <si>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</si>
  <si>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</si>
  <si>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</si>
  <si>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</si>
  <si>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</si>
  <si>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</si>
  <si>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</si>
  <si>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</si>
  <si>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</si>
  <si>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</si>
  <si>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</si>
  <si>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</si>
  <si>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</si>
  <si>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</si>
  <si>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N.º respuestas</t>
  </si>
  <si>
    <t>Interpretación: el promedio de cada par alimenta la matriz de disimilitudes. Antes de ejecutar MDS, revisa que todos los pares activos tengan respuestas suficientes y comparables. La plantilla no define un tamaño de muestra universal.</t>
  </si>
  <si>
    <t>Matriz de disimilitudes consolidada</t>
  </si>
  <si>
    <t>La matriz se alimenta de los promedios de 4_Comparaciones. 0 en la diagonal; valores altos = mayor disimilitud.</t>
  </si>
  <si>
    <t>Marca</t>
  </si>
  <si>
    <t>Chequeo</t>
  </si>
  <si>
    <t>Acción</t>
  </si>
  <si>
    <t>Cómo usar esta matriz</t>
  </si>
  <si>
    <t>Marcas activas</t>
  </si>
  <si>
    <t>Debe coincidir con 3_Configuracion</t>
  </si>
  <si>
    <t>Cuando el estado sea LISTA, utiliza esta matriz como entrada en un software que implemente MDS. Conserva el orden de las marcas. Luego copia las coordenadas resultantes en 6_Mapa_Resultado. No conviertas automáticamente los ejes en atributos como precio o calidad sin evidencia adicional.</t>
  </si>
  <si>
    <t>Pares esperados</t>
  </si>
  <si>
    <t>Pares con promedio</t>
  </si>
  <si>
    <t>Debe igualar pares esperados antes de exportar</t>
  </si>
  <si>
    <t>Estado matriz</t>
  </si>
  <si>
    <t>LISTA = todos los pares activos tienen al menos un promedio; no valida suficiencia muestral</t>
  </si>
  <si>
    <t>Mapa perceptual — coordenadas e interpretación</t>
  </si>
  <si>
    <t>Pega únicamente coordenadas obtenidas de un software MDS. El gráfico usa Dimensión 1 como eje X y Dimensión 2 como eje Y. Las coordenadas del ejemplo son ilustrativas y coherentes con la entrada.</t>
  </si>
  <si>
    <t>Dimensión 1</t>
  </si>
  <si>
    <t>Dimensión 2</t>
  </si>
  <si>
    <t>Nota / interpretación</t>
  </si>
  <si>
    <t>Datos del análisis</t>
  </si>
  <si>
    <t>Muy próxima a Origen.</t>
  </si>
  <si>
    <t>Campo</t>
  </si>
  <si>
    <t>Muy próxima a Sierra.</t>
  </si>
  <si>
    <t>Método</t>
  </si>
  <si>
    <t>MDS no métrico (ejemplo)</t>
  </si>
  <si>
    <t>Posición intermedia.</t>
  </si>
  <si>
    <t>N.º dimensiones</t>
  </si>
  <si>
    <t>Se separa del grupo Sierra–Origen.</t>
  </si>
  <si>
    <t>Posición relativamente diferenciada.</t>
  </si>
  <si>
    <t>Software</t>
  </si>
  <si>
    <t>Checklist de interpretación</t>
  </si>
  <si>
    <t>¿Qué marcas aparecen más próximas?</t>
  </si>
  <si>
    <t>Describe similitud, no preferencia.</t>
  </si>
  <si>
    <t>¿Qué marcas aparecen más alejadas?</t>
  </si>
  <si>
    <t>Habla de diferencia perceptual relativa.</t>
  </si>
  <si>
    <t>¿Existen grupos visuales?</t>
  </si>
  <si>
    <t>No los llames segmentos de clientes automáticamente.</t>
  </si>
  <si>
    <t>¿Qué podrían representar las dimensiones?</t>
  </si>
  <si>
    <t>Valídalo con atributos o datos externos.</t>
  </si>
  <si>
    <t>¿Hay espacios vacíos?</t>
  </si>
  <si>
    <t>Trátalos como hipótesis, no como oportunidad comprobada.</t>
  </si>
  <si>
    <t>¿El ajuste del modelo es razonable?</t>
  </si>
  <si>
    <t>Revisa la salida del software y el contexto del método.</t>
  </si>
  <si>
    <t>Advertencia de interpretación</t>
  </si>
  <si>
    <t>Las distancias del mapa representan la estructura de proximidades de la solución MDS. No concluyas que una marca es mejor, más preferida o más rentable por su posición. Tampoco nombres los ejes por intuición ni interpretes espacios vacíos como oportunidades sin investigación adicional.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</si>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</sst>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18"/>
      <color rgb="FFFFFFFF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B1F3A"/>
      <name val="Carlito"/>
    </font>
    <font>
      <b/>
      <sz val="10"/>
      <color rgb="FFFFFFFF"/>
      <name val="Carlito"/>
    </font>
    <font>
      <sz val="9"/>
      <color rgb="FF16803C"/>
      <name val="Carlito"/>
    </font>
    <font>
      <sz val="11"/>
      <color rgb="FF1F2937"/>
      <name val="Carlito"/>
    </font>
    <font>
      <sz val="10"/>
      <color rgb="FF0000FF"/>
      <name val="Carlito"/>
    </font>
    <font>
      <b/>
      <sz val="10"/>
      <color rgb="FF16803C"/>
      <name val="Carlito"/>
    </font>
    <font>
      <b/>
      <sz val="10"/>
      <color rgb="FF1F2937"/>
      <name val="Carlito"/>
    </font>
    <font>
      <b/>
      <sz val="11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A5E"/>
      </patternFill>
    </fill>
    <fill>
      <patternFill patternType="solid">
        <fgColor rgb="FFEAF2F8"/>
      </patternFill>
    </fill>
    <fill>
      <patternFill patternType="solid">
        <fgColor rgb="FFEEF1F4"/>
      </patternFill>
    </fill>
    <fill>
      <patternFill patternType="solid">
        <fgColor rgb="FFFFF4CC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A5E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EF1F4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FF4CC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53">
    <xf numFmtId="0" fontId="0" fillId="0" borderId="0" xfId="0"/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11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4" xfId="0" applyFont="1" applyFill="1" applyBorder="1" applyAlignment="1">
      <alignment vertical="center"/>
    </xf>
    <xf numFmtId="2" fontId="10" fillId="5" borderId="12" xfId="0" applyNumberFormat="1" applyFont="1" applyFill="1" applyBorder="1" applyAlignment="1">
      <alignment horizontal="center" vertical="center" wrapText="1"/>
    </xf>
    <xf numFmtId="2" fontId="10" fillId="5" borderId="14" xfId="0" applyNumberFormat="1" applyFont="1" applyFill="1" applyBorder="1" applyAlignment="1">
      <alignment horizontal="center" vertical="center" wrapText="1"/>
    </xf>
    <xf numFmtId="2" fontId="10" fillId="5" borderId="13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2" fontId="8" fillId="4" borderId="1" xfId="0" applyNumberFormat="1" applyFont="1" applyFill="1" applyBorder="1" applyAlignment="1">
      <alignment vertical="center"/>
    </xf>
    <xf numFmtId="2" fontId="8" fillId="4" borderId="2" xfId="0" applyNumberFormat="1" applyFont="1" applyFill="1" applyBorder="1" applyAlignment="1">
      <alignment vertical="center"/>
    </xf>
    <xf numFmtId="2" fontId="8" fillId="4" borderId="3" xfId="0" applyNumberFormat="1" applyFont="1" applyFill="1" applyBorder="1" applyAlignment="1">
      <alignment vertical="center"/>
    </xf>
    <xf numFmtId="2" fontId="8" fillId="4" borderId="4" xfId="0" applyNumberFormat="1" applyFont="1" applyFill="1" applyBorder="1" applyAlignment="1">
      <alignment vertical="center"/>
    </xf>
    <xf numFmtId="2" fontId="8" fillId="4" borderId="5" xfId="0" applyNumberFormat="1" applyFont="1" applyFill="1" applyBorder="1" applyAlignment="1">
      <alignment vertical="center"/>
    </xf>
    <xf numFmtId="2" fontId="8" fillId="4" borderId="6" xfId="0" applyNumberFormat="1" applyFont="1" applyFill="1" applyBorder="1" applyAlignment="1">
      <alignment vertical="center"/>
    </xf>
    <xf numFmtId="0" fontId="11" fillId="4" borderId="7" xfId="0" applyFont="1" applyFill="1" applyBorder="1"/>
    <xf numFmtId="0" fontId="11" fillId="4" borderId="8" xfId="0" applyFont="1" applyFill="1" applyBorder="1"/>
    <xf numFmtId="0" fontId="11" fillId="4" borderId="9" xfId="0" applyFont="1" applyFill="1" applyBorder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7" fillId="4" borderId="0" xfId="0" applyFont="1" applyFill="1" applyAlignment="1">
      <alignment wrapText="1"/>
    </xf>
    <xf numFmtId="0" fontId="3" fillId="6" borderId="1" xfId="0" applyFont="1" applyFill="1" applyBorder="1" applyAlignment="1">
      <alignment vertical="top" wrapText="1"/>
    </xf>
    <xf numFmtId="0" fontId="3" fillId="6" borderId="10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0" fontId="1" fillId="7" borderId="0" xfId="0" applyFont="1" applyFill="1" applyAlignment="1">
      <alignment vertical="center"/>
    </xf>
    <xf numFmtId="0" fontId="0" fillId="8" borderId="0" xfId="0" applyFill="1"/>
    <xf numFmtId="0" fontId="2" fillId="9" borderId="0" xfId="0" applyFont="1" applyFill="1" applyAlignment="1">
      <alignment vertical="center"/>
    </xf>
    <xf numFmtId="0" fontId="3" fillId="8" borderId="0" xfId="0" applyFont="1" applyFill="1" applyAlignment="1">
      <alignment vertical="top" wrapText="1"/>
    </xf>
    <xf numFmtId="0" fontId="4" fillId="10" borderId="7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vertical="top" wrapText="1"/>
    </xf>
    <xf numFmtId="0" fontId="4" fillId="10" borderId="8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vertical="top" wrapText="1"/>
    </xf>
    <xf numFmtId="0" fontId="4" fillId="10" borderId="9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vertical="top" wrapText="1"/>
    </xf>
    <xf numFmtId="0" fontId="3" fillId="10" borderId="1" xfId="0" applyFont="1" applyFill="1" applyBorder="1" applyAlignment="1">
      <alignment vertical="top" wrapText="1"/>
    </xf>
    <xf numFmtId="0" fontId="3" fillId="10" borderId="10" xfId="0" applyFont="1" applyFill="1" applyBorder="1" applyAlignment="1">
      <alignment vertical="top" wrapText="1"/>
    </xf>
    <xf numFmtId="0" fontId="3" fillId="10" borderId="3" xfId="0" applyFont="1" applyFill="1" applyBorder="1" applyAlignment="1">
      <alignment vertical="top" wrapText="1"/>
    </xf>
    <xf numFmtId="0" fontId="3" fillId="10" borderId="0" xfId="0" applyFont="1" applyFill="1" applyAlignment="1">
      <alignment vertical="top" wrapText="1"/>
    </xf>
    <xf numFmtId="0" fontId="3" fillId="10" borderId="5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vertical="top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top" wrapText="1"/>
    </xf>
    <xf numFmtId="0" fontId="3" fillId="8" borderId="3" xfId="0" applyFont="1" applyFill="1" applyBorder="1" applyAlignment="1">
      <alignment vertical="top" wrapText="1"/>
    </xf>
    <xf numFmtId="0" fontId="3" fillId="8" borderId="5" xfId="0" applyFont="1" applyFill="1" applyBorder="1" applyAlignment="1">
      <alignment vertical="top" wrapText="1"/>
    </xf>
    <xf numFmtId="0" fontId="6" fillId="8" borderId="2" xfId="0" applyFont="1" applyFill="1" applyBorder="1" applyAlignment="1">
      <alignment vertical="top" wrapText="1"/>
    </xf>
    <xf numFmtId="0" fontId="6" fillId="8" borderId="4" xfId="0" applyFont="1" applyFill="1" applyBorder="1" applyAlignment="1">
      <alignment vertical="top" wrapText="1"/>
    </xf>
    <xf numFmtId="0" fontId="6" fillId="8" borderId="6" xfId="0" applyFont="1" applyFill="1" applyBorder="1" applyAlignment="1">
      <alignment vertical="top" wrapText="1"/>
    </xf>
    <xf numFmtId="0" fontId="13" fillId="11" borderId="16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 wrapText="1"/>
    </xf>
    <xf numFmtId="0" fontId="13" fillId="11" borderId="18" xfId="0" applyFont="1" applyFill="1" applyBorder="1" applyAlignment="1">
      <alignment horizontal="center" vertical="center" wrapText="1"/>
    </xf>
    <xf numFmtId="0" fontId="13" fillId="11" borderId="19" xfId="0" applyFont="1" applyFill="1" applyBorder="1" applyAlignment="1">
      <alignment horizontal="center" vertical="center" wrapText="1"/>
    </xf>
    <xf numFmtId="0" fontId="13" fillId="11" borderId="20" xfId="0" applyFont="1" applyFill="1" applyBorder="1" applyAlignment="1">
      <alignment horizontal="center" vertical="center" wrapText="1"/>
    </xf>
    <xf numFmtId="0" fontId="13" fillId="11" borderId="21" xfId="0" applyFont="1" applyFill="1" applyBorder="1" applyAlignment="1">
      <alignment horizontal="center" vertical="center" wrapText="1"/>
    </xf>
    <xf numFmtId="0" fontId="16" fillId="8" borderId="22" xfId="1" applyFont="1" applyFill="1" applyBorder="1" applyAlignment="1">
      <alignment horizontal="center" vertical="center"/>
    </xf>
    <xf numFmtId="0" fontId="16" fillId="8" borderId="23" xfId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top" wrapText="1"/>
    </xf>
    <xf numFmtId="0" fontId="3" fillId="8" borderId="10" xfId="0" applyFont="1" applyFill="1" applyBorder="1" applyAlignment="1">
      <alignment vertical="top" wrapText="1"/>
    </xf>
    <xf numFmtId="0" fontId="4" fillId="10" borderId="8" xfId="0" applyFont="1" applyFill="1" applyBorder="1" applyAlignment="1">
      <alignment vertical="top" wrapText="1"/>
    </xf>
    <xf numFmtId="0" fontId="3" fillId="8" borderId="0" xfId="0" applyFont="1" applyFill="1" applyAlignment="1">
      <alignment vertical="top" wrapText="1"/>
    </xf>
    <xf numFmtId="0" fontId="4" fillId="10" borderId="9" xfId="0" applyFont="1" applyFill="1" applyBorder="1" applyAlignment="1">
      <alignment vertical="top" wrapText="1"/>
    </xf>
    <xf numFmtId="0" fontId="3" fillId="8" borderId="11" xfId="0" applyFont="1" applyFill="1" applyBorder="1" applyAlignment="1">
      <alignment vertical="top" wrapText="1"/>
    </xf>
    <xf numFmtId="0" fontId="7" fillId="10" borderId="0" xfId="0" applyFont="1" applyFill="1" applyAlignment="1">
      <alignment wrapText="1"/>
    </xf>
    <xf numFmtId="0" fontId="8" fillId="10" borderId="15" xfId="0" applyFont="1" applyFill="1" applyBorder="1" applyAlignment="1">
      <alignment vertical="center" wrapText="1"/>
    </xf>
    <xf numFmtId="0" fontId="3" fillId="12" borderId="7" xfId="0" applyFont="1" applyFill="1" applyBorder="1" applyAlignment="1">
      <alignment vertical="center" wrapText="1"/>
    </xf>
    <xf numFmtId="0" fontId="3" fillId="12" borderId="8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 wrapText="1"/>
    </xf>
    <xf numFmtId="0" fontId="3" fillId="12" borderId="7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8" fillId="10" borderId="2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/>
    </xf>
    <xf numFmtId="0" fontId="8" fillId="10" borderId="3" xfId="0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0" fontId="9" fillId="13" borderId="7" xfId="0" applyFont="1" applyFill="1" applyBorder="1" applyAlignment="1">
      <alignment horizontal="center" vertical="top" wrapText="1"/>
    </xf>
    <xf numFmtId="0" fontId="9" fillId="13" borderId="8" xfId="0" applyFont="1" applyFill="1" applyBorder="1" applyAlignment="1">
      <alignment horizontal="center" vertical="top" wrapText="1"/>
    </xf>
    <xf numFmtId="0" fontId="9" fillId="13" borderId="9" xfId="0" applyFont="1" applyFill="1" applyBorder="1" applyAlignment="1">
      <alignment horizontal="center" vertical="top" wrapText="1"/>
    </xf>
    <xf numFmtId="0" fontId="3" fillId="12" borderId="9" xfId="0" applyFont="1" applyFill="1" applyBorder="1" applyAlignment="1">
      <alignment vertical="center"/>
    </xf>
    <xf numFmtId="0" fontId="8" fillId="10" borderId="5" xfId="0" applyFont="1" applyFill="1" applyBorder="1" applyAlignment="1">
      <alignment vertical="center"/>
    </xf>
    <xf numFmtId="0" fontId="8" fillId="10" borderId="6" xfId="0" applyFont="1" applyFill="1" applyBorder="1" applyAlignment="1">
      <alignment vertical="center"/>
    </xf>
    <xf numFmtId="0" fontId="1" fillId="7" borderId="0" xfId="0" applyFont="1" applyFill="1" applyAlignment="1" applyProtection="1">
      <alignment vertical="center"/>
      <protection locked="0"/>
    </xf>
    <xf numFmtId="0" fontId="7" fillId="10" borderId="0" xfId="0" applyFont="1" applyFill="1" applyAlignment="1" applyProtection="1">
      <alignment wrapText="1"/>
      <protection locked="0"/>
    </xf>
    <xf numFmtId="0" fontId="0" fillId="8" borderId="0" xfId="0" applyFill="1" applyProtection="1">
      <protection locked="0"/>
    </xf>
    <xf numFmtId="0" fontId="5" fillId="7" borderId="12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3" xfId="0" applyFont="1" applyFill="1" applyBorder="1" applyAlignment="1" applyProtection="1">
      <alignment horizontal="center" vertical="center" wrapText="1"/>
      <protection locked="0"/>
    </xf>
    <xf numFmtId="0" fontId="5" fillId="7" borderId="7" xfId="0" applyFont="1" applyFill="1" applyBorder="1" applyAlignment="1" applyProtection="1">
      <alignment horizontal="center" vertical="center" wrapText="1"/>
      <protection locked="0"/>
    </xf>
    <xf numFmtId="2" fontId="3" fillId="12" borderId="1" xfId="0" applyNumberFormat="1" applyFont="1" applyFill="1" applyBorder="1" applyAlignment="1" applyProtection="1">
      <alignment vertical="center"/>
      <protection locked="0"/>
    </xf>
    <xf numFmtId="2" fontId="3" fillId="12" borderId="10" xfId="0" applyNumberFormat="1" applyFont="1" applyFill="1" applyBorder="1" applyAlignment="1" applyProtection="1">
      <alignment vertical="center"/>
      <protection locked="0"/>
    </xf>
    <xf numFmtId="2" fontId="3" fillId="12" borderId="2" xfId="0" applyNumberFormat="1" applyFont="1" applyFill="1" applyBorder="1" applyAlignment="1" applyProtection="1">
      <alignment vertical="center"/>
      <protection locked="0"/>
    </xf>
    <xf numFmtId="0" fontId="5" fillId="7" borderId="8" xfId="0" applyFont="1" applyFill="1" applyBorder="1" applyAlignment="1" applyProtection="1">
      <alignment horizontal="center" vertical="center" wrapText="1"/>
      <protection locked="0"/>
    </xf>
    <xf numFmtId="2" fontId="3" fillId="12" borderId="3" xfId="0" applyNumberFormat="1" applyFont="1" applyFill="1" applyBorder="1" applyAlignment="1" applyProtection="1">
      <alignment vertical="center"/>
      <protection locked="0"/>
    </xf>
    <xf numFmtId="2" fontId="3" fillId="12" borderId="0" xfId="0" applyNumberFormat="1" applyFont="1" applyFill="1" applyAlignment="1" applyProtection="1">
      <alignment vertical="center"/>
      <protection locked="0"/>
    </xf>
    <xf numFmtId="2" fontId="3" fillId="12" borderId="4" xfId="0" applyNumberFormat="1" applyFont="1" applyFill="1" applyBorder="1" applyAlignment="1" applyProtection="1">
      <alignment vertical="center"/>
      <protection locked="0"/>
    </xf>
    <xf numFmtId="0" fontId="5" fillId="7" borderId="9" xfId="0" applyFont="1" applyFill="1" applyBorder="1" applyAlignment="1" applyProtection="1">
      <alignment horizontal="center" vertical="center" wrapText="1"/>
      <protection locked="0"/>
    </xf>
    <xf numFmtId="2" fontId="3" fillId="12" borderId="5" xfId="0" applyNumberFormat="1" applyFont="1" applyFill="1" applyBorder="1" applyAlignment="1" applyProtection="1">
      <alignment vertical="center"/>
      <protection locked="0"/>
    </xf>
    <xf numFmtId="2" fontId="3" fillId="12" borderId="11" xfId="0" applyNumberFormat="1" applyFont="1" applyFill="1" applyBorder="1" applyAlignment="1" applyProtection="1">
      <alignment vertical="center"/>
      <protection locked="0"/>
    </xf>
    <xf numFmtId="2" fontId="3" fillId="12" borderId="6" xfId="0" applyNumberFormat="1" applyFont="1" applyFill="1" applyBorder="1" applyAlignment="1" applyProtection="1">
      <alignment vertical="center"/>
      <protection locked="0"/>
    </xf>
    <xf numFmtId="0" fontId="2" fillId="9" borderId="0" xfId="0" applyFont="1" applyFill="1" applyAlignment="1" applyProtection="1">
      <alignment vertical="center"/>
      <protection locked="0"/>
    </xf>
    <xf numFmtId="0" fontId="3" fillId="8" borderId="1" xfId="0" applyFont="1" applyFill="1" applyBorder="1" applyAlignment="1" applyProtection="1">
      <alignment vertical="top" wrapText="1"/>
      <protection locked="0"/>
    </xf>
    <xf numFmtId="0" fontId="9" fillId="13" borderId="7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 applyProtection="1">
      <alignment vertical="top" wrapText="1"/>
      <protection locked="0"/>
    </xf>
    <xf numFmtId="0" fontId="3" fillId="14" borderId="1" xfId="0" applyFont="1" applyFill="1" applyBorder="1" applyAlignment="1" applyProtection="1">
      <alignment vertical="top" wrapText="1"/>
      <protection locked="0"/>
    </xf>
    <xf numFmtId="0" fontId="3" fillId="14" borderId="10" xfId="0" applyFont="1" applyFill="1" applyBorder="1" applyAlignment="1" applyProtection="1">
      <alignment vertical="top" wrapText="1"/>
      <protection locked="0"/>
    </xf>
    <xf numFmtId="0" fontId="3" fillId="14" borderId="2" xfId="0" applyFont="1" applyFill="1" applyBorder="1" applyAlignment="1" applyProtection="1">
      <alignment vertical="top" wrapText="1"/>
      <protection locked="0"/>
    </xf>
    <xf numFmtId="0" fontId="3" fillId="8" borderId="3" xfId="0" applyFont="1" applyFill="1" applyBorder="1" applyAlignment="1" applyProtection="1">
      <alignment vertical="top" wrapText="1"/>
      <protection locked="0"/>
    </xf>
    <xf numFmtId="0" fontId="9" fillId="13" borderId="8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14" borderId="3" xfId="0" applyFont="1" applyFill="1" applyBorder="1" applyAlignment="1" applyProtection="1">
      <alignment vertical="top" wrapText="1"/>
      <protection locked="0"/>
    </xf>
    <xf numFmtId="0" fontId="3" fillId="14" borderId="0" xfId="0" applyFont="1" applyFill="1" applyAlignment="1" applyProtection="1">
      <alignment vertical="top" wrapText="1"/>
      <protection locked="0"/>
    </xf>
    <xf numFmtId="0" fontId="3" fillId="14" borderId="4" xfId="0" applyFont="1" applyFill="1" applyBorder="1" applyAlignment="1" applyProtection="1">
      <alignment vertical="top" wrapText="1"/>
      <protection locked="0"/>
    </xf>
    <xf numFmtId="0" fontId="3" fillId="8" borderId="5" xfId="0" applyFont="1" applyFill="1" applyBorder="1" applyAlignment="1" applyProtection="1">
      <alignment vertical="top" wrapText="1"/>
      <protection locked="0"/>
    </xf>
    <xf numFmtId="0" fontId="9" fillId="13" borderId="9" xfId="0" applyFont="1" applyFill="1" applyBorder="1" applyAlignment="1" applyProtection="1">
      <alignment horizontal="center" vertical="top" wrapText="1"/>
      <protection locked="0"/>
    </xf>
    <xf numFmtId="0" fontId="3" fillId="8" borderId="6" xfId="0" applyFont="1" applyFill="1" applyBorder="1" applyAlignment="1" applyProtection="1">
      <alignment vertical="top" wrapText="1"/>
      <protection locked="0"/>
    </xf>
    <xf numFmtId="0" fontId="3" fillId="14" borderId="5" xfId="0" applyFont="1" applyFill="1" applyBorder="1" applyAlignment="1" applyProtection="1">
      <alignment vertical="top" wrapText="1"/>
      <protection locked="0"/>
    </xf>
    <xf numFmtId="0" fontId="3" fillId="14" borderId="11" xfId="0" applyFont="1" applyFill="1" applyBorder="1" applyAlignment="1" applyProtection="1">
      <alignment vertical="top" wrapText="1"/>
      <protection locked="0"/>
    </xf>
    <xf numFmtId="0" fontId="3" fillId="14" borderId="6" xfId="0" applyFont="1" applyFill="1" applyBorder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1">
    <dxf>
      <font>
        <color rgb="FF9CA3AF"/>
      </font>
      <fill>
        <patternFill patternType="solid">
          <bgColor rgb="FFE7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Mapa perceptual — Dimensión 1 vs Dimensión 2</a:t>
            </a:r>
          </a:p>
        </c:rich>
      </c:tx>
      <c:overlay val="1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Marcas</c:v>
          </c:tx>
          <c:xVal>
            <c:numRef>
              <c:f>'6_Mapa_Resultado'!$B$7:$B$12</c:f>
              <c:numCache>
                <c:formatCode>0.00</c:formatCode>
                <c:ptCount val="6"/>
                <c:pt idx="0">
                  <c:v>-2.16</c:v>
                </c:pt>
                <c:pt idx="1">
                  <c:v>-2.08</c:v>
                </c:pt>
                <c:pt idx="2">
                  <c:v>0.03</c:v>
                </c:pt>
                <c:pt idx="3">
                  <c:v>1.57</c:v>
                </c:pt>
                <c:pt idx="4">
                  <c:v>2.63</c:v>
                </c:pt>
              </c:numCache>
            </c:numRef>
          </c:xVal>
          <c:yVal>
            <c:numRef>
              <c:f>'6_Mapa_Resultado'!$C$7:$C$12</c:f>
              <c:numCache>
                <c:formatCode>0.00</c:formatCode>
                <c:ptCount val="6"/>
                <c:pt idx="0">
                  <c:v>-0.2</c:v>
                </c:pt>
                <c:pt idx="1">
                  <c:v>-0.55000000000000004</c:v>
                </c:pt>
                <c:pt idx="2">
                  <c:v>0.87</c:v>
                </c:pt>
                <c:pt idx="3">
                  <c:v>1.22</c:v>
                </c:pt>
                <c:pt idx="4">
                  <c:v>-1.34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05D-4766-A1B2-1F4582411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s-CO"/>
                  <a:t>Dimensión 2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48650112"/>
        <c:crosses val="autoZero"/>
        <c:crossBetween val="midCat"/>
      </c:valAx>
      <c:val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s-CO"/>
                  <a:t>Dimensión 1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48672768"/>
        <c:crosses val="autoZero"/>
        <c:crossBetween val="midCat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1650022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5E0423-7ECF-48F3-B4C4-394666482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4800" y="0"/>
          <a:ext cx="2091982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0</xdr:rowOff>
    </xdr:from>
    <xdr:to>
      <xdr:col>4</xdr:col>
      <xdr:colOff>1903387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D58B9A-7B8F-4B30-9858-3BD95CBF3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0"/>
          <a:ext cx="2093887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93637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D0807E-4B52-4D8C-AB35-81BB163D5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2400" y="0"/>
          <a:ext cx="2093887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1810042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4E0E4A-4F54-4B06-99A1-90E7E9E41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0"/>
          <a:ext cx="2093887" cy="6115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workbookViewId="0">
      <selection activeCell="H20" sqref="H20"/>
    </sheetView>
  </sheetViews>
  <sheetFormatPr baseColWidth="10" defaultColWidth="8.796875" defaultRowHeight="13.8"/>
  <cols>
    <col min="1" max="1" width="28" style="61" customWidth="1"/>
    <col min="2" max="2" width="82" style="61" customWidth="1"/>
    <col min="3" max="6" width="11" style="61" customWidth="1"/>
    <col min="7" max="7" width="5.8984375" style="61" customWidth="1"/>
    <col min="8" max="8" width="35.796875" style="61" customWidth="1"/>
    <col min="9" max="9" width="31.59765625" style="61" customWidth="1"/>
    <col min="10" max="16384" width="8.796875" style="61"/>
  </cols>
  <sheetData>
    <row r="1" spans="1:9">
      <c r="A1" s="60" t="s">
        <v>0</v>
      </c>
      <c r="B1" s="60"/>
      <c r="C1" s="60"/>
      <c r="D1" s="60"/>
      <c r="E1" s="60"/>
      <c r="F1" s="60"/>
    </row>
    <row r="2" spans="1:9">
      <c r="A2" s="60"/>
      <c r="B2" s="60"/>
      <c r="C2" s="60"/>
      <c r="D2" s="60"/>
      <c r="E2" s="60"/>
      <c r="F2" s="60"/>
    </row>
    <row r="4" spans="1:9" ht="14.4" thickBot="1">
      <c r="A4" s="62" t="s">
        <v>1</v>
      </c>
      <c r="B4" s="62"/>
      <c r="C4" s="62"/>
      <c r="D4" s="62"/>
      <c r="E4" s="62"/>
      <c r="F4" s="62"/>
    </row>
    <row r="5" spans="1:9" ht="25.2" customHeight="1">
      <c r="A5" s="63" t="s">
        <v>2</v>
      </c>
      <c r="B5" s="63"/>
      <c r="C5" s="63"/>
      <c r="D5" s="63"/>
      <c r="E5" s="63"/>
      <c r="F5" s="63"/>
      <c r="H5" s="84" t="s">
        <v>261</v>
      </c>
      <c r="I5" s="85"/>
    </row>
    <row r="6" spans="1:9" ht="25.2" customHeight="1">
      <c r="A6" s="63" t="s">
        <v>3</v>
      </c>
      <c r="B6" s="63"/>
      <c r="C6" s="63"/>
      <c r="D6" s="63"/>
      <c r="E6" s="63"/>
      <c r="F6" s="63"/>
      <c r="H6" s="86"/>
      <c r="I6" s="87"/>
    </row>
    <row r="7" spans="1:9" ht="25.2" customHeight="1" thickBot="1">
      <c r="A7" s="63" t="s">
        <v>4</v>
      </c>
      <c r="B7" s="63"/>
      <c r="C7" s="63"/>
      <c r="D7" s="63"/>
      <c r="E7" s="63"/>
      <c r="F7" s="63"/>
      <c r="H7" s="88"/>
      <c r="I7" s="89"/>
    </row>
    <row r="8" spans="1:9" ht="17.399999999999999" thickBot="1">
      <c r="A8" s="63" t="s">
        <v>5</v>
      </c>
      <c r="B8" s="63"/>
      <c r="C8" s="63"/>
      <c r="D8" s="63"/>
      <c r="E8" s="63"/>
      <c r="F8" s="63"/>
      <c r="H8" s="90" t="s">
        <v>262</v>
      </c>
      <c r="I8" s="91"/>
    </row>
    <row r="11" spans="1:9">
      <c r="A11" s="62" t="s">
        <v>6</v>
      </c>
      <c r="B11" s="62"/>
      <c r="C11" s="62"/>
      <c r="D11" s="62"/>
      <c r="E11" s="62"/>
      <c r="F11" s="62"/>
    </row>
    <row r="12" spans="1:9" ht="26.4">
      <c r="A12" s="64" t="s">
        <v>7</v>
      </c>
      <c r="B12" s="65" t="s">
        <v>8</v>
      </c>
    </row>
    <row r="13" spans="1:9">
      <c r="A13" s="66" t="s">
        <v>9</v>
      </c>
      <c r="B13" s="67" t="s">
        <v>10</v>
      </c>
    </row>
    <row r="14" spans="1:9">
      <c r="A14" s="66" t="s">
        <v>11</v>
      </c>
      <c r="B14" s="67" t="s">
        <v>12</v>
      </c>
    </row>
    <row r="15" spans="1:9">
      <c r="A15" s="66" t="s">
        <v>13</v>
      </c>
      <c r="B15" s="67" t="s">
        <v>14</v>
      </c>
    </row>
    <row r="16" spans="1:9">
      <c r="A16" s="66" t="s">
        <v>15</v>
      </c>
      <c r="B16" s="67" t="s">
        <v>16</v>
      </c>
    </row>
    <row r="17" spans="1:6">
      <c r="A17" s="66" t="s">
        <v>17</v>
      </c>
      <c r="B17" s="67" t="s">
        <v>18</v>
      </c>
    </row>
    <row r="18" spans="1:6">
      <c r="A18" s="66" t="s">
        <v>19</v>
      </c>
      <c r="B18" s="67" t="s">
        <v>20</v>
      </c>
    </row>
    <row r="19" spans="1:6">
      <c r="A19" s="66" t="s">
        <v>21</v>
      </c>
      <c r="B19" s="67" t="s">
        <v>22</v>
      </c>
    </row>
    <row r="20" spans="1:6">
      <c r="A20" s="66" t="s">
        <v>23</v>
      </c>
      <c r="B20" s="67" t="s">
        <v>24</v>
      </c>
    </row>
    <row r="21" spans="1:6" ht="26.4">
      <c r="A21" s="68" t="s">
        <v>25</v>
      </c>
      <c r="B21" s="69" t="s">
        <v>26</v>
      </c>
    </row>
    <row r="23" spans="1:6">
      <c r="A23" s="62" t="s">
        <v>27</v>
      </c>
      <c r="B23" s="62"/>
      <c r="C23" s="62"/>
      <c r="D23" s="62"/>
      <c r="E23" s="62"/>
      <c r="F23" s="62"/>
    </row>
    <row r="24" spans="1:6">
      <c r="A24" s="70" t="s">
        <v>28</v>
      </c>
      <c r="B24" s="71"/>
      <c r="C24" s="71"/>
      <c r="D24" s="71"/>
      <c r="E24" s="71"/>
      <c r="F24" s="71"/>
    </row>
    <row r="25" spans="1:6">
      <c r="A25" s="72"/>
      <c r="B25" s="73"/>
      <c r="C25" s="73"/>
      <c r="D25" s="73"/>
      <c r="E25" s="73"/>
      <c r="F25" s="73"/>
    </row>
    <row r="26" spans="1:6">
      <c r="A26" s="72"/>
      <c r="B26" s="73"/>
      <c r="C26" s="73"/>
      <c r="D26" s="73"/>
      <c r="E26" s="73"/>
      <c r="F26" s="73"/>
    </row>
    <row r="27" spans="1:6">
      <c r="A27" s="74"/>
      <c r="B27" s="75"/>
      <c r="C27" s="75"/>
      <c r="D27" s="75"/>
      <c r="E27" s="75"/>
      <c r="F27" s="75"/>
    </row>
    <row r="29" spans="1:6">
      <c r="A29" s="62" t="s">
        <v>29</v>
      </c>
      <c r="B29" s="62"/>
      <c r="C29" s="62"/>
      <c r="D29" s="62"/>
      <c r="E29" s="62"/>
      <c r="F29" s="62"/>
    </row>
    <row r="30" spans="1:6">
      <c r="A30" s="76" t="s">
        <v>30</v>
      </c>
      <c r="B30" s="77" t="s">
        <v>31</v>
      </c>
    </row>
    <row r="31" spans="1:6">
      <c r="A31" s="78" t="s">
        <v>7</v>
      </c>
      <c r="B31" s="65" t="s">
        <v>32</v>
      </c>
    </row>
    <row r="32" spans="1:6">
      <c r="A32" s="79" t="s">
        <v>13</v>
      </c>
      <c r="B32" s="67" t="s">
        <v>33</v>
      </c>
    </row>
    <row r="33" spans="1:6">
      <c r="A33" s="80" t="s">
        <v>19</v>
      </c>
      <c r="B33" s="69" t="s">
        <v>34</v>
      </c>
    </row>
    <row r="35" spans="1:6">
      <c r="A35" s="62" t="s">
        <v>35</v>
      </c>
      <c r="B35" s="62"/>
      <c r="C35" s="62"/>
      <c r="D35" s="62"/>
      <c r="E35" s="62"/>
      <c r="F35" s="62"/>
    </row>
    <row r="36" spans="1:6">
      <c r="A36" s="76" t="s">
        <v>36</v>
      </c>
      <c r="B36" s="77" t="s">
        <v>37</v>
      </c>
    </row>
    <row r="37" spans="1:6">
      <c r="A37" s="78" t="s">
        <v>38</v>
      </c>
      <c r="B37" s="65" t="s">
        <v>39</v>
      </c>
    </row>
    <row r="38" spans="1:6">
      <c r="A38" s="79" t="s">
        <v>40</v>
      </c>
      <c r="B38" s="67" t="s">
        <v>41</v>
      </c>
    </row>
    <row r="39" spans="1:6" ht="26.4">
      <c r="A39" s="79" t="s">
        <v>42</v>
      </c>
      <c r="B39" s="67" t="s">
        <v>43</v>
      </c>
    </row>
    <row r="40" spans="1:6" ht="26.4">
      <c r="A40" s="79" t="s">
        <v>44</v>
      </c>
      <c r="B40" s="67" t="s">
        <v>45</v>
      </c>
    </row>
    <row r="41" spans="1:6">
      <c r="A41" s="79" t="s">
        <v>46</v>
      </c>
      <c r="B41" s="67" t="s">
        <v>47</v>
      </c>
    </row>
    <row r="42" spans="1:6">
      <c r="A42" s="80" t="s">
        <v>48</v>
      </c>
      <c r="B42" s="69" t="s">
        <v>49</v>
      </c>
    </row>
    <row r="44" spans="1:6">
      <c r="A44" s="62" t="s">
        <v>50</v>
      </c>
      <c r="B44" s="62"/>
      <c r="C44" s="62"/>
      <c r="D44" s="62"/>
      <c r="E44" s="62"/>
      <c r="F44" s="62"/>
    </row>
    <row r="45" spans="1:6">
      <c r="A45" s="76" t="s">
        <v>51</v>
      </c>
      <c r="B45" s="77" t="s">
        <v>52</v>
      </c>
    </row>
    <row r="46" spans="1:6">
      <c r="A46" s="78" t="s">
        <v>53</v>
      </c>
      <c r="B46" s="65" t="s">
        <v>54</v>
      </c>
    </row>
    <row r="47" spans="1:6">
      <c r="A47" s="79" t="s">
        <v>55</v>
      </c>
      <c r="B47" s="67" t="s">
        <v>56</v>
      </c>
    </row>
    <row r="48" spans="1:6">
      <c r="A48" s="79" t="s">
        <v>57</v>
      </c>
      <c r="B48" s="67" t="s">
        <v>58</v>
      </c>
    </row>
    <row r="49" spans="1:6">
      <c r="A49" s="79" t="s">
        <v>59</v>
      </c>
      <c r="B49" s="67" t="s">
        <v>60</v>
      </c>
    </row>
    <row r="50" spans="1:6">
      <c r="A50" s="80" t="s">
        <v>61</v>
      </c>
      <c r="B50" s="69" t="s">
        <v>62</v>
      </c>
    </row>
    <row r="53" spans="1:6">
      <c r="A53" s="62" t="s">
        <v>63</v>
      </c>
      <c r="B53" s="62"/>
      <c r="C53" s="62"/>
      <c r="D53" s="62"/>
      <c r="E53" s="62"/>
      <c r="F53" s="62"/>
    </row>
    <row r="54" spans="1:6" ht="26.4">
      <c r="A54" s="78" t="s">
        <v>64</v>
      </c>
      <c r="B54" s="81" t="s">
        <v>65</v>
      </c>
    </row>
    <row r="55" spans="1:6">
      <c r="A55" s="79" t="s">
        <v>66</v>
      </c>
      <c r="B55" s="82" t="s">
        <v>67</v>
      </c>
    </row>
    <row r="56" spans="1:6" ht="26.4">
      <c r="A56" s="80" t="s">
        <v>68</v>
      </c>
      <c r="B56" s="83" t="s">
        <v>69</v>
      </c>
    </row>
  </sheetData>
  <sheetProtection algorithmName="SHA-512" hashValue="MPOsqdvGDJIPJTp3ghBfQ7+Qk+g8VokCrfpbuqsF/S6C8TGu0sZlRZ3sqHvbw4GZw+jI1Hf/3jhMguOa6GeVGw==" saltValue="6NRcxTnuuhsaxN+oZzTg+w==" spinCount="100000" sheet="1" objects="1" scenarios="1" formatCells="0" formatColumns="0" formatRows="0" sort="0" autoFilter="0"/>
  <mergeCells count="15">
    <mergeCell ref="H5:I7"/>
    <mergeCell ref="H8:I8"/>
    <mergeCell ref="A35:F35"/>
    <mergeCell ref="A44:F44"/>
    <mergeCell ref="A53:F53"/>
    <mergeCell ref="A5:F5"/>
    <mergeCell ref="A6:F6"/>
    <mergeCell ref="A7:F7"/>
    <mergeCell ref="A8:F8"/>
    <mergeCell ref="A24:F27"/>
    <mergeCell ref="A1:F2"/>
    <mergeCell ref="A4:F4"/>
    <mergeCell ref="A11:F11"/>
    <mergeCell ref="A23:F23"/>
    <mergeCell ref="A29:F29"/>
  </mergeCells>
  <hyperlinks>
    <hyperlink ref="H8" r:id="rId1" xr:uid="{B45077FF-4CE2-4FF1-9D5B-9B8B2B5DA0E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>
      <selection activeCell="E5" sqref="E5:F8"/>
    </sheetView>
  </sheetViews>
  <sheetFormatPr baseColWidth="10" defaultColWidth="8.796875" defaultRowHeight="13.8"/>
  <cols>
    <col min="1" max="1" width="25" style="61" customWidth="1"/>
    <col min="2" max="2" width="58" style="61" customWidth="1"/>
    <col min="3" max="3" width="47" style="61" customWidth="1"/>
    <col min="4" max="4" width="3.5" style="61" customWidth="1"/>
    <col min="5" max="5" width="47.296875" style="61" customWidth="1"/>
    <col min="6" max="6" width="27.796875" style="61" customWidth="1"/>
    <col min="7" max="16384" width="8.796875" style="61"/>
  </cols>
  <sheetData>
    <row r="1" spans="1:6">
      <c r="A1" s="60" t="s">
        <v>70</v>
      </c>
      <c r="B1" s="60"/>
      <c r="C1" s="60"/>
    </row>
    <row r="2" spans="1:6">
      <c r="A2" s="60"/>
      <c r="B2" s="60"/>
      <c r="C2" s="60"/>
    </row>
    <row r="4" spans="1:6" ht="14.4" thickBot="1">
      <c r="A4" s="76" t="s">
        <v>71</v>
      </c>
      <c r="B4" s="92" t="s">
        <v>72</v>
      </c>
      <c r="C4" s="77" t="s">
        <v>73</v>
      </c>
    </row>
    <row r="5" spans="1:6" ht="26.4">
      <c r="A5" s="93" t="s">
        <v>74</v>
      </c>
      <c r="B5" s="94" t="s">
        <v>75</v>
      </c>
      <c r="C5" s="65" t="s">
        <v>76</v>
      </c>
      <c r="E5" s="84" t="s">
        <v>261</v>
      </c>
      <c r="F5" s="85"/>
    </row>
    <row r="6" spans="1:6" ht="26.4">
      <c r="A6" s="95" t="s">
        <v>77</v>
      </c>
      <c r="B6" s="96" t="s">
        <v>78</v>
      </c>
      <c r="C6" s="67" t="s">
        <v>79</v>
      </c>
      <c r="E6" s="86"/>
      <c r="F6" s="87"/>
    </row>
    <row r="7" spans="1:6" ht="14.4" thickBot="1">
      <c r="A7" s="95" t="s">
        <v>80</v>
      </c>
      <c r="B7" s="96" t="s">
        <v>81</v>
      </c>
      <c r="C7" s="67" t="s">
        <v>82</v>
      </c>
      <c r="E7" s="88"/>
      <c r="F7" s="89"/>
    </row>
    <row r="8" spans="1:6" ht="27" thickBot="1">
      <c r="A8" s="95" t="s">
        <v>83</v>
      </c>
      <c r="B8" s="96" t="s">
        <v>84</v>
      </c>
      <c r="C8" s="67" t="s">
        <v>85</v>
      </c>
      <c r="E8" s="90" t="s">
        <v>262</v>
      </c>
      <c r="F8" s="91"/>
    </row>
    <row r="9" spans="1:6" ht="26.4">
      <c r="A9" s="95" t="s">
        <v>86</v>
      </c>
      <c r="B9" s="96" t="s">
        <v>87</v>
      </c>
      <c r="C9" s="67" t="s">
        <v>88</v>
      </c>
    </row>
    <row r="10" spans="1:6">
      <c r="A10" s="95" t="s">
        <v>89</v>
      </c>
      <c r="B10" s="96" t="s">
        <v>90</v>
      </c>
      <c r="C10" s="67" t="s">
        <v>91</v>
      </c>
    </row>
    <row r="11" spans="1:6">
      <c r="A11" s="95" t="s">
        <v>92</v>
      </c>
      <c r="B11" s="96" t="s">
        <v>93</v>
      </c>
      <c r="C11" s="67" t="s">
        <v>94</v>
      </c>
    </row>
    <row r="12" spans="1:6">
      <c r="A12" s="95" t="s">
        <v>95</v>
      </c>
      <c r="B12" s="96" t="s">
        <v>96</v>
      </c>
      <c r="C12" s="67" t="s">
        <v>97</v>
      </c>
    </row>
    <row r="13" spans="1:6">
      <c r="A13" s="95" t="s">
        <v>98</v>
      </c>
      <c r="B13" s="96" t="s">
        <v>99</v>
      </c>
      <c r="C13" s="67" t="s">
        <v>100</v>
      </c>
    </row>
    <row r="14" spans="1:6">
      <c r="A14" s="95" t="s">
        <v>59</v>
      </c>
      <c r="B14" s="96" t="s">
        <v>101</v>
      </c>
      <c r="C14" s="67" t="s">
        <v>102</v>
      </c>
    </row>
    <row r="15" spans="1:6">
      <c r="A15" s="95" t="s">
        <v>103</v>
      </c>
      <c r="B15" s="96" t="s">
        <v>104</v>
      </c>
      <c r="C15" s="67" t="s">
        <v>105</v>
      </c>
    </row>
    <row r="16" spans="1:6">
      <c r="A16" s="95" t="s">
        <v>57</v>
      </c>
      <c r="B16" s="96" t="s">
        <v>106</v>
      </c>
      <c r="C16" s="67" t="s">
        <v>107</v>
      </c>
    </row>
    <row r="17" spans="1:3">
      <c r="A17" s="95" t="s">
        <v>108</v>
      </c>
      <c r="B17" s="96" t="s">
        <v>109</v>
      </c>
      <c r="C17" s="67" t="s">
        <v>110</v>
      </c>
    </row>
    <row r="18" spans="1:3">
      <c r="A18" s="95" t="s">
        <v>111</v>
      </c>
      <c r="B18" s="96" t="s">
        <v>112</v>
      </c>
      <c r="C18" s="67" t="s">
        <v>113</v>
      </c>
    </row>
    <row r="19" spans="1:3" ht="26.4">
      <c r="A19" s="95" t="s">
        <v>114</v>
      </c>
      <c r="B19" s="96" t="s">
        <v>115</v>
      </c>
      <c r="C19" s="67" t="s">
        <v>116</v>
      </c>
    </row>
    <row r="20" spans="1:3">
      <c r="A20" s="95" t="s">
        <v>117</v>
      </c>
      <c r="B20" s="96" t="s">
        <v>118</v>
      </c>
      <c r="C20" s="67" t="s">
        <v>119</v>
      </c>
    </row>
    <row r="21" spans="1:3">
      <c r="A21" s="95" t="s">
        <v>120</v>
      </c>
      <c r="B21" s="96" t="s">
        <v>121</v>
      </c>
      <c r="C21" s="67" t="s">
        <v>119</v>
      </c>
    </row>
    <row r="22" spans="1:3" ht="26.4">
      <c r="A22" s="95" t="s">
        <v>122</v>
      </c>
      <c r="B22" s="96" t="s">
        <v>123</v>
      </c>
      <c r="C22" s="67" t="s">
        <v>124</v>
      </c>
    </row>
    <row r="23" spans="1:3" ht="26.4">
      <c r="A23" s="95" t="s">
        <v>125</v>
      </c>
      <c r="B23" s="96" t="s">
        <v>126</v>
      </c>
      <c r="C23" s="67" t="s">
        <v>127</v>
      </c>
    </row>
    <row r="24" spans="1:3" ht="26.4">
      <c r="A24" s="95" t="s">
        <v>128</v>
      </c>
      <c r="B24" s="96" t="s">
        <v>129</v>
      </c>
      <c r="C24" s="67" t="s">
        <v>130</v>
      </c>
    </row>
    <row r="25" spans="1:3">
      <c r="A25" s="97" t="s">
        <v>131</v>
      </c>
      <c r="B25" s="98" t="s">
        <v>132</v>
      </c>
      <c r="C25" s="69" t="s">
        <v>133</v>
      </c>
    </row>
  </sheetData>
  <sheetProtection algorithmName="SHA-512" hashValue="ZAH3Bx1cEBddD4uWGi49HaC/hCPzERVGLkAVDzJ4iCssJMMpblxb0567pqzgUTbGtz3KF958i5mD+VTv8SJ0Kw==" saltValue="V9sJvO10MU/qZvL4kVe/wA==" spinCount="100000" sheet="1" objects="1" scenarios="1" formatCells="0" formatColumns="0" formatRows="0" insertColumns="0" sort="0" autoFilter="0" pivotTables="0"/>
  <mergeCells count="3">
    <mergeCell ref="A1:C2"/>
    <mergeCell ref="E5:F7"/>
    <mergeCell ref="E8:F8"/>
  </mergeCells>
  <hyperlinks>
    <hyperlink ref="E8" r:id="rId1" xr:uid="{F4244E32-7B02-44EA-AFE8-27BD4CA046A8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I1" sqref="I1"/>
    </sheetView>
  </sheetViews>
  <sheetFormatPr baseColWidth="10" defaultColWidth="8.796875" defaultRowHeight="13.8"/>
  <cols>
    <col min="1" max="1" width="13" style="61" customWidth="1"/>
    <col min="2" max="2" width="28" style="61" customWidth="1"/>
    <col min="3" max="3" width="45" style="61" customWidth="1"/>
    <col min="4" max="4" width="30" style="61" customWidth="1"/>
    <col min="5" max="5" width="22" style="61" customWidth="1"/>
    <col min="6" max="6" width="18" style="61" customWidth="1"/>
    <col min="7" max="7" width="36" style="61" customWidth="1"/>
    <col min="8" max="8" width="10" style="61" customWidth="1"/>
    <col min="9" max="16384" width="8.796875" style="61"/>
  </cols>
  <sheetData>
    <row r="1" spans="1:8">
      <c r="A1" s="60" t="s">
        <v>134</v>
      </c>
      <c r="B1" s="60"/>
      <c r="C1" s="60"/>
      <c r="D1" s="60"/>
      <c r="E1" s="60"/>
      <c r="F1" s="60"/>
      <c r="G1" s="60"/>
      <c r="H1" s="60"/>
    </row>
    <row r="2" spans="1:8">
      <c r="A2" s="60"/>
      <c r="B2" s="60"/>
      <c r="C2" s="60"/>
      <c r="D2" s="60"/>
      <c r="E2" s="60"/>
      <c r="F2" s="60"/>
      <c r="G2" s="60"/>
      <c r="H2" s="60"/>
    </row>
    <row r="3" spans="1:8">
      <c r="A3" s="99" t="s">
        <v>135</v>
      </c>
      <c r="B3" s="99"/>
      <c r="C3" s="99"/>
      <c r="D3" s="99"/>
      <c r="E3" s="99"/>
      <c r="F3" s="99"/>
      <c r="G3" s="99"/>
      <c r="H3" s="99"/>
    </row>
    <row r="5" spans="1:8">
      <c r="A5" s="76" t="s">
        <v>136</v>
      </c>
      <c r="B5" s="92" t="s">
        <v>30</v>
      </c>
      <c r="C5" s="92" t="s">
        <v>137</v>
      </c>
      <c r="D5" s="77" t="s">
        <v>138</v>
      </c>
    </row>
    <row r="6" spans="1:8" ht="26.4">
      <c r="A6" s="78" t="s">
        <v>139</v>
      </c>
      <c r="B6" s="100" t="s">
        <v>140</v>
      </c>
      <c r="C6" s="94" t="s">
        <v>141</v>
      </c>
      <c r="D6" s="65" t="s">
        <v>140</v>
      </c>
    </row>
    <row r="7" spans="1:8">
      <c r="A7" s="79" t="s">
        <v>142</v>
      </c>
      <c r="B7" s="101">
        <v>1</v>
      </c>
      <c r="C7" s="96" t="s">
        <v>143</v>
      </c>
      <c r="D7" s="67" t="s">
        <v>144</v>
      </c>
    </row>
    <row r="8" spans="1:8">
      <c r="A8" s="79" t="s">
        <v>145</v>
      </c>
      <c r="B8" s="102">
        <v>7</v>
      </c>
      <c r="C8" s="96" t="s">
        <v>143</v>
      </c>
      <c r="D8" s="67" t="s">
        <v>146</v>
      </c>
    </row>
    <row r="9" spans="1:8" ht="26.4">
      <c r="A9" s="80" t="s">
        <v>147</v>
      </c>
      <c r="B9" s="103">
        <v>40</v>
      </c>
      <c r="C9" s="98" t="s">
        <v>148</v>
      </c>
      <c r="D9" s="69" t="s">
        <v>149</v>
      </c>
    </row>
    <row r="12" spans="1:8">
      <c r="A12" s="76" t="s">
        <v>150</v>
      </c>
      <c r="B12" s="92" t="s">
        <v>151</v>
      </c>
      <c r="C12" s="77" t="s">
        <v>152</v>
      </c>
      <c r="E12" s="62" t="s">
        <v>153</v>
      </c>
      <c r="F12" s="62"/>
      <c r="G12" s="62"/>
      <c r="H12" s="62"/>
    </row>
    <row r="13" spans="1:8">
      <c r="A13" s="104">
        <v>1</v>
      </c>
      <c r="B13" s="105" t="s">
        <v>154</v>
      </c>
      <c r="C13" s="106" t="s">
        <v>155</v>
      </c>
      <c r="E13" s="76" t="s">
        <v>156</v>
      </c>
      <c r="F13" s="92" t="s">
        <v>61</v>
      </c>
      <c r="G13" s="77" t="s">
        <v>31</v>
      </c>
    </row>
    <row r="14" spans="1:8">
      <c r="A14" s="107">
        <v>2</v>
      </c>
      <c r="B14" s="108" t="s">
        <v>157</v>
      </c>
      <c r="C14" s="109" t="s">
        <v>158</v>
      </c>
      <c r="E14" s="78" t="s">
        <v>159</v>
      </c>
      <c r="F14" s="110">
        <f>COUNTA($B$13:$B$18)</f>
        <v>5</v>
      </c>
      <c r="G14" s="65" t="s">
        <v>160</v>
      </c>
    </row>
    <row r="15" spans="1:8">
      <c r="A15" s="107">
        <v>3</v>
      </c>
      <c r="B15" s="108" t="s">
        <v>161</v>
      </c>
      <c r="C15" s="109" t="s">
        <v>162</v>
      </c>
      <c r="E15" s="79" t="s">
        <v>53</v>
      </c>
      <c r="F15" s="111">
        <f>F14*(F14-1)/2</f>
        <v>10</v>
      </c>
      <c r="G15" s="67" t="s">
        <v>163</v>
      </c>
    </row>
    <row r="16" spans="1:8" ht="26.4">
      <c r="A16" s="107">
        <v>4</v>
      </c>
      <c r="B16" s="108" t="s">
        <v>164</v>
      </c>
      <c r="C16" s="109" t="s">
        <v>165</v>
      </c>
      <c r="E16" s="79" t="s">
        <v>166</v>
      </c>
      <c r="F16" s="111" t="str">
        <f>IF(F14&lt;3,"AGREGA MARCAS",IF(SUMPRODUCT(($B$13:$B$18&lt;&gt;"")*(COUNTIF($B$13:$B$18,$B$13:$B$18)&gt;1))&gt;0,"DUPLICADOS",IF(OR(AND($B$13="",COUNTA($B$14:$B$18)&gt;0),AND($B$14="",COUNTA($B$15:$B$18)&gt;0),AND($B$15="",COUNTA($B$16:$B$18)&gt;0),AND($B$16="",COUNTA($B$17:$B$18)&gt;0),AND($B$17="",$B$18&lt;&gt;"")),"ORDENA MARCAS","LISTO")))</f>
        <v>LISTO</v>
      </c>
      <c r="G16" s="67" t="s">
        <v>167</v>
      </c>
    </row>
    <row r="17" spans="1:7">
      <c r="A17" s="107">
        <v>5</v>
      </c>
      <c r="B17" s="108" t="s">
        <v>168</v>
      </c>
      <c r="C17" s="109" t="s">
        <v>169</v>
      </c>
      <c r="E17" s="80" t="s">
        <v>170</v>
      </c>
      <c r="F17" s="112" t="str">
        <f>$B$7&amp;" a "&amp;$B$8</f>
        <v>1 a 7</v>
      </c>
      <c r="G17" s="69" t="s">
        <v>171</v>
      </c>
    </row>
    <row r="18" spans="1:7">
      <c r="A18" s="113">
        <v>6</v>
      </c>
      <c r="B18" s="114"/>
      <c r="C18" s="115"/>
    </row>
  </sheetData>
  <mergeCells count="3">
    <mergeCell ref="A1:H2"/>
    <mergeCell ref="A3:H3"/>
    <mergeCell ref="E12:H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3"/>
  <sheetViews>
    <sheetView workbookViewId="0">
      <selection sqref="A1:P2"/>
    </sheetView>
  </sheetViews>
  <sheetFormatPr baseColWidth="10" defaultColWidth="8.796875" defaultRowHeight="13.8"/>
  <cols>
    <col min="1" max="16" width="15" customWidth="1"/>
  </cols>
  <sheetData>
    <row r="1" spans="1:16">
      <c r="A1" s="48" t="s">
        <v>172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>
      <c r="A3" s="50" t="s">
        <v>173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33.6" customHeight="1">
      <c r="A5" s="8" t="s">
        <v>131</v>
      </c>
      <c r="B5" s="10" t="str">
        <f>IF(AND('3_Configuracion'!$B$13&lt;&gt;"",'3_Configuracion'!$B$14&lt;&gt;""),'3_Configuracion'!$B$13&amp;" vs "&amp;'3_Configuracion'!$B$14,"")</f>
        <v>Sierra vs Origen</v>
      </c>
      <c r="C5" s="10" t="str">
        <f>IF(AND('3_Configuracion'!$B$13&lt;&gt;"",'3_Configuracion'!$B$15&lt;&gt;""),'3_Configuracion'!$B$13&amp;" vs "&amp;'3_Configuracion'!$B$15,"")</f>
        <v>Sierra vs Nativa</v>
      </c>
      <c r="D5" s="10" t="str">
        <f>IF(AND('3_Configuracion'!$B$13&lt;&gt;"",'3_Configuracion'!$B$16&lt;&gt;""),'3_Configuracion'!$B$13&amp;" vs "&amp;'3_Configuracion'!$B$16,"")</f>
        <v>Sierra vs Urbana</v>
      </c>
      <c r="E5" s="10" t="str">
        <f>IF(AND('3_Configuracion'!$B$13&lt;&gt;"",'3_Configuracion'!$B$17&lt;&gt;""),'3_Configuracion'!$B$13&amp;" vs "&amp;'3_Configuracion'!$B$17,"")</f>
        <v>Sierra vs Reserva</v>
      </c>
      <c r="F5" s="10" t="str">
        <f>IF(AND('3_Configuracion'!$B$13&lt;&gt;"",'3_Configuracion'!$B$18&lt;&gt;""),'3_Configuracion'!$B$13&amp;" vs "&amp;'3_Configuracion'!$B$18,"")</f>
        <v/>
      </c>
      <c r="G5" s="10" t="str">
        <f>IF(AND('3_Configuracion'!$B$14&lt;&gt;"",'3_Configuracion'!$B$15&lt;&gt;""),'3_Configuracion'!$B$14&amp;" vs "&amp;'3_Configuracion'!$B$15,"")</f>
        <v>Origen vs Nativa</v>
      </c>
      <c r="H5" s="10" t="str">
        <f>IF(AND('3_Configuracion'!$B$14&lt;&gt;"",'3_Configuracion'!$B$16&lt;&gt;""),'3_Configuracion'!$B$14&amp;" vs "&amp;'3_Configuracion'!$B$16,"")</f>
        <v>Origen vs Urbana</v>
      </c>
      <c r="I5" s="10" t="str">
        <f>IF(AND('3_Configuracion'!$B$14&lt;&gt;"",'3_Configuracion'!$B$17&lt;&gt;""),'3_Configuracion'!$B$14&amp;" vs "&amp;'3_Configuracion'!$B$17,"")</f>
        <v>Origen vs Reserva</v>
      </c>
      <c r="J5" s="10" t="str">
        <f>IF(AND('3_Configuracion'!$B$14&lt;&gt;"",'3_Configuracion'!$B$18&lt;&gt;""),'3_Configuracion'!$B$14&amp;" vs "&amp;'3_Configuracion'!$B$18,"")</f>
        <v/>
      </c>
      <c r="K5" s="10" t="str">
        <f>IF(AND('3_Configuracion'!$B$15&lt;&gt;"",'3_Configuracion'!$B$16&lt;&gt;""),'3_Configuracion'!$B$15&amp;" vs "&amp;'3_Configuracion'!$B$16,"")</f>
        <v>Nativa vs Urbana</v>
      </c>
      <c r="L5" s="10" t="str">
        <f>IF(AND('3_Configuracion'!$B$15&lt;&gt;"",'3_Configuracion'!$B$17&lt;&gt;""),'3_Configuracion'!$B$15&amp;" vs "&amp;'3_Configuracion'!$B$17,"")</f>
        <v>Nativa vs Reserva</v>
      </c>
      <c r="M5" s="10" t="str">
        <f>IF(AND('3_Configuracion'!$B$15&lt;&gt;"",'3_Configuracion'!$B$18&lt;&gt;""),'3_Configuracion'!$B$15&amp;" vs "&amp;'3_Configuracion'!$B$18,"")</f>
        <v/>
      </c>
      <c r="N5" s="10" t="str">
        <f>IF(AND('3_Configuracion'!$B$16&lt;&gt;"",'3_Configuracion'!$B$17&lt;&gt;""),'3_Configuracion'!$B$16&amp;" vs "&amp;'3_Configuracion'!$B$17,"")</f>
        <v>Urbana vs Reserva</v>
      </c>
      <c r="O5" s="10" t="str">
        <f>IF(AND('3_Configuracion'!$B$16&lt;&gt;"",'3_Configuracion'!$B$18&lt;&gt;""),'3_Configuracion'!$B$16&amp;" vs "&amp;'3_Configuracion'!$B$18,"")</f>
        <v/>
      </c>
      <c r="P5" s="9" t="str">
        <f>IF(AND('3_Configuracion'!$B$17&lt;&gt;"",'3_Configuracion'!$B$18&lt;&gt;""),'3_Configuracion'!$B$17&amp;" vs "&amp;'3_Configuracion'!$B$18,"")</f>
        <v/>
      </c>
    </row>
    <row r="6" spans="1:16">
      <c r="A6" s="13" t="s">
        <v>174</v>
      </c>
      <c r="B6" s="16">
        <v>1</v>
      </c>
      <c r="C6" s="22">
        <v>3</v>
      </c>
      <c r="D6" s="22">
        <v>4</v>
      </c>
      <c r="E6" s="22">
        <v>5</v>
      </c>
      <c r="F6" s="22"/>
      <c r="G6" s="22">
        <v>2</v>
      </c>
      <c r="H6" s="22">
        <v>4</v>
      </c>
      <c r="I6" s="22">
        <v>4</v>
      </c>
      <c r="J6" s="22"/>
      <c r="K6" s="22">
        <v>2</v>
      </c>
      <c r="L6" s="22">
        <v>3</v>
      </c>
      <c r="M6" s="22"/>
      <c r="N6" s="22">
        <v>2</v>
      </c>
      <c r="O6" s="22"/>
      <c r="P6" s="17"/>
    </row>
    <row r="7" spans="1:16">
      <c r="A7" s="14" t="s">
        <v>175</v>
      </c>
      <c r="B7" s="18">
        <v>2</v>
      </c>
      <c r="C7" s="23">
        <v>3</v>
      </c>
      <c r="D7" s="23">
        <v>4</v>
      </c>
      <c r="E7" s="23">
        <v>5</v>
      </c>
      <c r="F7" s="23"/>
      <c r="G7" s="23">
        <v>3</v>
      </c>
      <c r="H7" s="23">
        <v>4</v>
      </c>
      <c r="I7" s="23">
        <v>4</v>
      </c>
      <c r="J7" s="23"/>
      <c r="K7" s="23">
        <v>2</v>
      </c>
      <c r="L7" s="23">
        <v>4</v>
      </c>
      <c r="M7" s="23"/>
      <c r="N7" s="23">
        <v>2</v>
      </c>
      <c r="O7" s="23"/>
      <c r="P7" s="19"/>
    </row>
    <row r="8" spans="1:16">
      <c r="A8" s="14" t="s">
        <v>176</v>
      </c>
      <c r="B8" s="18">
        <v>1</v>
      </c>
      <c r="C8" s="23">
        <v>3</v>
      </c>
      <c r="D8" s="23">
        <v>4</v>
      </c>
      <c r="E8" s="23">
        <v>5</v>
      </c>
      <c r="F8" s="23"/>
      <c r="G8" s="23">
        <v>2</v>
      </c>
      <c r="H8" s="23">
        <v>4</v>
      </c>
      <c r="I8" s="23">
        <v>5</v>
      </c>
      <c r="J8" s="23"/>
      <c r="K8" s="23">
        <v>2</v>
      </c>
      <c r="L8" s="23">
        <v>3</v>
      </c>
      <c r="M8" s="23"/>
      <c r="N8" s="23">
        <v>3</v>
      </c>
      <c r="O8" s="23"/>
      <c r="P8" s="19"/>
    </row>
    <row r="9" spans="1:16">
      <c r="A9" s="14" t="s">
        <v>177</v>
      </c>
      <c r="B9" s="18">
        <v>2</v>
      </c>
      <c r="C9" s="23">
        <v>3</v>
      </c>
      <c r="D9" s="23">
        <v>4</v>
      </c>
      <c r="E9" s="23">
        <v>5</v>
      </c>
      <c r="F9" s="23"/>
      <c r="G9" s="23">
        <v>3</v>
      </c>
      <c r="H9" s="23">
        <v>4</v>
      </c>
      <c r="I9" s="23">
        <v>5</v>
      </c>
      <c r="J9" s="23"/>
      <c r="K9" s="23">
        <v>2</v>
      </c>
      <c r="L9" s="23">
        <v>4</v>
      </c>
      <c r="M9" s="23"/>
      <c r="N9" s="23">
        <v>3</v>
      </c>
      <c r="O9" s="23"/>
      <c r="P9" s="19"/>
    </row>
    <row r="10" spans="1:16">
      <c r="A10" s="14" t="s">
        <v>178</v>
      </c>
      <c r="B10" s="18">
        <v>1</v>
      </c>
      <c r="C10" s="23">
        <v>3</v>
      </c>
      <c r="D10" s="23">
        <v>4</v>
      </c>
      <c r="E10" s="23">
        <v>5</v>
      </c>
      <c r="F10" s="23"/>
      <c r="G10" s="23">
        <v>2</v>
      </c>
      <c r="H10" s="23">
        <v>4</v>
      </c>
      <c r="I10" s="23">
        <v>5</v>
      </c>
      <c r="J10" s="23"/>
      <c r="K10" s="23">
        <v>2</v>
      </c>
      <c r="L10" s="23">
        <v>3</v>
      </c>
      <c r="M10" s="23"/>
      <c r="N10" s="23">
        <v>3</v>
      </c>
      <c r="O10" s="23"/>
      <c r="P10" s="19"/>
    </row>
    <row r="11" spans="1:16">
      <c r="A11" s="14" t="s">
        <v>179</v>
      </c>
      <c r="B11" s="18">
        <v>2</v>
      </c>
      <c r="C11" s="23">
        <v>3</v>
      </c>
      <c r="D11" s="23">
        <v>4</v>
      </c>
      <c r="E11" s="23">
        <v>5</v>
      </c>
      <c r="F11" s="23"/>
      <c r="G11" s="23">
        <v>3</v>
      </c>
      <c r="H11" s="23">
        <v>4</v>
      </c>
      <c r="I11" s="23">
        <v>5</v>
      </c>
      <c r="J11" s="23"/>
      <c r="K11" s="23">
        <v>2</v>
      </c>
      <c r="L11" s="23">
        <v>4</v>
      </c>
      <c r="M11" s="23"/>
      <c r="N11" s="23">
        <v>3</v>
      </c>
      <c r="O11" s="23"/>
      <c r="P11" s="19"/>
    </row>
    <row r="12" spans="1:16">
      <c r="A12" s="14" t="s">
        <v>180</v>
      </c>
      <c r="B12" s="18">
        <v>1</v>
      </c>
      <c r="C12" s="23">
        <v>3</v>
      </c>
      <c r="D12" s="23">
        <v>4</v>
      </c>
      <c r="E12" s="23">
        <v>5</v>
      </c>
      <c r="F12" s="23"/>
      <c r="G12" s="23">
        <v>2</v>
      </c>
      <c r="H12" s="23">
        <v>4</v>
      </c>
      <c r="I12" s="23">
        <v>5</v>
      </c>
      <c r="J12" s="23"/>
      <c r="K12" s="23">
        <v>2</v>
      </c>
      <c r="L12" s="23">
        <v>3</v>
      </c>
      <c r="M12" s="23"/>
      <c r="N12" s="23">
        <v>3</v>
      </c>
      <c r="O12" s="23"/>
      <c r="P12" s="19"/>
    </row>
    <row r="13" spans="1:16">
      <c r="A13" s="14" t="s">
        <v>181</v>
      </c>
      <c r="B13" s="18">
        <v>2</v>
      </c>
      <c r="C13" s="23">
        <v>3</v>
      </c>
      <c r="D13" s="23">
        <v>4</v>
      </c>
      <c r="E13" s="23">
        <v>5</v>
      </c>
      <c r="F13" s="23"/>
      <c r="G13" s="23">
        <v>3</v>
      </c>
      <c r="H13" s="23">
        <v>4</v>
      </c>
      <c r="I13" s="23">
        <v>5</v>
      </c>
      <c r="J13" s="23"/>
      <c r="K13" s="23">
        <v>2</v>
      </c>
      <c r="L13" s="23">
        <v>4</v>
      </c>
      <c r="M13" s="23"/>
      <c r="N13" s="23">
        <v>3</v>
      </c>
      <c r="O13" s="23"/>
      <c r="P13" s="19"/>
    </row>
    <row r="14" spans="1:16">
      <c r="A14" s="14" t="s">
        <v>182</v>
      </c>
      <c r="B14" s="18">
        <v>1</v>
      </c>
      <c r="C14" s="23">
        <v>3</v>
      </c>
      <c r="D14" s="23">
        <v>4</v>
      </c>
      <c r="E14" s="23">
        <v>5</v>
      </c>
      <c r="F14" s="23"/>
      <c r="G14" s="23">
        <v>2</v>
      </c>
      <c r="H14" s="23">
        <v>5</v>
      </c>
      <c r="I14" s="23">
        <v>5</v>
      </c>
      <c r="J14" s="23"/>
      <c r="K14" s="23">
        <v>2</v>
      </c>
      <c r="L14" s="23">
        <v>3</v>
      </c>
      <c r="M14" s="23"/>
      <c r="N14" s="23">
        <v>3</v>
      </c>
      <c r="O14" s="23"/>
      <c r="P14" s="19"/>
    </row>
    <row r="15" spans="1:16">
      <c r="A15" s="14" t="s">
        <v>183</v>
      </c>
      <c r="B15" s="18">
        <v>2</v>
      </c>
      <c r="C15" s="23">
        <v>3</v>
      </c>
      <c r="D15" s="23">
        <v>4</v>
      </c>
      <c r="E15" s="23">
        <v>5</v>
      </c>
      <c r="F15" s="23"/>
      <c r="G15" s="23">
        <v>3</v>
      </c>
      <c r="H15" s="23">
        <v>5</v>
      </c>
      <c r="I15" s="23">
        <v>5</v>
      </c>
      <c r="J15" s="23"/>
      <c r="K15" s="23">
        <v>2</v>
      </c>
      <c r="L15" s="23">
        <v>4</v>
      </c>
      <c r="M15" s="23"/>
      <c r="N15" s="23">
        <v>3</v>
      </c>
      <c r="O15" s="23"/>
      <c r="P15" s="19"/>
    </row>
    <row r="16" spans="1:16">
      <c r="A16" s="14" t="s">
        <v>184</v>
      </c>
      <c r="B16" s="1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9"/>
    </row>
    <row r="17" spans="1:16">
      <c r="A17" s="14" t="s">
        <v>185</v>
      </c>
      <c r="B17" s="1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19"/>
    </row>
    <row r="18" spans="1:16">
      <c r="A18" s="14" t="s">
        <v>186</v>
      </c>
      <c r="B18" s="1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19"/>
    </row>
    <row r="19" spans="1:16">
      <c r="A19" s="14" t="s">
        <v>187</v>
      </c>
      <c r="B19" s="18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19"/>
    </row>
    <row r="20" spans="1:16">
      <c r="A20" s="14" t="s">
        <v>188</v>
      </c>
      <c r="B20" s="18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19"/>
    </row>
    <row r="21" spans="1:16">
      <c r="A21" s="14" t="s">
        <v>189</v>
      </c>
      <c r="B21" s="1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19"/>
    </row>
    <row r="22" spans="1:16">
      <c r="A22" s="14" t="s">
        <v>190</v>
      </c>
      <c r="B22" s="18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19"/>
    </row>
    <row r="23" spans="1:16">
      <c r="A23" s="14" t="s">
        <v>191</v>
      </c>
      <c r="B23" s="1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19"/>
    </row>
    <row r="24" spans="1:16">
      <c r="A24" s="14" t="s">
        <v>192</v>
      </c>
      <c r="B24" s="1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19"/>
    </row>
    <row r="25" spans="1:16">
      <c r="A25" s="14" t="s">
        <v>193</v>
      </c>
      <c r="B25" s="1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19"/>
    </row>
    <row r="26" spans="1:16">
      <c r="A26" s="14" t="s">
        <v>194</v>
      </c>
      <c r="B26" s="1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19"/>
    </row>
    <row r="27" spans="1:16">
      <c r="A27" s="14" t="s">
        <v>195</v>
      </c>
      <c r="B27" s="1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19"/>
    </row>
    <row r="28" spans="1:16">
      <c r="A28" s="14" t="s">
        <v>196</v>
      </c>
      <c r="B28" s="1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19"/>
    </row>
    <row r="29" spans="1:16">
      <c r="A29" s="14" t="s">
        <v>197</v>
      </c>
      <c r="B29" s="1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19"/>
    </row>
    <row r="30" spans="1:16">
      <c r="A30" s="14" t="s">
        <v>198</v>
      </c>
      <c r="B30" s="1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19"/>
    </row>
    <row r="31" spans="1:16">
      <c r="A31" s="14" t="s">
        <v>199</v>
      </c>
      <c r="B31" s="1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19"/>
    </row>
    <row r="32" spans="1:16">
      <c r="A32" s="14" t="s">
        <v>200</v>
      </c>
      <c r="B32" s="18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19"/>
    </row>
    <row r="33" spans="1:16">
      <c r="A33" s="14" t="s">
        <v>201</v>
      </c>
      <c r="B33" s="1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19"/>
    </row>
    <row r="34" spans="1:16">
      <c r="A34" s="14" t="s">
        <v>202</v>
      </c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19"/>
    </row>
    <row r="35" spans="1:16">
      <c r="A35" s="14" t="s">
        <v>203</v>
      </c>
      <c r="B35" s="1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19"/>
    </row>
    <row r="36" spans="1:16">
      <c r="A36" s="14" t="s">
        <v>204</v>
      </c>
      <c r="B36" s="1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19"/>
    </row>
    <row r="37" spans="1:16">
      <c r="A37" s="14" t="s">
        <v>205</v>
      </c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19"/>
    </row>
    <row r="38" spans="1:16">
      <c r="A38" s="14" t="s">
        <v>206</v>
      </c>
      <c r="B38" s="18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19"/>
    </row>
    <row r="39" spans="1:16">
      <c r="A39" s="14" t="s">
        <v>207</v>
      </c>
      <c r="B39" s="18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19"/>
    </row>
    <row r="40" spans="1:16">
      <c r="A40" s="14" t="s">
        <v>208</v>
      </c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19"/>
    </row>
    <row r="41" spans="1:16">
      <c r="A41" s="14" t="s">
        <v>209</v>
      </c>
      <c r="B41" s="18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19"/>
    </row>
    <row r="42" spans="1:16">
      <c r="A42" s="14" t="s">
        <v>210</v>
      </c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19"/>
    </row>
    <row r="43" spans="1:16">
      <c r="A43" s="14" t="s">
        <v>211</v>
      </c>
      <c r="B43" s="18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19"/>
    </row>
    <row r="44" spans="1:16">
      <c r="A44" s="14" t="s">
        <v>212</v>
      </c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19"/>
    </row>
    <row r="45" spans="1:16">
      <c r="A45" s="15" t="s">
        <v>213</v>
      </c>
      <c r="B45" s="2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1"/>
    </row>
    <row r="47" spans="1:16">
      <c r="A47" s="8" t="s">
        <v>103</v>
      </c>
      <c r="B47" s="30">
        <f t="shared" ref="B47:P47" si="0">IF(B$5="","",IF(COUNT(B$6:B$45)=0,"",AVERAGE(B$6:B$45)))</f>
        <v>1.5</v>
      </c>
      <c r="C47" s="31">
        <f t="shared" si="0"/>
        <v>3</v>
      </c>
      <c r="D47" s="31">
        <f t="shared" si="0"/>
        <v>4</v>
      </c>
      <c r="E47" s="31">
        <f t="shared" si="0"/>
        <v>5</v>
      </c>
      <c r="F47" s="31" t="str">
        <f t="shared" si="0"/>
        <v/>
      </c>
      <c r="G47" s="31">
        <f t="shared" si="0"/>
        <v>2.5</v>
      </c>
      <c r="H47" s="31">
        <f t="shared" si="0"/>
        <v>4.2</v>
      </c>
      <c r="I47" s="31">
        <f t="shared" si="0"/>
        <v>4.8</v>
      </c>
      <c r="J47" s="31" t="str">
        <f t="shared" si="0"/>
        <v/>
      </c>
      <c r="K47" s="31">
        <f t="shared" si="0"/>
        <v>2</v>
      </c>
      <c r="L47" s="31">
        <f t="shared" si="0"/>
        <v>3.5</v>
      </c>
      <c r="M47" s="31" t="str">
        <f t="shared" si="0"/>
        <v/>
      </c>
      <c r="N47" s="31">
        <f t="shared" si="0"/>
        <v>2.8</v>
      </c>
      <c r="O47" s="31" t="str">
        <f t="shared" si="0"/>
        <v/>
      </c>
      <c r="P47" s="32" t="str">
        <f t="shared" si="0"/>
        <v/>
      </c>
    </row>
    <row r="48" spans="1:16">
      <c r="A48" s="25" t="s">
        <v>214</v>
      </c>
      <c r="B48" s="27">
        <f t="shared" ref="B48:P48" si="1">IF(B$5="","",COUNT(B$6:B$45))</f>
        <v>10</v>
      </c>
      <c r="C48" s="28">
        <f t="shared" si="1"/>
        <v>10</v>
      </c>
      <c r="D48" s="28">
        <f t="shared" si="1"/>
        <v>10</v>
      </c>
      <c r="E48" s="28">
        <f t="shared" si="1"/>
        <v>10</v>
      </c>
      <c r="F48" s="28" t="str">
        <f t="shared" si="1"/>
        <v/>
      </c>
      <c r="G48" s="28">
        <f t="shared" si="1"/>
        <v>10</v>
      </c>
      <c r="H48" s="28">
        <f t="shared" si="1"/>
        <v>10</v>
      </c>
      <c r="I48" s="28">
        <f t="shared" si="1"/>
        <v>10</v>
      </c>
      <c r="J48" s="28" t="str">
        <f t="shared" si="1"/>
        <v/>
      </c>
      <c r="K48" s="28">
        <f t="shared" si="1"/>
        <v>10</v>
      </c>
      <c r="L48" s="28">
        <f t="shared" si="1"/>
        <v>10</v>
      </c>
      <c r="M48" s="28" t="str">
        <f t="shared" si="1"/>
        <v/>
      </c>
      <c r="N48" s="28">
        <f t="shared" si="1"/>
        <v>10</v>
      </c>
      <c r="O48" s="28" t="str">
        <f t="shared" si="1"/>
        <v/>
      </c>
      <c r="P48" s="29" t="str">
        <f t="shared" si="1"/>
        <v/>
      </c>
    </row>
    <row r="49" spans="1:16">
      <c r="A49" s="26" t="s">
        <v>166</v>
      </c>
      <c r="B49" s="33" t="str">
        <f t="shared" ref="B49:P49" si="2">IF(B$5="","INACTIVO",IF(B$48=0,"SIN RESPUESTAS","OK"))</f>
        <v>OK</v>
      </c>
      <c r="C49" s="34" t="str">
        <f t="shared" si="2"/>
        <v>OK</v>
      </c>
      <c r="D49" s="34" t="str">
        <f t="shared" si="2"/>
        <v>OK</v>
      </c>
      <c r="E49" s="34" t="str">
        <f t="shared" si="2"/>
        <v>OK</v>
      </c>
      <c r="F49" s="34" t="str">
        <f t="shared" si="2"/>
        <v>INACTIVO</v>
      </c>
      <c r="G49" s="34" t="str">
        <f t="shared" si="2"/>
        <v>OK</v>
      </c>
      <c r="H49" s="34" t="str">
        <f t="shared" si="2"/>
        <v>OK</v>
      </c>
      <c r="I49" s="34" t="str">
        <f t="shared" si="2"/>
        <v>OK</v>
      </c>
      <c r="J49" s="34" t="str">
        <f t="shared" si="2"/>
        <v>INACTIVO</v>
      </c>
      <c r="K49" s="34" t="str">
        <f t="shared" si="2"/>
        <v>OK</v>
      </c>
      <c r="L49" s="34" t="str">
        <f t="shared" si="2"/>
        <v>OK</v>
      </c>
      <c r="M49" s="34" t="str">
        <f t="shared" si="2"/>
        <v>INACTIVO</v>
      </c>
      <c r="N49" s="34" t="str">
        <f t="shared" si="2"/>
        <v>OK</v>
      </c>
      <c r="O49" s="34" t="str">
        <f t="shared" si="2"/>
        <v>INACTIVO</v>
      </c>
      <c r="P49" s="35" t="str">
        <f t="shared" si="2"/>
        <v>INACTIVO</v>
      </c>
    </row>
    <row r="51" spans="1:16">
      <c r="A51" s="51" t="s">
        <v>215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3"/>
    </row>
    <row r="52" spans="1:16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6"/>
    </row>
    <row r="53" spans="1:16">
      <c r="A53" s="5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9"/>
    </row>
  </sheetData>
  <mergeCells count="3">
    <mergeCell ref="A1:P2"/>
    <mergeCell ref="A3:P3"/>
    <mergeCell ref="A51:P53"/>
  </mergeCells>
  <conditionalFormatting sqref="B6:P45">
    <cfRule type="expression" dxfId="0" priority="1">
      <formula>B$5=""</formula>
    </cfRule>
  </conditionalFormatting>
  <dataValidations count="1">
    <dataValidation type="whole" allowBlank="1" showErrorMessage="1" errorTitle="Valor inválido" error="Ingresa un número entero entre 1 y 7." sqref="B6:P45" xr:uid="{00000000-0002-0000-0300-000000000000}">
      <formula1>1</formula1>
      <formula2>7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workbookViewId="0">
      <selection activeCell="K18" sqref="K18"/>
    </sheetView>
  </sheetViews>
  <sheetFormatPr baseColWidth="10" defaultColWidth="8.796875" defaultRowHeight="13.8"/>
  <cols>
    <col min="1" max="1" width="24" style="61" customWidth="1"/>
    <col min="2" max="4" width="16" style="61" customWidth="1"/>
    <col min="5" max="7" width="18" style="61" customWidth="1"/>
    <col min="8" max="9" width="12" style="61" customWidth="1"/>
    <col min="10" max="10" width="3.8984375" style="61" customWidth="1"/>
    <col min="11" max="11" width="35.296875" style="61" customWidth="1"/>
    <col min="12" max="12" width="39.3984375" style="61" customWidth="1"/>
    <col min="13" max="16384" width="8.796875" style="61"/>
  </cols>
  <sheetData>
    <row r="1" spans="1:12">
      <c r="A1" s="116" t="s">
        <v>216</v>
      </c>
      <c r="B1" s="116"/>
      <c r="C1" s="116"/>
      <c r="D1" s="116"/>
      <c r="E1" s="116"/>
      <c r="F1" s="116"/>
      <c r="G1" s="116"/>
      <c r="H1" s="116"/>
      <c r="I1" s="116"/>
    </row>
    <row r="2" spans="1:12">
      <c r="A2" s="116"/>
      <c r="B2" s="116"/>
      <c r="C2" s="116"/>
      <c r="D2" s="116"/>
      <c r="E2" s="116"/>
      <c r="F2" s="116"/>
      <c r="G2" s="116"/>
      <c r="H2" s="116"/>
      <c r="I2" s="116"/>
    </row>
    <row r="3" spans="1:12">
      <c r="A3" s="117" t="s">
        <v>217</v>
      </c>
      <c r="B3" s="117"/>
      <c r="C3" s="117"/>
      <c r="D3" s="117"/>
      <c r="E3" s="117"/>
      <c r="F3" s="117"/>
      <c r="G3" s="117"/>
      <c r="H3" s="117"/>
      <c r="I3" s="117"/>
    </row>
    <row r="4" spans="1:12" ht="14.4" thickBot="1">
      <c r="A4" s="118"/>
      <c r="B4" s="118"/>
      <c r="C4" s="118"/>
      <c r="D4" s="118"/>
      <c r="E4" s="118"/>
      <c r="F4" s="118"/>
      <c r="G4" s="118"/>
      <c r="H4" s="118"/>
      <c r="I4" s="118"/>
    </row>
    <row r="5" spans="1:12" ht="30.6" customHeight="1">
      <c r="A5" s="118"/>
      <c r="B5" s="118"/>
      <c r="C5" s="118"/>
      <c r="D5" s="118"/>
      <c r="E5" s="118"/>
      <c r="F5" s="118"/>
      <c r="G5" s="118"/>
      <c r="H5" s="118"/>
      <c r="I5" s="118"/>
      <c r="K5" s="84" t="s">
        <v>261</v>
      </c>
      <c r="L5" s="85"/>
    </row>
    <row r="6" spans="1:12" ht="30.6" customHeight="1">
      <c r="A6" s="119" t="s">
        <v>218</v>
      </c>
      <c r="B6" s="120" t="str">
        <f>IF('3_Configuracion'!$B$13="","",'3_Configuracion'!$B$13)</f>
        <v>Sierra</v>
      </c>
      <c r="C6" s="120" t="str">
        <f>IF('3_Configuracion'!$B$14="","",'3_Configuracion'!$B$14)</f>
        <v>Origen</v>
      </c>
      <c r="D6" s="120" t="str">
        <f>IF('3_Configuracion'!$B$15="","",'3_Configuracion'!$B$15)</f>
        <v>Nativa</v>
      </c>
      <c r="E6" s="120" t="str">
        <f>IF('3_Configuracion'!$B$16="","",'3_Configuracion'!$B$16)</f>
        <v>Urbana</v>
      </c>
      <c r="F6" s="120" t="str">
        <f>IF('3_Configuracion'!$B$17="","",'3_Configuracion'!$B$17)</f>
        <v>Reserva</v>
      </c>
      <c r="G6" s="121" t="str">
        <f>IF('3_Configuracion'!$B$18="","",'3_Configuracion'!$B$18)</f>
        <v/>
      </c>
      <c r="H6" s="118"/>
      <c r="I6" s="118"/>
      <c r="K6" s="86"/>
      <c r="L6" s="87"/>
    </row>
    <row r="7" spans="1:12" ht="30.6" customHeight="1" thickBot="1">
      <c r="A7" s="122" t="str">
        <f>IF('3_Configuracion'!$B$13="","",'3_Configuracion'!$B$13)</f>
        <v>Sierra</v>
      </c>
      <c r="B7" s="123">
        <f>IF(OR($A7="",B$6=""),"",0)</f>
        <v>0</v>
      </c>
      <c r="C7" s="124">
        <f>IF(OR($A7="",C$6=""),"",'4_Comparaciones'!$B$47)</f>
        <v>1.5</v>
      </c>
      <c r="D7" s="124">
        <f>IF(OR($A7="",D$6=""),"",'4_Comparaciones'!$C$47)</f>
        <v>3</v>
      </c>
      <c r="E7" s="124">
        <f>IF(OR($A7="",E$6=""),"",'4_Comparaciones'!$D$47)</f>
        <v>4</v>
      </c>
      <c r="F7" s="124">
        <f>IF(OR($A7="",F$6=""),"",'4_Comparaciones'!$E$47)</f>
        <v>5</v>
      </c>
      <c r="G7" s="125" t="str">
        <f>IF(OR($A7="",G$6=""),"",'4_Comparaciones'!$F$47)</f>
        <v/>
      </c>
      <c r="H7" s="118"/>
      <c r="I7" s="118"/>
      <c r="K7" s="88"/>
      <c r="L7" s="89"/>
    </row>
    <row r="8" spans="1:12" ht="17.399999999999999" thickBot="1">
      <c r="A8" s="126" t="str">
        <f>IF('3_Configuracion'!$B$14="","",'3_Configuracion'!$B$14)</f>
        <v>Origen</v>
      </c>
      <c r="B8" s="127">
        <f>IF(OR($A8="",B$6=""),"",'4_Comparaciones'!$B$47)</f>
        <v>1.5</v>
      </c>
      <c r="C8" s="128">
        <f>IF(OR($A8="",C$6=""),"",0)</f>
        <v>0</v>
      </c>
      <c r="D8" s="128">
        <f>IF(OR($A8="",D$6=""),"",'4_Comparaciones'!$G$47)</f>
        <v>2.5</v>
      </c>
      <c r="E8" s="128">
        <f>IF(OR($A8="",E$6=""),"",'4_Comparaciones'!$H$47)</f>
        <v>4.2</v>
      </c>
      <c r="F8" s="128">
        <f>IF(OR($A8="",F$6=""),"",'4_Comparaciones'!$I$47)</f>
        <v>4.8</v>
      </c>
      <c r="G8" s="129" t="str">
        <f>IF(OR($A8="",G$6=""),"",'4_Comparaciones'!$J$47)</f>
        <v/>
      </c>
      <c r="H8" s="118"/>
      <c r="I8" s="118"/>
      <c r="K8" s="90" t="s">
        <v>262</v>
      </c>
      <c r="L8" s="91"/>
    </row>
    <row r="9" spans="1:12">
      <c r="A9" s="126" t="str">
        <f>IF('3_Configuracion'!$B$15="","",'3_Configuracion'!$B$15)</f>
        <v>Nativa</v>
      </c>
      <c r="B9" s="127">
        <f>IF(OR($A9="",B$6=""),"",'4_Comparaciones'!$C$47)</f>
        <v>3</v>
      </c>
      <c r="C9" s="128">
        <f>IF(OR($A9="",C$6=""),"",'4_Comparaciones'!$G$47)</f>
        <v>2.5</v>
      </c>
      <c r="D9" s="128">
        <f>IF(OR($A9="",D$6=""),"",0)</f>
        <v>0</v>
      </c>
      <c r="E9" s="128">
        <f>IF(OR($A9="",E$6=""),"",'4_Comparaciones'!$K$47)</f>
        <v>2</v>
      </c>
      <c r="F9" s="128">
        <f>IF(OR($A9="",F$6=""),"",'4_Comparaciones'!$L$47)</f>
        <v>3.5</v>
      </c>
      <c r="G9" s="129" t="str">
        <f>IF(OR($A9="",G$6=""),"",'4_Comparaciones'!$M$47)</f>
        <v/>
      </c>
      <c r="H9" s="118"/>
      <c r="I9" s="118"/>
    </row>
    <row r="10" spans="1:12">
      <c r="A10" s="126" t="str">
        <f>IF('3_Configuracion'!$B$16="","",'3_Configuracion'!$B$16)</f>
        <v>Urbana</v>
      </c>
      <c r="B10" s="127">
        <f>IF(OR($A10="",B$6=""),"",'4_Comparaciones'!$D$47)</f>
        <v>4</v>
      </c>
      <c r="C10" s="128">
        <f>IF(OR($A10="",C$6=""),"",'4_Comparaciones'!$H$47)</f>
        <v>4.2</v>
      </c>
      <c r="D10" s="128">
        <f>IF(OR($A10="",D$6=""),"",'4_Comparaciones'!$K$47)</f>
        <v>2</v>
      </c>
      <c r="E10" s="128">
        <f>IF(OR($A10="",E$6=""),"",0)</f>
        <v>0</v>
      </c>
      <c r="F10" s="128">
        <f>IF(OR($A10="",F$6=""),"",'4_Comparaciones'!$N$47)</f>
        <v>2.8</v>
      </c>
      <c r="G10" s="129" t="str">
        <f>IF(OR($A10="",G$6=""),"",'4_Comparaciones'!$O$47)</f>
        <v/>
      </c>
      <c r="H10" s="118"/>
      <c r="I10" s="118"/>
    </row>
    <row r="11" spans="1:12">
      <c r="A11" s="126" t="str">
        <f>IF('3_Configuracion'!$B$17="","",'3_Configuracion'!$B$17)</f>
        <v>Reserva</v>
      </c>
      <c r="B11" s="127">
        <f>IF(OR($A11="",B$6=""),"",'4_Comparaciones'!$E$47)</f>
        <v>5</v>
      </c>
      <c r="C11" s="128">
        <f>IF(OR($A11="",C$6=""),"",'4_Comparaciones'!$I$47)</f>
        <v>4.8</v>
      </c>
      <c r="D11" s="128">
        <f>IF(OR($A11="",D$6=""),"",'4_Comparaciones'!$L$47)</f>
        <v>3.5</v>
      </c>
      <c r="E11" s="128">
        <f>IF(OR($A11="",E$6=""),"",'4_Comparaciones'!$N$47)</f>
        <v>2.8</v>
      </c>
      <c r="F11" s="128">
        <f>IF(OR($A11="",F$6=""),"",0)</f>
        <v>0</v>
      </c>
      <c r="G11" s="129" t="str">
        <f>IF(OR($A11="",G$6=""),"",'4_Comparaciones'!$P$47)</f>
        <v/>
      </c>
      <c r="H11" s="118"/>
      <c r="I11" s="118"/>
    </row>
    <row r="12" spans="1:12">
      <c r="A12" s="130" t="str">
        <f>IF('3_Configuracion'!$B$18="","",'3_Configuracion'!$B$18)</f>
        <v/>
      </c>
      <c r="B12" s="131" t="str">
        <f>IF(OR($A12="",B$6=""),"",'4_Comparaciones'!$F$47)</f>
        <v/>
      </c>
      <c r="C12" s="132" t="str">
        <f>IF(OR($A12="",C$6=""),"",'4_Comparaciones'!$J$47)</f>
        <v/>
      </c>
      <c r="D12" s="132" t="str">
        <f>IF(OR($A12="",D$6=""),"",'4_Comparaciones'!$M$47)</f>
        <v/>
      </c>
      <c r="E12" s="132" t="str">
        <f>IF(OR($A12="",E$6=""),"",'4_Comparaciones'!$O$47)</f>
        <v/>
      </c>
      <c r="F12" s="132" t="str">
        <f>IF(OR($A12="",F$6=""),"",'4_Comparaciones'!$P$47)</f>
        <v/>
      </c>
      <c r="G12" s="133" t="str">
        <f>IF(OR($A12="",G$6=""),"",0)</f>
        <v/>
      </c>
      <c r="H12" s="118"/>
      <c r="I12" s="118"/>
    </row>
    <row r="13" spans="1:12">
      <c r="A13" s="118"/>
      <c r="B13" s="118"/>
      <c r="C13" s="118"/>
      <c r="D13" s="118"/>
      <c r="E13" s="118"/>
      <c r="F13" s="118"/>
      <c r="G13" s="118"/>
      <c r="H13" s="118"/>
      <c r="I13" s="118"/>
    </row>
    <row r="14" spans="1:12">
      <c r="A14" s="118"/>
      <c r="B14" s="118"/>
      <c r="C14" s="118"/>
      <c r="D14" s="118"/>
      <c r="E14" s="118"/>
      <c r="F14" s="118"/>
      <c r="G14" s="118"/>
      <c r="H14" s="118"/>
      <c r="I14" s="118"/>
    </row>
    <row r="15" spans="1:12">
      <c r="A15" s="119" t="s">
        <v>219</v>
      </c>
      <c r="B15" s="120" t="s">
        <v>61</v>
      </c>
      <c r="C15" s="121" t="s">
        <v>220</v>
      </c>
      <c r="D15" s="118"/>
      <c r="E15" s="134" t="s">
        <v>221</v>
      </c>
      <c r="F15" s="134"/>
      <c r="G15" s="134"/>
      <c r="H15" s="134"/>
      <c r="I15" s="134"/>
    </row>
    <row r="16" spans="1:12" ht="26.4">
      <c r="A16" s="135" t="s">
        <v>222</v>
      </c>
      <c r="B16" s="136">
        <f>'3_Configuracion'!$F$14</f>
        <v>5</v>
      </c>
      <c r="C16" s="137" t="s">
        <v>223</v>
      </c>
      <c r="D16" s="118"/>
      <c r="E16" s="138" t="s">
        <v>224</v>
      </c>
      <c r="F16" s="139"/>
      <c r="G16" s="139"/>
      <c r="H16" s="139"/>
      <c r="I16" s="140"/>
    </row>
    <row r="17" spans="1:9">
      <c r="A17" s="141" t="s">
        <v>225</v>
      </c>
      <c r="B17" s="142">
        <f>'3_Configuracion'!$F$15</f>
        <v>10</v>
      </c>
      <c r="C17" s="143" t="s">
        <v>163</v>
      </c>
      <c r="D17" s="118"/>
      <c r="E17" s="144"/>
      <c r="F17" s="145"/>
      <c r="G17" s="145"/>
      <c r="H17" s="145"/>
      <c r="I17" s="146"/>
    </row>
    <row r="18" spans="1:9" ht="39.6">
      <c r="A18" s="141" t="s">
        <v>226</v>
      </c>
      <c r="B18" s="142">
        <f>COUNT('4_Comparaciones'!$B$47:$P$47)</f>
        <v>10</v>
      </c>
      <c r="C18" s="143" t="s">
        <v>227</v>
      </c>
      <c r="D18" s="118"/>
      <c r="E18" s="144"/>
      <c r="F18" s="145"/>
      <c r="G18" s="145"/>
      <c r="H18" s="145"/>
      <c r="I18" s="146"/>
    </row>
    <row r="19" spans="1:9" ht="66">
      <c r="A19" s="147" t="s">
        <v>228</v>
      </c>
      <c r="B19" s="148" t="str">
        <f>IF('3_Configuracion'!$F$16&lt;&gt;"LISTO","REVISAR CONFIG",IF(B18=B17,"LISTA","INCOMPLETA"))</f>
        <v>LISTA</v>
      </c>
      <c r="C19" s="149" t="s">
        <v>229</v>
      </c>
      <c r="D19" s="118"/>
      <c r="E19" s="144"/>
      <c r="F19" s="145"/>
      <c r="G19" s="145"/>
      <c r="H19" s="145"/>
      <c r="I19" s="146"/>
    </row>
    <row r="20" spans="1:9">
      <c r="A20" s="118"/>
      <c r="B20" s="118"/>
      <c r="C20" s="118"/>
      <c r="D20" s="118"/>
      <c r="E20" s="150"/>
      <c r="F20" s="151"/>
      <c r="G20" s="151"/>
      <c r="H20" s="151"/>
      <c r="I20" s="152"/>
    </row>
    <row r="21" spans="1:9">
      <c r="A21" s="118"/>
      <c r="B21" s="118"/>
      <c r="C21" s="118"/>
      <c r="D21" s="118"/>
      <c r="E21" s="118"/>
      <c r="F21" s="118"/>
      <c r="G21" s="118"/>
      <c r="H21" s="118"/>
      <c r="I21" s="118"/>
    </row>
    <row r="22" spans="1:9">
      <c r="A22" s="118"/>
      <c r="B22" s="118"/>
      <c r="C22" s="118"/>
      <c r="D22" s="118"/>
      <c r="E22" s="118"/>
      <c r="F22" s="118"/>
      <c r="G22" s="118"/>
      <c r="H22" s="118"/>
      <c r="I22" s="118"/>
    </row>
    <row r="23" spans="1:9">
      <c r="A23" s="118"/>
      <c r="B23" s="118"/>
      <c r="C23" s="118"/>
      <c r="D23" s="118"/>
      <c r="E23" s="118"/>
      <c r="F23" s="118"/>
      <c r="G23" s="118"/>
      <c r="H23" s="118"/>
      <c r="I23" s="118"/>
    </row>
    <row r="24" spans="1:9">
      <c r="A24" s="118"/>
      <c r="B24" s="118"/>
      <c r="C24" s="118"/>
      <c r="D24" s="118"/>
      <c r="E24" s="118"/>
      <c r="F24" s="118"/>
      <c r="G24" s="118"/>
      <c r="H24" s="118"/>
      <c r="I24" s="118"/>
    </row>
    <row r="25" spans="1:9">
      <c r="A25" s="118"/>
      <c r="B25" s="118"/>
      <c r="C25" s="118"/>
      <c r="D25" s="118"/>
      <c r="E25" s="118"/>
      <c r="F25" s="118"/>
      <c r="G25" s="118"/>
      <c r="H25" s="118"/>
      <c r="I25" s="118"/>
    </row>
    <row r="26" spans="1:9">
      <c r="A26" s="118"/>
      <c r="B26" s="118"/>
      <c r="C26" s="118"/>
      <c r="D26" s="118"/>
      <c r="E26" s="118"/>
      <c r="F26" s="118"/>
      <c r="G26" s="118"/>
      <c r="H26" s="118"/>
      <c r="I26" s="118"/>
    </row>
    <row r="27" spans="1:9">
      <c r="A27" s="118"/>
      <c r="B27" s="118"/>
      <c r="C27" s="118"/>
      <c r="D27" s="118"/>
      <c r="E27" s="118"/>
      <c r="F27" s="118"/>
      <c r="G27" s="118"/>
      <c r="H27" s="118"/>
      <c r="I27" s="118"/>
    </row>
    <row r="28" spans="1:9">
      <c r="A28" s="118"/>
      <c r="B28" s="118"/>
      <c r="C28" s="118"/>
      <c r="D28" s="118"/>
      <c r="E28" s="118"/>
      <c r="F28" s="118"/>
      <c r="G28" s="118"/>
      <c r="H28" s="118"/>
      <c r="I28" s="118"/>
    </row>
    <row r="29" spans="1:9">
      <c r="A29" s="118"/>
      <c r="B29" s="118"/>
      <c r="C29" s="118"/>
      <c r="D29" s="118"/>
      <c r="E29" s="118"/>
      <c r="F29" s="118"/>
      <c r="G29" s="118"/>
      <c r="H29" s="118"/>
      <c r="I29" s="118"/>
    </row>
    <row r="30" spans="1:9">
      <c r="A30" s="118"/>
      <c r="B30" s="118"/>
      <c r="C30" s="118"/>
      <c r="D30" s="118"/>
      <c r="E30" s="118"/>
      <c r="F30" s="118"/>
      <c r="G30" s="118"/>
      <c r="H30" s="118"/>
      <c r="I30" s="118"/>
    </row>
  </sheetData>
  <sheetProtection algorithmName="SHA-512" hashValue="tNozQ4z6Wwe+SAp5DEOEZi2LzRnDV/bmgB8rq5K98f8SFSCymC3UyjkjiGHvkY4tFvUOE9d1vPe1XTsuk7pdcQ==" saltValue="r3GWTiBqMqQoK0XaUecRzQ==" spinCount="100000" sheet="1" objects="1" scenarios="1" formatCells="0" formatColumns="0" formatRows="0" sort="0" autoFilter="0" pivotTables="0"/>
  <mergeCells count="6">
    <mergeCell ref="A1:I2"/>
    <mergeCell ref="A3:I3"/>
    <mergeCell ref="E15:I15"/>
    <mergeCell ref="E16:I20"/>
    <mergeCell ref="K5:L7"/>
    <mergeCell ref="K8:L8"/>
  </mergeCells>
  <hyperlinks>
    <hyperlink ref="K8" r:id="rId1" xr:uid="{208A0102-B58E-4493-A04B-AC3B6C727F85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workbookViewId="0">
      <selection sqref="A1:L2"/>
    </sheetView>
  </sheetViews>
  <sheetFormatPr baseColWidth="10" defaultColWidth="8.796875" defaultRowHeight="13.8"/>
  <cols>
    <col min="1" max="1" width="22" customWidth="1"/>
    <col min="2" max="3" width="15" customWidth="1"/>
    <col min="4" max="4" width="38" customWidth="1"/>
    <col min="5" max="5" width="3" customWidth="1"/>
    <col min="6" max="6" width="18" customWidth="1"/>
    <col min="7" max="7" width="25" customWidth="1"/>
    <col min="8" max="8" width="42" customWidth="1"/>
    <col min="9" max="12" width="10" customWidth="1"/>
  </cols>
  <sheetData>
    <row r="1" spans="1:12">
      <c r="A1" s="48" t="s">
        <v>230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>
      <c r="A3" s="50" t="s">
        <v>231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6" spans="1:12">
      <c r="A6" s="8" t="s">
        <v>218</v>
      </c>
      <c r="B6" s="10" t="s">
        <v>232</v>
      </c>
      <c r="C6" s="10" t="s">
        <v>233</v>
      </c>
      <c r="D6" s="9" t="s">
        <v>234</v>
      </c>
      <c r="F6" s="49" t="s">
        <v>235</v>
      </c>
      <c r="G6" s="49"/>
      <c r="H6" s="49"/>
      <c r="I6" s="49"/>
    </row>
    <row r="7" spans="1:12">
      <c r="A7" s="13" t="str">
        <f>IF('3_Configuracion'!$B$13="","",'3_Configuracion'!$B$13)</f>
        <v>Sierra</v>
      </c>
      <c r="B7" s="39">
        <v>-2.16</v>
      </c>
      <c r="C7" s="40">
        <v>-0.2</v>
      </c>
      <c r="D7" s="36" t="s">
        <v>236</v>
      </c>
      <c r="F7" s="8" t="s">
        <v>237</v>
      </c>
      <c r="G7" s="9" t="s">
        <v>30</v>
      </c>
    </row>
    <row r="8" spans="1:12">
      <c r="A8" s="14" t="str">
        <f>IF('3_Configuracion'!$B$14="","",'3_Configuracion'!$B$14)</f>
        <v>Origen</v>
      </c>
      <c r="B8" s="41">
        <v>-2.08</v>
      </c>
      <c r="C8" s="42">
        <v>-0.55000000000000004</v>
      </c>
      <c r="D8" s="37" t="s">
        <v>238</v>
      </c>
      <c r="F8" s="45" t="s">
        <v>239</v>
      </c>
      <c r="G8" s="36" t="s">
        <v>240</v>
      </c>
    </row>
    <row r="9" spans="1:12">
      <c r="A9" s="14" t="str">
        <f>IF('3_Configuracion'!$B$15="","",'3_Configuracion'!$B$15)</f>
        <v>Nativa</v>
      </c>
      <c r="B9" s="41">
        <v>0.03</v>
      </c>
      <c r="C9" s="42">
        <v>0.87</v>
      </c>
      <c r="D9" s="37" t="s">
        <v>241</v>
      </c>
      <c r="F9" s="46" t="s">
        <v>242</v>
      </c>
      <c r="G9" s="37">
        <v>2</v>
      </c>
    </row>
    <row r="10" spans="1:12">
      <c r="A10" s="14" t="str">
        <f>IF('3_Configuracion'!$B$16="","",'3_Configuracion'!$B$16)</f>
        <v>Urbana</v>
      </c>
      <c r="B10" s="41">
        <v>1.57</v>
      </c>
      <c r="C10" s="42">
        <v>1.22</v>
      </c>
      <c r="D10" s="37" t="s">
        <v>243</v>
      </c>
      <c r="F10" s="46" t="s">
        <v>114</v>
      </c>
      <c r="G10" s="37"/>
    </row>
    <row r="11" spans="1:12">
      <c r="A11" s="14" t="str">
        <f>IF('3_Configuracion'!$B$17="","",'3_Configuracion'!$B$17)</f>
        <v>Reserva</v>
      </c>
      <c r="B11" s="41">
        <v>2.63</v>
      </c>
      <c r="C11" s="42">
        <v>-1.34</v>
      </c>
      <c r="D11" s="37" t="s">
        <v>244</v>
      </c>
      <c r="F11" s="47" t="s">
        <v>245</v>
      </c>
      <c r="G11" s="38"/>
    </row>
    <row r="12" spans="1:12">
      <c r="A12" s="15" t="str">
        <f>IF('3_Configuracion'!$B$18="","",'3_Configuracion'!$B$18)</f>
        <v/>
      </c>
      <c r="B12" s="43"/>
      <c r="C12" s="44"/>
      <c r="D12" s="38"/>
    </row>
    <row r="13" spans="1:12">
      <c r="F13" s="49" t="s">
        <v>246</v>
      </c>
      <c r="G13" s="49"/>
      <c r="H13" s="49"/>
      <c r="I13" s="49"/>
      <c r="J13" s="49"/>
      <c r="K13" s="49"/>
      <c r="L13" s="49"/>
    </row>
    <row r="14" spans="1:12" ht="26.4">
      <c r="F14" s="5" t="s">
        <v>7</v>
      </c>
      <c r="G14" s="11" t="s">
        <v>247</v>
      </c>
      <c r="H14" s="2" t="s">
        <v>248</v>
      </c>
    </row>
    <row r="15" spans="1:12" ht="26.4">
      <c r="F15" s="6" t="s">
        <v>9</v>
      </c>
      <c r="G15" s="1" t="s">
        <v>249</v>
      </c>
      <c r="H15" s="3" t="s">
        <v>250</v>
      </c>
    </row>
    <row r="16" spans="1:12">
      <c r="F16" s="6" t="s">
        <v>11</v>
      </c>
      <c r="G16" s="1" t="s">
        <v>251</v>
      </c>
      <c r="H16" s="3" t="s">
        <v>252</v>
      </c>
    </row>
    <row r="17" spans="6:8" ht="26.4">
      <c r="F17" s="6" t="s">
        <v>13</v>
      </c>
      <c r="G17" s="1" t="s">
        <v>253</v>
      </c>
      <c r="H17" s="3" t="s">
        <v>254</v>
      </c>
    </row>
    <row r="18" spans="6:8" ht="26.4">
      <c r="F18" s="6" t="s">
        <v>15</v>
      </c>
      <c r="G18" s="1" t="s">
        <v>255</v>
      </c>
      <c r="H18" s="3" t="s">
        <v>256</v>
      </c>
    </row>
    <row r="19" spans="6:8" ht="26.4">
      <c r="F19" s="7" t="s">
        <v>17</v>
      </c>
      <c r="G19" s="12" t="s">
        <v>257</v>
      </c>
      <c r="H19" s="4" t="s">
        <v>258</v>
      </c>
    </row>
    <row r="33" spans="1:12">
      <c r="A33" s="49" t="s">
        <v>259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>
      <c r="A34" s="51" t="s">
        <v>260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3"/>
    </row>
    <row r="35" spans="1:12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6"/>
    </row>
    <row r="36" spans="1:12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6"/>
    </row>
    <row r="37" spans="1:12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</row>
  </sheetData>
  <mergeCells count="6">
    <mergeCell ref="A34:L37"/>
    <mergeCell ref="A1:L2"/>
    <mergeCell ref="A3:L3"/>
    <mergeCell ref="F6:I6"/>
    <mergeCell ref="F13:L13"/>
    <mergeCell ref="A33:L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1_Instrucciones</vt:lpstr>
      <vt:lpstr>2_Glosario</vt:lpstr>
      <vt:lpstr>3_Configuracion</vt:lpstr>
      <vt:lpstr>4_Comparaciones</vt:lpstr>
      <vt:lpstr>5_Matriz</vt:lpstr>
      <vt:lpstr>6_Mapa_Resultado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2026-09-28T22:47:55Z</dcterms:modified>
</cp:coreProperties>
</file>