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E24432B-E12C-48FA-BAB3-E05CCD7856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Configuración" sheetId="3" r:id="rId3"/>
    <sheet name="Prospectos" sheetId="4" r:id="rId4"/>
    <sheet name="Resume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5" l="1"/>
  <c r="G6" i="5"/>
  <c r="A6" i="5"/>
  <c r="U105" i="4"/>
  <c r="T105" i="4"/>
  <c r="S105" i="4"/>
  <c r="U104" i="4"/>
  <c r="T104" i="4"/>
  <c r="S104" i="4"/>
  <c r="T103" i="4"/>
  <c r="U103" i="4" s="1"/>
  <c r="S103" i="4"/>
  <c r="T102" i="4"/>
  <c r="U102" i="4" s="1"/>
  <c r="S102" i="4"/>
  <c r="U101" i="4"/>
  <c r="T101" i="4"/>
  <c r="S101" i="4"/>
  <c r="U100" i="4"/>
  <c r="T100" i="4"/>
  <c r="S100" i="4"/>
  <c r="T99" i="4"/>
  <c r="U99" i="4" s="1"/>
  <c r="S99" i="4"/>
  <c r="T98" i="4"/>
  <c r="U98" i="4" s="1"/>
  <c r="S98" i="4"/>
  <c r="U97" i="4"/>
  <c r="T97" i="4"/>
  <c r="S97" i="4"/>
  <c r="U96" i="4"/>
  <c r="T96" i="4"/>
  <c r="S96" i="4"/>
  <c r="T95" i="4"/>
  <c r="U95" i="4" s="1"/>
  <c r="S95" i="4"/>
  <c r="T94" i="4"/>
  <c r="U94" i="4" s="1"/>
  <c r="S94" i="4"/>
  <c r="U93" i="4"/>
  <c r="T93" i="4"/>
  <c r="S93" i="4"/>
  <c r="U92" i="4"/>
  <c r="T92" i="4"/>
  <c r="S92" i="4"/>
  <c r="T91" i="4"/>
  <c r="U91" i="4" s="1"/>
  <c r="S91" i="4"/>
  <c r="T90" i="4"/>
  <c r="U90" i="4" s="1"/>
  <c r="S90" i="4"/>
  <c r="U89" i="4"/>
  <c r="T89" i="4"/>
  <c r="S89" i="4"/>
  <c r="U88" i="4"/>
  <c r="T88" i="4"/>
  <c r="S88" i="4"/>
  <c r="T87" i="4"/>
  <c r="U87" i="4" s="1"/>
  <c r="S87" i="4"/>
  <c r="T86" i="4"/>
  <c r="U86" i="4" s="1"/>
  <c r="S86" i="4"/>
  <c r="U85" i="4"/>
  <c r="T85" i="4"/>
  <c r="S85" i="4"/>
  <c r="U84" i="4"/>
  <c r="T84" i="4"/>
  <c r="S84" i="4"/>
  <c r="T83" i="4"/>
  <c r="U83" i="4" s="1"/>
  <c r="S83" i="4"/>
  <c r="T82" i="4"/>
  <c r="U82" i="4" s="1"/>
  <c r="S82" i="4"/>
  <c r="U81" i="4"/>
  <c r="T81" i="4"/>
  <c r="S81" i="4"/>
  <c r="U80" i="4"/>
  <c r="T80" i="4"/>
  <c r="S80" i="4"/>
  <c r="T79" i="4"/>
  <c r="U79" i="4" s="1"/>
  <c r="S79" i="4"/>
  <c r="T78" i="4"/>
  <c r="U78" i="4" s="1"/>
  <c r="S78" i="4"/>
  <c r="U77" i="4"/>
  <c r="T77" i="4"/>
  <c r="S77" i="4"/>
  <c r="U76" i="4"/>
  <c r="T76" i="4"/>
  <c r="S76" i="4"/>
  <c r="T75" i="4"/>
  <c r="U75" i="4" s="1"/>
  <c r="S75" i="4"/>
  <c r="T74" i="4"/>
  <c r="U74" i="4" s="1"/>
  <c r="S74" i="4"/>
  <c r="U73" i="4"/>
  <c r="T73" i="4"/>
  <c r="S73" i="4"/>
  <c r="U72" i="4"/>
  <c r="T72" i="4"/>
  <c r="S72" i="4"/>
  <c r="T71" i="4"/>
  <c r="U71" i="4" s="1"/>
  <c r="S71" i="4"/>
  <c r="T70" i="4"/>
  <c r="U70" i="4" s="1"/>
  <c r="S70" i="4"/>
  <c r="U69" i="4"/>
  <c r="T69" i="4"/>
  <c r="S69" i="4"/>
  <c r="U68" i="4"/>
  <c r="T68" i="4"/>
  <c r="S68" i="4"/>
  <c r="T67" i="4"/>
  <c r="U67" i="4" s="1"/>
  <c r="S67" i="4"/>
  <c r="T66" i="4"/>
  <c r="U66" i="4" s="1"/>
  <c r="S66" i="4"/>
  <c r="U65" i="4"/>
  <c r="T65" i="4"/>
  <c r="S65" i="4"/>
  <c r="U64" i="4"/>
  <c r="T64" i="4"/>
  <c r="S64" i="4"/>
  <c r="T63" i="4"/>
  <c r="U63" i="4" s="1"/>
  <c r="S63" i="4"/>
  <c r="T62" i="4"/>
  <c r="U62" i="4" s="1"/>
  <c r="S62" i="4"/>
  <c r="U61" i="4"/>
  <c r="T61" i="4"/>
  <c r="S61" i="4"/>
  <c r="U60" i="4"/>
  <c r="T60" i="4"/>
  <c r="S60" i="4"/>
  <c r="T59" i="4"/>
  <c r="U59" i="4" s="1"/>
  <c r="S59" i="4"/>
  <c r="T58" i="4"/>
  <c r="U58" i="4" s="1"/>
  <c r="S58" i="4"/>
  <c r="U57" i="4"/>
  <c r="T57" i="4"/>
  <c r="S57" i="4"/>
  <c r="U56" i="4"/>
  <c r="T56" i="4"/>
  <c r="S56" i="4"/>
  <c r="T55" i="4"/>
  <c r="U55" i="4" s="1"/>
  <c r="S55" i="4"/>
  <c r="T54" i="4"/>
  <c r="U54" i="4" s="1"/>
  <c r="S54" i="4"/>
  <c r="U53" i="4"/>
  <c r="T53" i="4"/>
  <c r="S53" i="4"/>
  <c r="U52" i="4"/>
  <c r="T52" i="4"/>
  <c r="S52" i="4"/>
  <c r="T51" i="4"/>
  <c r="U51" i="4" s="1"/>
  <c r="S51" i="4"/>
  <c r="T50" i="4"/>
  <c r="U50" i="4" s="1"/>
  <c r="S50" i="4"/>
  <c r="U49" i="4"/>
  <c r="T49" i="4"/>
  <c r="S49" i="4"/>
  <c r="U48" i="4"/>
  <c r="T48" i="4"/>
  <c r="S48" i="4"/>
  <c r="T47" i="4"/>
  <c r="U47" i="4" s="1"/>
  <c r="S47" i="4"/>
  <c r="T46" i="4"/>
  <c r="U46" i="4" s="1"/>
  <c r="S46" i="4"/>
  <c r="U45" i="4"/>
  <c r="T45" i="4"/>
  <c r="S45" i="4"/>
  <c r="U44" i="4"/>
  <c r="T44" i="4"/>
  <c r="S44" i="4"/>
  <c r="T43" i="4"/>
  <c r="U43" i="4" s="1"/>
  <c r="S43" i="4"/>
  <c r="T42" i="4"/>
  <c r="U42" i="4" s="1"/>
  <c r="S42" i="4"/>
  <c r="U41" i="4"/>
  <c r="T41" i="4"/>
  <c r="S41" i="4"/>
  <c r="U40" i="4"/>
  <c r="T40" i="4"/>
  <c r="S40" i="4"/>
  <c r="T39" i="4"/>
  <c r="U39" i="4" s="1"/>
  <c r="S39" i="4"/>
  <c r="T38" i="4"/>
  <c r="U38" i="4" s="1"/>
  <c r="S38" i="4"/>
  <c r="U37" i="4"/>
  <c r="T37" i="4"/>
  <c r="S37" i="4"/>
  <c r="U36" i="4"/>
  <c r="T36" i="4"/>
  <c r="S36" i="4"/>
  <c r="T35" i="4"/>
  <c r="U35" i="4" s="1"/>
  <c r="S35" i="4"/>
  <c r="T34" i="4"/>
  <c r="U34" i="4" s="1"/>
  <c r="S34" i="4"/>
  <c r="U33" i="4"/>
  <c r="T33" i="4"/>
  <c r="S33" i="4"/>
  <c r="U32" i="4"/>
  <c r="T32" i="4"/>
  <c r="S32" i="4"/>
  <c r="T31" i="4"/>
  <c r="U31" i="4" s="1"/>
  <c r="S31" i="4"/>
  <c r="T30" i="4"/>
  <c r="U30" i="4" s="1"/>
  <c r="S30" i="4"/>
  <c r="U29" i="4"/>
  <c r="T29" i="4"/>
  <c r="S29" i="4"/>
  <c r="U28" i="4"/>
  <c r="T28" i="4"/>
  <c r="S28" i="4"/>
  <c r="T27" i="4"/>
  <c r="U27" i="4" s="1"/>
  <c r="S27" i="4"/>
  <c r="T26" i="4"/>
  <c r="U26" i="4" s="1"/>
  <c r="S26" i="4"/>
  <c r="U25" i="4"/>
  <c r="T25" i="4"/>
  <c r="S25" i="4"/>
  <c r="U24" i="4"/>
  <c r="T24" i="4"/>
  <c r="S24" i="4"/>
  <c r="T23" i="4"/>
  <c r="U23" i="4" s="1"/>
  <c r="S23" i="4"/>
  <c r="T22" i="4"/>
  <c r="U22" i="4" s="1"/>
  <c r="S22" i="4"/>
  <c r="U21" i="4"/>
  <c r="T21" i="4"/>
  <c r="S21" i="4"/>
  <c r="U20" i="4"/>
  <c r="T20" i="4"/>
  <c r="S20" i="4"/>
  <c r="T19" i="4"/>
  <c r="U19" i="4" s="1"/>
  <c r="S19" i="4"/>
  <c r="T18" i="4"/>
  <c r="U18" i="4" s="1"/>
  <c r="S18" i="4"/>
  <c r="U17" i="4"/>
  <c r="T17" i="4"/>
  <c r="S17" i="4"/>
  <c r="U16" i="4"/>
  <c r="T16" i="4"/>
  <c r="S16" i="4"/>
  <c r="T15" i="4"/>
  <c r="U15" i="4" s="1"/>
  <c r="S15" i="4"/>
  <c r="T14" i="4"/>
  <c r="U14" i="4" s="1"/>
  <c r="S14" i="4"/>
  <c r="U13" i="4"/>
  <c r="T13" i="4"/>
  <c r="S13" i="4"/>
  <c r="U12" i="4"/>
  <c r="T12" i="4"/>
  <c r="S12" i="4"/>
  <c r="T11" i="4"/>
  <c r="U11" i="4" s="1"/>
  <c r="S11" i="4"/>
  <c r="B47" i="3"/>
  <c r="B46" i="3"/>
  <c r="B45" i="3"/>
  <c r="B44" i="3"/>
  <c r="B20" i="5" s="1"/>
  <c r="B37" i="3"/>
  <c r="B36" i="3"/>
  <c r="B35" i="3"/>
  <c r="B34" i="3"/>
  <c r="C30" i="3"/>
  <c r="C29" i="3"/>
  <c r="S6" i="4" l="1"/>
  <c r="T6" i="4" s="1"/>
  <c r="S10" i="4"/>
  <c r="T10" i="4"/>
  <c r="U10" i="4" s="1"/>
  <c r="S7" i="4"/>
  <c r="T7" i="4" s="1"/>
  <c r="U7" i="4" s="1"/>
  <c r="S8" i="4"/>
  <c r="T8" i="4"/>
  <c r="U8" i="4" s="1"/>
  <c r="S9" i="4"/>
  <c r="T9" i="4" s="1"/>
  <c r="U9" i="4" s="1"/>
  <c r="B19" i="5" l="1"/>
  <c r="B18" i="5"/>
  <c r="B14" i="5"/>
  <c r="B13" i="5"/>
  <c r="B12" i="5"/>
  <c r="B11" i="5"/>
  <c r="E6" i="5"/>
  <c r="U6" i="4"/>
  <c r="C6" i="5"/>
</calcChain>
</file>

<file path=xl/sharedStrings.xml><?xml version="1.0" encoding="utf-8"?>
<sst xmlns="http://schemas.openxmlformats.org/spreadsheetml/2006/main" count="450" uniqueCount="317">
  <si>
    <t>Plantilla de Lead Scoring — Instrucciones</t>
  </si>
  <si>
    <t>Objetivo de la plantilla</t>
  </si>
  <si>
    <t>Esta plantilla ayuda a una pyme a priorizar prospectos con un sistema simple de lead scoring. No intenta predecir con certeza quién comprará: organiza señales de adecuación e intención para decidir dónde conviene concentrar primero el esfuerzo comercial.</t>
  </si>
  <si>
    <t>Cómo empezar</t>
  </si>
  <si>
    <t>1</t>
  </si>
  <si>
    <t>Abre la hoja Prospectos.</t>
  </si>
  <si>
    <t>Allí se capturan los datos y se calcula automáticamente Score, Prioridad y Acción sugerida.</t>
  </si>
  <si>
    <t>2</t>
  </si>
  <si>
    <t>Reemplaza el ejemplo.</t>
  </si>
  <si>
    <t>Borra únicamente los datos del ejemplo en las celdas de captura (azul claro) y sustitúyelos por tus propios prospectos. No borres las fórmulas grises.</t>
  </si>
  <si>
    <t>3</t>
  </si>
  <si>
    <t>Completa primero los requisitos mínimos.</t>
  </si>
  <si>
    <t>Cobertura, Servicio compatible y Viabilidad comercial deben quedar como Sí o No. Si falta alguno, el resultado queda pendiente; si alguno es No, el prospecto queda No-fit.</t>
  </si>
  <si>
    <t>4</t>
  </si>
  <si>
    <t>Marca las señales del prospecto.</t>
  </si>
  <si>
    <t>Usa los desplegables Sí/No para todas las señales. Si todavía no conoces una señal, déjala en blanco: la plantilla mostrará FALTA INFORMACIÓN y no asignará una prioridad hasta completar los datos.</t>
  </si>
  <si>
    <t>5</t>
  </si>
  <si>
    <t>Revisa el resultado.</t>
  </si>
  <si>
    <t>Score, Prioridad y Acción sugerida se calculan automáticamente solo cuando la configuración, el ID y los datos de scoring son válidos. Si aparece una alerta, corrígela antes de usar el resultado.</t>
  </si>
  <si>
    <t>6</t>
  </si>
  <si>
    <t>Usa la hoja Resumen.</t>
  </si>
  <si>
    <t>Consulta la distribución por prioridad, seguimientos vencidos y prospectos de alta prioridad sin próxima acción.</t>
  </si>
  <si>
    <t>Cómo funciona el scoring</t>
  </si>
  <si>
    <t>Requisitos mínimos</t>
  </si>
  <si>
    <t>Cobertura + Servicio compatible + Viabilidad comercial.</t>
  </si>
  <si>
    <t>Si alguno es No → No-fit. Si falta información → FALTA INFORMACIÓN y no se asigna prioridad.</t>
  </si>
  <si>
    <t>Señales positivas</t>
  </si>
  <si>
    <t>6 criterios que pueden sumar hasta 100 puntos.</t>
  </si>
  <si>
    <t>Los pesos iniciales son didácticos y pueden editarse en Configuración.</t>
  </si>
  <si>
    <t>Señales negativas</t>
  </si>
  <si>
    <t>4 criterios que restan prioridad.</t>
  </si>
  <si>
    <t>No convierten por sí solos al prospecto en No-fit.</t>
  </si>
  <si>
    <t>Prioridad Alta</t>
  </si>
  <si>
    <t>70–100 puntos.</t>
  </si>
  <si>
    <t>Atención comercial prioritaria.</t>
  </si>
  <si>
    <t>Prioridad Media</t>
  </si>
  <si>
    <t>40–69 puntos.</t>
  </si>
  <si>
    <t>Seguimiento programado y completar información.</t>
  </si>
  <si>
    <t>Prioridad Baja</t>
  </si>
  <si>
    <t>0–39 puntos.</t>
  </si>
  <si>
    <t>Mantener registrado y revisar cuando aparezcan nuevas señales.</t>
  </si>
  <si>
    <t>Qué puedes editar y qué conviene no tocar</t>
  </si>
  <si>
    <t>Puedes editar</t>
  </si>
  <si>
    <t>Prospectos: celdas azul claro. Configuración: puntos, umbrales 'Desde' de Alta/Media y textos de Acción sugerida.</t>
  </si>
  <si>
    <t>Evita editar</t>
  </si>
  <si>
    <t>Columnas Score, Prioridad y Acción sugerida de Prospectos, y celdas grises de Configuración. Contienen fórmulas o valores derivados.</t>
  </si>
  <si>
    <t>Buena práctica</t>
  </si>
  <si>
    <t>Antes de cambiar pesos, revisa varias oportunidades ganadas y perdidas. Un criterio debe pesar más porque aporta información útil, no porque 'suene importante'.</t>
  </si>
  <si>
    <t>Límite del modelo</t>
  </si>
  <si>
    <t>Esta versión es básica-intermedia y está preparada para hasta 100 prospectos (filas 6–105). No incluye automatizaciones de CRM, modelos predictivos, análisis estadístico avanzado ni segmentaciones múltiples.</t>
  </si>
  <si>
    <t>Leyenda visual</t>
  </si>
  <si>
    <t>Azul claro</t>
  </si>
  <si>
    <t>Dato que el usuario puede capturar o modificar.</t>
  </si>
  <si>
    <t>Gris claro</t>
  </si>
  <si>
    <t>Resultado calculado automáticamente.</t>
  </si>
  <si>
    <t>Azul marino</t>
  </si>
  <si>
    <t>Títulos, encabezados y secciones.</t>
  </si>
  <si>
    <t>Blanco</t>
  </si>
  <si>
    <t>Fondo de lectura y áreas informativas.</t>
  </si>
  <si>
    <t>Referencias metodológicas</t>
  </si>
  <si>
    <t>HubSpot — lead scoring</t>
  </si>
  <si>
    <t>https://knowledge.hubspot.com/es/scoring/build-lead-scores</t>
  </si>
  <si>
    <t>Pipedrive — lead scoring</t>
  </si>
  <si>
    <t>https://www.pipedrive.com/es/blog/lead-scoring</t>
  </si>
  <si>
    <t>Zoho CRM — lead scoring</t>
  </si>
  <si>
    <t>https://www.zoho.com/es-xl/crm/lead-scoring.html</t>
  </si>
  <si>
    <t>Revisión académica de lead scoring</t>
  </si>
  <si>
    <t>https://pmc.ncbi.nlm.nih.gov/articles/PMC9890437/</t>
  </si>
  <si>
    <t>Estudio B2B 2025</t>
  </si>
  <si>
    <t>https://www.frontiersin.org/journals/artificial-intelligence/articles/10.3389/frai.2025.1554325/full</t>
  </si>
  <si>
    <t>Alertas que puede mostrar la plantilla</t>
  </si>
  <si>
    <t>FALTA ID</t>
  </si>
  <si>
    <t>El prospecto tiene nombre pero no un identificador.</t>
  </si>
  <si>
    <t>Asigna un ID único.</t>
  </si>
  <si>
    <t>REVISAR DUPLICADO</t>
  </si>
  <si>
    <t>El mismo ID aparece más de una vez.</t>
  </si>
  <si>
    <t>Corrige el ID antes de usar el score.</t>
  </si>
  <si>
    <t>FALTA INFORMACIÓN</t>
  </si>
  <si>
    <t>Falta al menos una respuesta Sí/No en requisitos o señales.</t>
  </si>
  <si>
    <t>Completa los datos; un blanco no se interpreta como No.</t>
  </si>
  <si>
    <t>REVISAR DATOS</t>
  </si>
  <si>
    <t>Hay un valor distinto de Sí/No en campos de scoring.</t>
  </si>
  <si>
    <t>Corrige el dato, especialmente después de copiar/pegar.</t>
  </si>
  <si>
    <t>REVISAR CONFIGURACIÓN</t>
  </si>
  <si>
    <t>Pesos o umbrales no cumplen las reglas del modelo.</t>
  </si>
  <si>
    <t>Corrige la hoja Configuración antes de usar resultados.</t>
  </si>
  <si>
    <t>FALTA PROSPECTO</t>
  </si>
  <si>
    <t>La fila contiene datos pero no tiene nombre de prospecto.</t>
  </si>
  <si>
    <t>Completa el nombre antes de usar el registro.</t>
  </si>
  <si>
    <t>Glosario de Lead Scoring</t>
  </si>
  <si>
    <t>Término</t>
  </si>
  <si>
    <t>Definición</t>
  </si>
  <si>
    <t>Uso en la plantilla</t>
  </si>
  <si>
    <t>Lead</t>
  </si>
  <si>
    <t>Contacto que ha mostrado algún nivel de interés y puede convertirse en oportunidad comercial.</t>
  </si>
  <si>
    <t>Se usa como concepto general; la hoja operativa trabaja con prospectos.</t>
  </si>
  <si>
    <t>Prospecto</t>
  </si>
  <si>
    <t>Lead con información suficiente para ser evaluado comercialmente.</t>
  </si>
  <si>
    <t>Cada fila de la hoja Prospectos representa un prospecto.</t>
  </si>
  <si>
    <t>Lead scoring</t>
  </si>
  <si>
    <t>Método para asignar puntos según criterios de adecuación e intención comercial.</t>
  </si>
  <si>
    <t>Genera el Score.</t>
  </si>
  <si>
    <t>Score</t>
  </si>
  <si>
    <t>Puntuación numérica resultante del modelo.</t>
  </si>
  <si>
    <t>Se calcula entre 0 y 100 únicamente cuando ID, configuración y todos los campos de scoring son válidos.</t>
  </si>
  <si>
    <t>Prioridad</t>
  </si>
  <si>
    <t>Nivel de atención comercial asignado según el score.</t>
  </si>
  <si>
    <t>Alta, Media, Baja o No-fit.</t>
  </si>
  <si>
    <t>ICP</t>
  </si>
  <si>
    <t>Ideal Customer Profile o perfil de cliente ideal.</t>
  </si>
  <si>
    <t>Ayuda a definir qué tipo de cliente encaja con el negocio.</t>
  </si>
  <si>
    <t>Fit / Encaje</t>
  </si>
  <si>
    <t>Grado en que el prospecto coincide con el tipo de cliente que el negocio puede atender bien.</t>
  </si>
  <si>
    <t>Se refleja en 'Encaje cliente objetivo'.</t>
  </si>
  <si>
    <t>No-fit</t>
  </si>
  <si>
    <t>Prospecto que incumple una condición mínima para ser atendido.</t>
  </si>
  <si>
    <t>Se activa si Cobertura, Servicio compatible o Viabilidad comercial = No.</t>
  </si>
  <si>
    <t>Calificación</t>
  </si>
  <si>
    <t>Proceso para comprobar si el prospecto cumple condiciones mínimas para avanzar.</t>
  </si>
  <si>
    <t>Ocurre antes o junto al scoring.</t>
  </si>
  <si>
    <t>Pipeline</t>
  </si>
  <si>
    <t>Conjunto de oportunidades organizadas por etapas del proceso comercial.</t>
  </si>
  <si>
    <t>La columna Estado comercial ayuda a ubicar cada prospecto.</t>
  </si>
  <si>
    <t>Estado comercial</t>
  </si>
  <si>
    <t>Etapa actual de una oportunidad.</t>
  </si>
  <si>
    <t>Nuevo, Contactado, Calificado, Diagnóstico, Propuesta, Negociación, Ganado o Perdido.</t>
  </si>
  <si>
    <t>Cobertura</t>
  </si>
  <si>
    <t>Capacidad geográfica u operativa para atender al prospecto.</t>
  </si>
  <si>
    <t>Requisito mínimo.</t>
  </si>
  <si>
    <t>Servicio compatible</t>
  </si>
  <si>
    <t>Confirma que la necesidad del prospecto corresponde a lo que ofrece la empresa.</t>
  </si>
  <si>
    <t>Viabilidad comercial</t>
  </si>
  <si>
    <t>Confirma que el tipo de oportunidad puede cumplir condiciones comerciales mínimas.</t>
  </si>
  <si>
    <t>Encaje cliente objetivo</t>
  </si>
  <si>
    <t>Señal de que el prospecto coincide con el perfil que el negocio busca atender.</t>
  </si>
  <si>
    <t>Suma puntos.</t>
  </si>
  <si>
    <t>Necesidad confirmada</t>
  </si>
  <si>
    <t>Existe un problema o necesidad concreta que la empresa puede resolver.</t>
  </si>
  <si>
    <t>Compra ≤30 días</t>
  </si>
  <si>
    <t>El prospecto necesita decidir o ejecutar la compra dentro de los próximos 30 días.</t>
  </si>
  <si>
    <t>Suma puntos por urgencia/plazo.</t>
  </si>
  <si>
    <t>Decisor</t>
  </si>
  <si>
    <t>Persona que decide, aprueba o influye de forma directa en la compra.</t>
  </si>
  <si>
    <t>Su participación suma puntos.</t>
  </si>
  <si>
    <t>Acción comercial concreta</t>
  </si>
  <si>
    <t>Solicitud que demuestra intención: cotización, visita, reunión o demostración.</t>
  </si>
  <si>
    <t>Interacción reciente</t>
  </si>
  <si>
    <t>Respuesta o actividad reciente del prospecto.</t>
  </si>
  <si>
    <t>Señal negativa</t>
  </si>
  <si>
    <t>Dato que reduce la prioridad sin convertir automáticamente al prospecto en No-fit.</t>
  </si>
  <si>
    <t>Resta puntos.</t>
  </si>
  <si>
    <t>Umbral</t>
  </si>
  <si>
    <t>Valor que separa un nivel de prioridad de otro.</t>
  </si>
  <si>
    <t>70 para Alta y 40 para Media en el ejemplo.</t>
  </si>
  <si>
    <t>Prospecto que requiere atención comercial prioritaria.</t>
  </si>
  <si>
    <t>Prospecto con potencial que aún necesita avanzar o completar información.</t>
  </si>
  <si>
    <t>Prospecto que no requiere atención inmediata.</t>
  </si>
  <si>
    <t>Acción sugerida</t>
  </si>
  <si>
    <t>Recomendación automática asociada al nivel de prioridad.</t>
  </si>
  <si>
    <t>Se calcula en la hoja Prospectos.</t>
  </si>
  <si>
    <t>Próxima acción</t>
  </si>
  <si>
    <t>Tarea concreta que el responsable realizará para mover la oportunidad.</t>
  </si>
  <si>
    <t>Dato manual de seguimiento.</t>
  </si>
  <si>
    <t>CRM</t>
  </si>
  <si>
    <t>Sistema para organizar relaciones, oportunidades, actividades e historial comercial.</t>
  </si>
  <si>
    <t>Puede reemplazar la gestión manual cuando el volumen crece.</t>
  </si>
  <si>
    <t>Recalibración</t>
  </si>
  <si>
    <t>Revisión de criterios, pesos y umbrales a partir de resultados reales.</t>
  </si>
  <si>
    <t>Se recomienda cuando ya existen suficientes oportunidades ganadas y perdidas.</t>
  </si>
  <si>
    <t>Dato faltante</t>
  </si>
  <si>
    <t>Información que todavía no se conoce.</t>
  </si>
  <si>
    <t>Se deja en blanco hasta conocerlo; mientras falte información de scoring, la plantilla muestra FALTA INFORMACIÓN.</t>
  </si>
  <si>
    <t>ID</t>
  </si>
  <si>
    <t>Identificador único del registro u oportunidad.</t>
  </si>
  <si>
    <t>Permite detectar duplicados accidentales.</t>
  </si>
  <si>
    <t>Alerta que indica que falta al menos una respuesta necesaria para calcular de forma segura.</t>
  </si>
  <si>
    <t>No se asigna prioridad hasta completar los campos.</t>
  </si>
  <si>
    <t>Alerta por un valor no permitido en un campo de scoring.</t>
  </si>
  <si>
    <t>Suele aparecer tras escribir o pegar un valor diferente de Sí/No.</t>
  </si>
  <si>
    <t>Alerta por pesos o umbrales inválidos.</t>
  </si>
  <si>
    <t>Impide usar resultados hasta corregir Configuración.</t>
  </si>
  <si>
    <t>Alerta por un ID repetido.</t>
  </si>
  <si>
    <t>Evita que un registro duplicado parezca una oportunidad nueva válida.</t>
  </si>
  <si>
    <t>Seguimiento vencido</t>
  </si>
  <si>
    <t>Próxima acción cuya fecha ya pasó y la oportunidad sigue abierta.</t>
  </si>
  <si>
    <t>El Resumen excluye oportunidades Ganadas, Perdidas y No-fit.</t>
  </si>
  <si>
    <t>Alerta que indica que una fila contiene datos pero no tiene nombre de prospecto.</t>
  </si>
  <si>
    <t>Evita que un registro incompleto quede oculto fuera del resumen.</t>
  </si>
  <si>
    <t>Configuración del modelo</t>
  </si>
  <si>
    <t>1. Requisitos mínimos</t>
  </si>
  <si>
    <t>Código</t>
  </si>
  <si>
    <t>Criterio</t>
  </si>
  <si>
    <t>Pregunta</t>
  </si>
  <si>
    <t>Si la respuesta es No</t>
  </si>
  <si>
    <t>R1</t>
  </si>
  <si>
    <t>¿Podemos atender al prospecto en su ubicación o alcance operativo?</t>
  </si>
  <si>
    <t>R2</t>
  </si>
  <si>
    <t>¿La necesidad corresponde a una solución que realmente ofrecemos?</t>
  </si>
  <si>
    <t>R3</t>
  </si>
  <si>
    <t>¿La oportunidad puede cumplir nuestras condiciones comerciales mínimas?</t>
  </si>
  <si>
    <t>2. Señales positivas y puntos</t>
  </si>
  <si>
    <t>Puntos</t>
  </si>
  <si>
    <t>Qué representa</t>
  </si>
  <si>
    <t>P1</t>
  </si>
  <si>
    <t>Adecuación al tipo de cliente que el negocio desea atender.</t>
  </si>
  <si>
    <t>P2</t>
  </si>
  <si>
    <t>Existe un problema o necesidad real que podemos resolver.</t>
  </si>
  <si>
    <t>P3</t>
  </si>
  <si>
    <t>Existe un plazo cercano o urgencia comercial.</t>
  </si>
  <si>
    <t>P4</t>
  </si>
  <si>
    <t>Decisor participa</t>
  </si>
  <si>
    <t>Participa quien decide, aprueba o influye directamente.</t>
  </si>
  <si>
    <t>P5</t>
  </si>
  <si>
    <t>Solicitó cotización, visita, reunión o demostración.</t>
  </si>
  <si>
    <t>P6</t>
  </si>
  <si>
    <t>Respondió o interactuó recientemente.</t>
  </si>
  <si>
    <t>3. Señales negativas y ajustes</t>
  </si>
  <si>
    <t>N1</t>
  </si>
  <si>
    <t>Sin respuesta después de seguimientos</t>
  </si>
  <si>
    <t>La oportunidad pierde prioridad por falta de respuesta.</t>
  </si>
  <si>
    <t>N2</t>
  </si>
  <si>
    <t>Proyecto aplazado sin fecha</t>
  </si>
  <si>
    <t>No existe una fecha concreta para retomar.</t>
  </si>
  <si>
    <t>N3</t>
  </si>
  <si>
    <t>Necesidad poco clara</t>
  </si>
  <si>
    <t>Aún no se ha confirmado un problema comercial concreto.</t>
  </si>
  <si>
    <t>N4</t>
  </si>
  <si>
    <t>Decisión &gt;6 meses</t>
  </si>
  <si>
    <t>La compra está prevista en un horizonte lejano.</t>
  </si>
  <si>
    <t>4. Umbrales y acciones</t>
  </si>
  <si>
    <t>Nivel</t>
  </si>
  <si>
    <t>Desde</t>
  </si>
  <si>
    <t>Hasta</t>
  </si>
  <si>
    <t>Alta</t>
  </si>
  <si>
    <t>Contactar el mismo día y asignar responsable.</t>
  </si>
  <si>
    <t>Media</t>
  </si>
  <si>
    <t>Programar seguimiento con fecha y completar información.</t>
  </si>
  <si>
    <t>Baja</t>
  </si>
  <si>
    <t>Cerrar o descartar documentando el motivo.</t>
  </si>
  <si>
    <t>Controles rápidos</t>
  </si>
  <si>
    <t>Suma de puntos positivos</t>
  </si>
  <si>
    <t>Puntos negativos posibles</t>
  </si>
  <si>
    <t>Umbral Alta</t>
  </si>
  <si>
    <t>Umbral Media</t>
  </si>
  <si>
    <t>Recomendación: conserva una suma positiva exactamente igual a 100 para mantener una escala intuitiva de 0–100. Si cambias pesos o umbrales, hazlo después de revisar oportunidades ganadas y perdidas. Los valores de esta hoja son un punto de partida, no una regla universal.</t>
  </si>
  <si>
    <t>5. Validación automática de configuración</t>
  </si>
  <si>
    <t>Estado general</t>
  </si>
  <si>
    <t>Debe quedar en OK antes de usar el scoring.</t>
  </si>
  <si>
    <t>Pesos positivos</t>
  </si>
  <si>
    <t>Deben ser numéricos, no negativos y sumar exactamente 100.</t>
  </si>
  <si>
    <t>Pesos negativos</t>
  </si>
  <si>
    <t>Deben ser numéricos y estar entre -100 y 0.</t>
  </si>
  <si>
    <t>Umbrales</t>
  </si>
  <si>
    <t>Alta debe ser mayor que Media; ambos entre 0 y 100.</t>
  </si>
  <si>
    <t>Lead Scoring — Registro de prospectos</t>
  </si>
  <si>
    <t>Ejemplo: FríoExpress. Reemplaza los datos azul claro por tus propios prospectos. No borres las fórmulas grises de Score, Prioridad y Acción sugerida.</t>
  </si>
  <si>
    <t>Datos del prospecto</t>
  </si>
  <si>
    <t>Resultado automático</t>
  </si>
  <si>
    <t>Seguimiento</t>
  </si>
  <si>
    <t>Segmento</t>
  </si>
  <si>
    <t>Responsable</t>
  </si>
  <si>
    <t>Sin respuesta</t>
  </si>
  <si>
    <t>Proyecto aplazado</t>
  </si>
  <si>
    <t>Fecha próxima acción</t>
  </si>
  <si>
    <t>Observaciones</t>
  </si>
  <si>
    <t>Restaurante Norte</t>
  </si>
  <si>
    <t>Restaurante</t>
  </si>
  <si>
    <t>Laura</t>
  </si>
  <si>
    <t>Diagnóstico</t>
  </si>
  <si>
    <t>Sí</t>
  </si>
  <si>
    <t>No</t>
  </si>
  <si>
    <t>Confirmar hora de visita</t>
  </si>
  <si>
    <t>Necesita reparación esta semana.</t>
  </si>
  <si>
    <t>Hotel Mirador</t>
  </si>
  <si>
    <t>Hotel</t>
  </si>
  <si>
    <t>Carlos</t>
  </si>
  <si>
    <t>Contactado</t>
  </si>
  <si>
    <t>Agendar revisión del proyecto</t>
  </si>
  <si>
    <t>Renovación prevista en ocho meses.</t>
  </si>
  <si>
    <t>Café Central</t>
  </si>
  <si>
    <t>Cafetería</t>
  </si>
  <si>
    <t>Andrea</t>
  </si>
  <si>
    <t>Nuevo</t>
  </si>
  <si>
    <t>Confirmar alcance y fecha estimada</t>
  </si>
  <si>
    <t>Interesado, pero necesidad aún poco clara.</t>
  </si>
  <si>
    <t>Supermercado La 30</t>
  </si>
  <si>
    <t>Retail</t>
  </si>
  <si>
    <t>Propuesta</t>
  </si>
  <si>
    <t>Enviar propuesta final</t>
  </si>
  <si>
    <t>Responsable de mantenimiento participa.</t>
  </si>
  <si>
    <t>Industrias Sur</t>
  </si>
  <si>
    <t>Industria</t>
  </si>
  <si>
    <t>Calificado</t>
  </si>
  <si>
    <t>Documentar motivo de no-fit</t>
  </si>
  <si>
    <t>Fuera de la cobertura actual.</t>
  </si>
  <si>
    <t>Resumen de Lead Scoring</t>
  </si>
  <si>
    <t>El tablero se actualiza con la hoja Prospectos. Usa estos indicadores para priorizar trabajo, no como una predicción automática de ventas.</t>
  </si>
  <si>
    <t>Total prospectos</t>
  </si>
  <si>
    <t>Prioridad alta</t>
  </si>
  <si>
    <t>Score promedio</t>
  </si>
  <si>
    <t>Seguimientos vencidos</t>
  </si>
  <si>
    <t>Distribución por prioridad</t>
  </si>
  <si>
    <t>Cantidad</t>
  </si>
  <si>
    <t>Alertas de gestión</t>
  </si>
  <si>
    <t>Indicador</t>
  </si>
  <si>
    <t>Resultado</t>
  </si>
  <si>
    <t>Qué revisar</t>
  </si>
  <si>
    <t>Alta prioridad sin acción y/o fecha</t>
  </si>
  <si>
    <t>Asignar próxima acción y fecha a oportunidades abiertas de prioridad alta.</t>
  </si>
  <si>
    <t>Registros con scoring incompleto o inválido</t>
  </si>
  <si>
    <t>Completar datos o corregir ID/valores antes de usar el resultado.</t>
  </si>
  <si>
    <t>Estado de configuración</t>
  </si>
  <si>
    <t>Debe mostrar OK. Si no, revisar la hoja Configuración.</t>
  </si>
  <si>
    <t>Fechas de seguimiento no válidas</t>
  </si>
  <si>
    <t>Corregir celdas de Fecha próxima acción que no sean fechas reales.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</si>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</sst>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"/>
  </numFmts>
  <fonts count="13">
    <font>
      <sz val="11"/>
      <name val="Carlito"/>
    </font>
    <font>
      <b/>
      <sz val="20"/>
      <color rgb="FFFFFFFF"/>
      <name val="Carlito"/>
    </font>
    <font>
      <b/>
      <sz val="12"/>
      <color rgb="FFFFFFFF"/>
      <name val="Carlito"/>
    </font>
    <font>
      <sz val="11"/>
      <color rgb="FF374151"/>
      <name val="Carlito"/>
    </font>
    <font>
      <b/>
      <sz val="11"/>
      <color rgb="FF0B1F3A"/>
      <name val="Carlito"/>
    </font>
    <font>
      <b/>
      <sz val="11"/>
      <color rgb="FFFFFFFF"/>
      <name val="Carlito"/>
    </font>
    <font>
      <b/>
      <sz val="11"/>
      <color rgb="FF374151"/>
      <name val="Carlito"/>
    </font>
    <font>
      <b/>
      <sz val="18"/>
      <color rgb="FF0B1F3A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63A63"/>
      </patternFill>
    </fill>
    <fill>
      <patternFill patternType="solid">
        <fgColor rgb="FFEAF2F8"/>
      </patternFill>
    </fill>
    <fill>
      <patternFill patternType="solid">
        <fgColor rgb="FFF3F4F6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63A63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3F4F6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164" fontId="3" fillId="4" borderId="0" xfId="0" applyNumberFormat="1" applyFont="1" applyFill="1" applyAlignment="1">
      <alignment vertical="center" wrapText="1"/>
    </xf>
    <xf numFmtId="1" fontId="6" fillId="5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top" wrapText="1"/>
    </xf>
    <xf numFmtId="0" fontId="0" fillId="7" borderId="0" xfId="0" applyFill="1"/>
    <xf numFmtId="0" fontId="0" fillId="7" borderId="0" xfId="0" applyFill="1" applyAlignment="1">
      <alignment vertical="top" wrapText="1"/>
    </xf>
    <xf numFmtId="0" fontId="2" fillId="8" borderId="0" xfId="0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4" fillId="9" borderId="0" xfId="0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0" fillId="7" borderId="0" xfId="0" applyFill="1" applyAlignment="1">
      <alignment wrapText="1"/>
    </xf>
    <xf numFmtId="0" fontId="2" fillId="8" borderId="0" xfId="0" applyFont="1" applyFill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3" fillId="7" borderId="0" xfId="0" applyFont="1" applyFill="1" applyAlignment="1">
      <alignment vertical="top"/>
    </xf>
    <xf numFmtId="0" fontId="9" fillId="1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12" fillId="7" borderId="7" xfId="1" applyFont="1" applyFill="1" applyBorder="1" applyAlignment="1">
      <alignment horizontal="center" vertical="center"/>
    </xf>
    <xf numFmtId="0" fontId="12" fillId="7" borderId="8" xfId="1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vertical="top" wrapText="1"/>
    </xf>
    <xf numFmtId="0" fontId="1" fillId="6" borderId="0" xfId="0" applyFont="1" applyFill="1" applyAlignment="1" applyProtection="1">
      <alignment horizontal="left" vertical="center"/>
      <protection locked="0"/>
    </xf>
    <xf numFmtId="0" fontId="0" fillId="7" borderId="0" xfId="0" applyFill="1" applyProtection="1">
      <protection locked="0"/>
    </xf>
    <xf numFmtId="0" fontId="2" fillId="8" borderId="0" xfId="0" applyFont="1" applyFill="1" applyAlignment="1" applyProtection="1">
      <alignment vertical="center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3" fillId="7" borderId="0" xfId="0" applyFont="1" applyFill="1" applyAlignment="1" applyProtection="1">
      <alignment vertical="top" wrapText="1"/>
      <protection locked="0"/>
    </xf>
    <xf numFmtId="1" fontId="3" fillId="9" borderId="0" xfId="0" applyNumberFormat="1" applyFont="1" applyFill="1" applyAlignment="1" applyProtection="1">
      <alignment vertical="center" wrapText="1"/>
      <protection locked="0"/>
    </xf>
    <xf numFmtId="1" fontId="6" fillId="11" borderId="0" xfId="0" applyNumberFormat="1" applyFont="1" applyFill="1" applyAlignment="1" applyProtection="1">
      <alignment vertical="center" wrapText="1"/>
      <protection locked="0"/>
    </xf>
    <xf numFmtId="0" fontId="3" fillId="9" borderId="0" xfId="0" applyFont="1" applyFill="1" applyAlignment="1" applyProtection="1">
      <alignment vertical="center" wrapText="1"/>
      <protection locked="0"/>
    </xf>
    <xf numFmtId="0" fontId="4" fillId="9" borderId="0" xfId="0" applyFont="1" applyFill="1" applyAlignment="1" applyProtection="1">
      <alignment vertical="center" wrapText="1"/>
      <protection locked="0"/>
    </xf>
    <xf numFmtId="0" fontId="6" fillId="11" borderId="0" xfId="0" applyFont="1" applyFill="1" applyAlignment="1" applyProtection="1">
      <alignment vertical="center" wrapText="1"/>
      <protection locked="0"/>
    </xf>
    <xf numFmtId="0" fontId="3" fillId="7" borderId="0" xfId="0" applyFont="1" applyFill="1" applyAlignment="1" applyProtection="1">
      <alignment vertical="top" wrapText="1"/>
      <protection locked="0"/>
    </xf>
    <xf numFmtId="0" fontId="1" fillId="6" borderId="0" xfId="0" applyFont="1" applyFill="1" applyAlignment="1" applyProtection="1">
      <alignment horizontal="left" vertical="center" wrapText="1"/>
      <protection locked="0"/>
    </xf>
    <xf numFmtId="0" fontId="0" fillId="7" borderId="0" xfId="0" applyFill="1" applyAlignment="1" applyProtection="1">
      <alignment wrapText="1"/>
      <protection locked="0"/>
    </xf>
    <xf numFmtId="0" fontId="2" fillId="8" borderId="0" xfId="0" applyFont="1" applyFill="1" applyAlignment="1" applyProtection="1">
      <alignment horizontal="center" vertical="center" wrapText="1"/>
      <protection locked="0"/>
    </xf>
    <xf numFmtId="0" fontId="7" fillId="11" borderId="0" xfId="0" applyFont="1" applyFill="1" applyAlignment="1" applyProtection="1">
      <alignment horizontal="center" vertical="center" wrapText="1"/>
      <protection locked="0"/>
    </xf>
    <xf numFmtId="165" fontId="7" fillId="11" borderId="0" xfId="0" applyNumberFormat="1" applyFont="1" applyFill="1" applyAlignment="1" applyProtection="1">
      <alignment horizontal="center" vertical="center" wrapText="1"/>
      <protection locked="0"/>
    </xf>
    <xf numFmtId="1" fontId="7" fillId="11" borderId="0" xfId="0" applyNumberFormat="1" applyFont="1" applyFill="1" applyAlignment="1" applyProtection="1">
      <alignment horizontal="center" vertical="center" wrapText="1"/>
      <protection locked="0"/>
    </xf>
    <xf numFmtId="0" fontId="2" fillId="8" borderId="0" xfId="0" applyFont="1" applyFill="1" applyAlignment="1" applyProtection="1">
      <alignment vertical="center" wrapText="1"/>
      <protection locked="0"/>
    </xf>
  </cellXfs>
  <cellStyles count="2">
    <cellStyle name="Hipervínculo" xfId="1" builtinId="8"/>
    <cellStyle name="Normal" xfId="0" builtinId="0"/>
  </cellStyles>
  <dxfs count="13">
    <dxf>
      <font>
        <b/>
      </font>
      <fill>
        <patternFill>
          <bgColor rgb="FFF2ECFA"/>
        </patternFill>
      </fill>
    </dxf>
    <dxf>
      <font>
        <b/>
      </font>
      <fill>
        <patternFill>
          <bgColor rgb="FFFDECEC"/>
        </patternFill>
      </fill>
    </dxf>
    <dxf>
      <font>
        <b/>
      </font>
      <fill>
        <patternFill>
          <bgColor rgb="FFFDECEC"/>
        </patternFill>
      </fill>
    </dxf>
    <dxf>
      <font>
        <b/>
      </font>
      <fill>
        <patternFill>
          <bgColor rgb="FFFDECEC"/>
        </patternFill>
      </fill>
    </dxf>
    <dxf>
      <font>
        <b/>
      </font>
      <fill>
        <patternFill>
          <bgColor rgb="FFF2ECFA"/>
        </patternFill>
      </fill>
    </dxf>
    <dxf>
      <font>
        <b/>
      </font>
      <fill>
        <patternFill>
          <bgColor rgb="FFF2ECFA"/>
        </patternFill>
      </fill>
    </dxf>
    <dxf>
      <font>
        <b/>
      </font>
      <fill>
        <patternFill>
          <bgColor rgb="FFFDECEC"/>
        </patternFill>
      </fill>
    </dxf>
    <dxf>
      <font>
        <b/>
      </font>
      <fill>
        <patternFill>
          <bgColor rgb="FFEAF2F8"/>
        </patternFill>
      </fill>
    </dxf>
    <dxf>
      <font>
        <b/>
      </font>
      <fill>
        <patternFill>
          <bgColor rgb="FFFFF7E0"/>
        </patternFill>
      </fill>
    </dxf>
    <dxf>
      <font>
        <b/>
      </font>
      <fill>
        <patternFill>
          <bgColor rgb="FFE8F5E9"/>
        </patternFill>
      </fill>
    </dxf>
    <dxf>
      <font>
        <b/>
      </font>
      <fill>
        <patternFill>
          <bgColor rgb="FFFDECEC"/>
        </patternFill>
      </fill>
    </dxf>
    <dxf>
      <font>
        <b/>
      </font>
      <fill>
        <patternFill>
          <bgColor rgb="FFFDECEC"/>
        </patternFill>
      </fill>
    </dxf>
    <dxf>
      <font>
        <b/>
      </font>
      <fill>
        <patternFill>
          <bgColor rgb="FFE8F5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Prospectos por prioridad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Cantidad</c:v>
          </c:tx>
          <c:invertIfNegative val="1"/>
          <c:cat>
            <c:strRef>
              <c:f>Resumen!$A$11:$A$14</c:f>
              <c:strCache>
                <c:ptCount val="4"/>
                <c:pt idx="0">
                  <c:v>Alta</c:v>
                </c:pt>
                <c:pt idx="1">
                  <c:v>Media</c:v>
                </c:pt>
                <c:pt idx="2">
                  <c:v>Baja</c:v>
                </c:pt>
                <c:pt idx="3">
                  <c:v>No-fit</c:v>
                </c:pt>
              </c:strCache>
            </c:strRef>
          </c:cat>
          <c:val>
            <c:numRef>
              <c:f>Resumen!$B$11:$B$14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2E-4C03-8D1D-38ABABE83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</xdr:colOff>
      <xdr:row>0</xdr:row>
      <xdr:rowOff>0</xdr:rowOff>
    </xdr:from>
    <xdr:to>
      <xdr:col>5</xdr:col>
      <xdr:colOff>1731937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185BE5-3B7A-4354-8A15-83494DAED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65405" y="0"/>
          <a:ext cx="2091982" cy="6134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1653832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0479DE-04A9-4F0D-8724-EDFCC6565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8375" y="0"/>
          <a:ext cx="2099602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1714792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44B909-1D74-4A64-A790-528E607D7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39600" y="0"/>
          <a:ext cx="2095792" cy="6057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0</xdr:rowOff>
    </xdr:from>
    <xdr:to>
      <xdr:col>8</xdr:col>
      <xdr:colOff>0</xdr:colOff>
      <xdr:row>15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1768132</xdr:colOff>
      <xdr:row>3</xdr:row>
      <xdr:rowOff>93345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830A3C-CB75-401D-B757-A07BC325E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34800" y="0"/>
          <a:ext cx="2091982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F14" sqref="F14"/>
    </sheetView>
  </sheetViews>
  <sheetFormatPr baseColWidth="10" defaultColWidth="8.796875" defaultRowHeight="13.8"/>
  <cols>
    <col min="1" max="1" width="24.09765625" style="10" customWidth="1"/>
    <col min="2" max="2" width="49.296875" style="10" customWidth="1"/>
    <col min="3" max="3" width="81.8984375" style="10" customWidth="1"/>
    <col min="4" max="4" width="12" style="10" customWidth="1"/>
    <col min="5" max="5" width="5" style="10" customWidth="1"/>
    <col min="6" max="6" width="37.8984375" style="10" customWidth="1"/>
    <col min="7" max="7" width="20.69921875" style="10" customWidth="1"/>
    <col min="8" max="16384" width="8.796875" style="10"/>
  </cols>
  <sheetData>
    <row r="1" spans="1:7">
      <c r="A1" s="9" t="s">
        <v>0</v>
      </c>
      <c r="B1" s="9"/>
      <c r="C1" s="9"/>
      <c r="D1" s="9"/>
    </row>
    <row r="2" spans="1:7">
      <c r="A2" s="9"/>
      <c r="B2" s="9"/>
      <c r="C2" s="9"/>
      <c r="D2" s="9"/>
    </row>
    <row r="3" spans="1:7">
      <c r="A3" s="11"/>
      <c r="B3" s="11"/>
      <c r="C3" s="11"/>
      <c r="D3" s="11"/>
    </row>
    <row r="4" spans="1:7" ht="16.2" thickBot="1">
      <c r="A4" s="12" t="s">
        <v>1</v>
      </c>
      <c r="B4" s="12"/>
      <c r="C4" s="12"/>
      <c r="D4" s="12"/>
    </row>
    <row r="5" spans="1:7" ht="28.2" customHeight="1">
      <c r="A5" s="13" t="s">
        <v>2</v>
      </c>
      <c r="B5" s="13"/>
      <c r="C5" s="13"/>
      <c r="D5" s="13"/>
      <c r="F5" s="20" t="s">
        <v>315</v>
      </c>
      <c r="G5" s="21"/>
    </row>
    <row r="6" spans="1:7" ht="28.2" customHeight="1">
      <c r="A6" s="13"/>
      <c r="B6" s="13"/>
      <c r="C6" s="13"/>
      <c r="D6" s="13"/>
      <c r="F6" s="22"/>
      <c r="G6" s="23"/>
    </row>
    <row r="7" spans="1:7" ht="28.2" customHeight="1" thickBot="1">
      <c r="A7" s="13"/>
      <c r="B7" s="13"/>
      <c r="C7" s="13"/>
      <c r="D7" s="13"/>
      <c r="F7" s="24"/>
      <c r="G7" s="25"/>
    </row>
    <row r="8" spans="1:7" ht="17.399999999999999" thickBot="1">
      <c r="A8" s="11"/>
      <c r="B8" s="11"/>
      <c r="C8" s="11"/>
      <c r="D8" s="11"/>
      <c r="F8" s="26" t="s">
        <v>316</v>
      </c>
      <c r="G8" s="27"/>
    </row>
    <row r="9" spans="1:7" ht="15.6">
      <c r="A9" s="12" t="s">
        <v>3</v>
      </c>
      <c r="B9" s="12"/>
      <c r="C9" s="12"/>
      <c r="D9" s="12"/>
    </row>
    <row r="10" spans="1:7">
      <c r="A10" s="14" t="s">
        <v>4</v>
      </c>
      <c r="B10" s="15" t="s">
        <v>5</v>
      </c>
      <c r="C10" s="15" t="s">
        <v>6</v>
      </c>
      <c r="D10" s="11"/>
    </row>
    <row r="11" spans="1:7" ht="27.6">
      <c r="A11" s="14" t="s">
        <v>7</v>
      </c>
      <c r="B11" s="15" t="s">
        <v>8</v>
      </c>
      <c r="C11" s="15" t="s">
        <v>9</v>
      </c>
      <c r="D11" s="11"/>
    </row>
    <row r="12" spans="1:7" ht="27.6">
      <c r="A12" s="14" t="s">
        <v>10</v>
      </c>
      <c r="B12" s="15" t="s">
        <v>11</v>
      </c>
      <c r="C12" s="15" t="s">
        <v>12</v>
      </c>
      <c r="D12" s="11"/>
    </row>
    <row r="13" spans="1:7" ht="41.4">
      <c r="A13" s="14" t="s">
        <v>13</v>
      </c>
      <c r="B13" s="15" t="s">
        <v>14</v>
      </c>
      <c r="C13" s="15" t="s">
        <v>15</v>
      </c>
      <c r="D13" s="11"/>
    </row>
    <row r="14" spans="1:7" ht="27.6">
      <c r="A14" s="14" t="s">
        <v>16</v>
      </c>
      <c r="B14" s="15" t="s">
        <v>17</v>
      </c>
      <c r="C14" s="15" t="s">
        <v>18</v>
      </c>
      <c r="D14" s="11"/>
    </row>
    <row r="15" spans="1:7" ht="27.6">
      <c r="A15" s="14" t="s">
        <v>19</v>
      </c>
      <c r="B15" s="15" t="s">
        <v>20</v>
      </c>
      <c r="C15" s="15" t="s">
        <v>21</v>
      </c>
      <c r="D15" s="11"/>
    </row>
    <row r="16" spans="1:7">
      <c r="A16" s="11"/>
      <c r="B16" s="11"/>
      <c r="C16" s="11"/>
      <c r="D16" s="11"/>
    </row>
    <row r="17" spans="1:4" ht="15.6">
      <c r="A17" s="12" t="s">
        <v>22</v>
      </c>
      <c r="B17" s="12"/>
      <c r="C17" s="12"/>
      <c r="D17" s="12"/>
    </row>
    <row r="18" spans="1:4">
      <c r="A18" s="14" t="s">
        <v>23</v>
      </c>
      <c r="B18" s="15" t="s">
        <v>24</v>
      </c>
      <c r="C18" s="15" t="s">
        <v>25</v>
      </c>
      <c r="D18" s="11"/>
    </row>
    <row r="19" spans="1:4">
      <c r="A19" s="14" t="s">
        <v>26</v>
      </c>
      <c r="B19" s="15" t="s">
        <v>27</v>
      </c>
      <c r="C19" s="15" t="s">
        <v>28</v>
      </c>
      <c r="D19" s="11"/>
    </row>
    <row r="20" spans="1:4">
      <c r="A20" s="14" t="s">
        <v>29</v>
      </c>
      <c r="B20" s="15" t="s">
        <v>30</v>
      </c>
      <c r="C20" s="15" t="s">
        <v>31</v>
      </c>
      <c r="D20" s="11"/>
    </row>
    <row r="21" spans="1:4">
      <c r="A21" s="14" t="s">
        <v>32</v>
      </c>
      <c r="B21" s="15" t="s">
        <v>33</v>
      </c>
      <c r="C21" s="15" t="s">
        <v>34</v>
      </c>
      <c r="D21" s="11"/>
    </row>
    <row r="22" spans="1:4">
      <c r="A22" s="14" t="s">
        <v>35</v>
      </c>
      <c r="B22" s="15" t="s">
        <v>36</v>
      </c>
      <c r="C22" s="15" t="s">
        <v>37</v>
      </c>
      <c r="D22" s="11"/>
    </row>
    <row r="23" spans="1:4">
      <c r="A23" s="14" t="s">
        <v>38</v>
      </c>
      <c r="B23" s="15" t="s">
        <v>39</v>
      </c>
      <c r="C23" s="15" t="s">
        <v>40</v>
      </c>
      <c r="D23" s="11"/>
    </row>
    <row r="24" spans="1:4">
      <c r="A24" s="11"/>
      <c r="B24" s="11"/>
      <c r="C24" s="11"/>
      <c r="D24" s="11"/>
    </row>
    <row r="25" spans="1:4" ht="15.6">
      <c r="A25" s="12" t="s">
        <v>41</v>
      </c>
      <c r="B25" s="12"/>
      <c r="C25" s="12"/>
      <c r="D25" s="12"/>
    </row>
    <row r="26" spans="1:4">
      <c r="A26" s="14" t="s">
        <v>42</v>
      </c>
      <c r="B26" s="19" t="s">
        <v>43</v>
      </c>
      <c r="C26" s="11"/>
      <c r="D26" s="11"/>
    </row>
    <row r="27" spans="1:4">
      <c r="A27" s="14" t="s">
        <v>44</v>
      </c>
      <c r="B27" s="19" t="s">
        <v>45</v>
      </c>
      <c r="C27" s="11"/>
      <c r="D27" s="11"/>
    </row>
    <row r="28" spans="1:4">
      <c r="A28" s="14" t="s">
        <v>46</v>
      </c>
      <c r="B28" s="19" t="s">
        <v>47</v>
      </c>
      <c r="C28" s="11"/>
      <c r="D28" s="11"/>
    </row>
    <row r="29" spans="1:4">
      <c r="A29" s="14" t="s">
        <v>48</v>
      </c>
      <c r="B29" s="19" t="s">
        <v>49</v>
      </c>
      <c r="C29" s="11"/>
      <c r="D29" s="11"/>
    </row>
    <row r="30" spans="1:4">
      <c r="A30" s="11"/>
      <c r="B30" s="11"/>
      <c r="C30" s="11"/>
      <c r="D30" s="11"/>
    </row>
    <row r="31" spans="1:4" ht="15.6">
      <c r="A31" s="12" t="s">
        <v>50</v>
      </c>
      <c r="B31" s="12"/>
      <c r="C31" s="12"/>
      <c r="D31" s="12"/>
    </row>
    <row r="32" spans="1:4">
      <c r="A32" s="14" t="s">
        <v>51</v>
      </c>
      <c r="B32" s="15" t="s">
        <v>52</v>
      </c>
      <c r="C32" s="11"/>
      <c r="D32" s="11"/>
    </row>
    <row r="33" spans="1:4">
      <c r="A33" s="14" t="s">
        <v>53</v>
      </c>
      <c r="B33" s="15" t="s">
        <v>54</v>
      </c>
      <c r="C33" s="11"/>
      <c r="D33" s="11"/>
    </row>
    <row r="34" spans="1:4">
      <c r="A34" s="14" t="s">
        <v>55</v>
      </c>
      <c r="B34" s="15" t="s">
        <v>56</v>
      </c>
      <c r="C34" s="11"/>
      <c r="D34" s="11"/>
    </row>
    <row r="35" spans="1:4">
      <c r="A35" s="14" t="s">
        <v>57</v>
      </c>
      <c r="B35" s="15" t="s">
        <v>58</v>
      </c>
      <c r="C35" s="11"/>
      <c r="D35" s="11"/>
    </row>
    <row r="36" spans="1:4">
      <c r="A36" s="11"/>
      <c r="B36" s="11"/>
      <c r="C36" s="11"/>
      <c r="D36" s="11"/>
    </row>
    <row r="37" spans="1:4" ht="15.6">
      <c r="A37" s="12" t="s">
        <v>59</v>
      </c>
      <c r="B37" s="12"/>
      <c r="C37" s="12"/>
      <c r="D37" s="12"/>
    </row>
    <row r="38" spans="1:4" ht="27.6">
      <c r="A38" s="14" t="s">
        <v>60</v>
      </c>
      <c r="B38" s="15" t="s">
        <v>61</v>
      </c>
      <c r="C38" s="11"/>
      <c r="D38" s="11"/>
    </row>
    <row r="39" spans="1:4">
      <c r="A39" s="14" t="s">
        <v>62</v>
      </c>
      <c r="B39" s="15" t="s">
        <v>63</v>
      </c>
      <c r="C39" s="11"/>
      <c r="D39" s="11"/>
    </row>
    <row r="40" spans="1:4">
      <c r="A40" s="14" t="s">
        <v>64</v>
      </c>
      <c r="B40" s="15" t="s">
        <v>65</v>
      </c>
      <c r="C40" s="11"/>
      <c r="D40" s="11"/>
    </row>
    <row r="41" spans="1:4" ht="27.6">
      <c r="A41" s="14" t="s">
        <v>66</v>
      </c>
      <c r="B41" s="15" t="s">
        <v>67</v>
      </c>
      <c r="C41" s="11"/>
      <c r="D41" s="11"/>
    </row>
    <row r="42" spans="1:4" ht="27.6">
      <c r="A42" s="14" t="s">
        <v>68</v>
      </c>
      <c r="B42" s="15" t="s">
        <v>69</v>
      </c>
      <c r="C42" s="11"/>
      <c r="D42" s="11"/>
    </row>
    <row r="43" spans="1:4">
      <c r="A43" s="16"/>
      <c r="B43" s="16"/>
      <c r="C43" s="16"/>
    </row>
    <row r="44" spans="1:4" ht="15.6">
      <c r="A44" s="17" t="s">
        <v>70</v>
      </c>
      <c r="B44" s="17"/>
      <c r="C44" s="17"/>
    </row>
    <row r="45" spans="1:4">
      <c r="A45" s="18" t="s">
        <v>71</v>
      </c>
      <c r="B45" s="15" t="s">
        <v>72</v>
      </c>
      <c r="C45" s="15" t="s">
        <v>73</v>
      </c>
    </row>
    <row r="46" spans="1:4">
      <c r="A46" s="18" t="s">
        <v>74</v>
      </c>
      <c r="B46" s="15" t="s">
        <v>75</v>
      </c>
      <c r="C46" s="15" t="s">
        <v>76</v>
      </c>
    </row>
    <row r="47" spans="1:4" ht="27.6">
      <c r="A47" s="18" t="s">
        <v>77</v>
      </c>
      <c r="B47" s="15" t="s">
        <v>78</v>
      </c>
      <c r="C47" s="15" t="s">
        <v>79</v>
      </c>
    </row>
    <row r="48" spans="1:4">
      <c r="A48" s="18" t="s">
        <v>80</v>
      </c>
      <c r="B48" s="15" t="s">
        <v>81</v>
      </c>
      <c r="C48" s="15" t="s">
        <v>82</v>
      </c>
    </row>
    <row r="49" spans="1:3" ht="27.6">
      <c r="A49" s="18" t="s">
        <v>83</v>
      </c>
      <c r="B49" s="15" t="s">
        <v>84</v>
      </c>
      <c r="C49" s="15" t="s">
        <v>85</v>
      </c>
    </row>
    <row r="50" spans="1:3">
      <c r="A50" s="18" t="s">
        <v>86</v>
      </c>
      <c r="B50" s="15" t="s">
        <v>87</v>
      </c>
      <c r="C50" s="15" t="s">
        <v>88</v>
      </c>
    </row>
  </sheetData>
  <sheetProtection algorithmName="SHA-512" hashValue="asoa2WcTrm6naZknxiR4qOlHcQ3wHMoRVBCwHKCm3QsRUr1/nSmaAo15ltfcDf7MBWVGqmio88Q/IwnG6vzyrA==" saltValue="8KdZ5bTVtgTP4ZyoATMbyg==" spinCount="100000" sheet="1" objects="1" scenarios="1" formatCells="0" formatColumns="0" formatRows="0" insertColumns="0" sort="0" autoFilter="0" pivotTables="0"/>
  <mergeCells count="11">
    <mergeCell ref="A25:D25"/>
    <mergeCell ref="A31:D31"/>
    <mergeCell ref="A37:D37"/>
    <mergeCell ref="A44:C44"/>
    <mergeCell ref="F5:G7"/>
    <mergeCell ref="F8:G8"/>
    <mergeCell ref="A1:D2"/>
    <mergeCell ref="A4:D4"/>
    <mergeCell ref="A5:D7"/>
    <mergeCell ref="A9:D9"/>
    <mergeCell ref="A17:D17"/>
  </mergeCells>
  <hyperlinks>
    <hyperlink ref="F8" r:id="rId1" xr:uid="{ED98248F-618E-4BA8-A932-8C5748EADB5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>
      <selection activeCell="E15" sqref="E15"/>
    </sheetView>
  </sheetViews>
  <sheetFormatPr baseColWidth="10" defaultColWidth="8.796875" defaultRowHeight="13.8"/>
  <cols>
    <col min="1" max="1" width="23" style="10" customWidth="1"/>
    <col min="2" max="2" width="57.8984375" style="10" customWidth="1"/>
    <col min="3" max="3" width="48.5" style="10" customWidth="1"/>
    <col min="4" max="4" width="5.69921875" style="10" customWidth="1"/>
    <col min="5" max="5" width="32.296875" style="10" customWidth="1"/>
    <col min="6" max="6" width="46.19921875" style="10" customWidth="1"/>
    <col min="7" max="16384" width="8.796875" style="10"/>
  </cols>
  <sheetData>
    <row r="1" spans="1:6">
      <c r="A1" s="28" t="s">
        <v>89</v>
      </c>
      <c r="B1" s="28"/>
      <c r="C1" s="28"/>
    </row>
    <row r="2" spans="1:6">
      <c r="A2" s="28"/>
      <c r="B2" s="28"/>
      <c r="C2" s="28"/>
    </row>
    <row r="4" spans="1:6" ht="14.4" thickBot="1">
      <c r="A4" s="29" t="s">
        <v>90</v>
      </c>
      <c r="B4" s="29" t="s">
        <v>91</v>
      </c>
      <c r="C4" s="29" t="s">
        <v>92</v>
      </c>
    </row>
    <row r="5" spans="1:6" ht="27.6">
      <c r="A5" s="30" t="s">
        <v>93</v>
      </c>
      <c r="B5" s="15" t="s">
        <v>94</v>
      </c>
      <c r="C5" s="15" t="s">
        <v>95</v>
      </c>
      <c r="E5" s="20" t="s">
        <v>315</v>
      </c>
      <c r="F5" s="21"/>
    </row>
    <row r="6" spans="1:6">
      <c r="A6" s="30" t="s">
        <v>96</v>
      </c>
      <c r="B6" s="15" t="s">
        <v>97</v>
      </c>
      <c r="C6" s="15" t="s">
        <v>98</v>
      </c>
      <c r="E6" s="22"/>
      <c r="F6" s="23"/>
    </row>
    <row r="7" spans="1:6" ht="28.2" thickBot="1">
      <c r="A7" s="30" t="s">
        <v>99</v>
      </c>
      <c r="B7" s="15" t="s">
        <v>100</v>
      </c>
      <c r="C7" s="15" t="s">
        <v>101</v>
      </c>
      <c r="E7" s="24"/>
      <c r="F7" s="25"/>
    </row>
    <row r="8" spans="1:6" ht="28.2" thickBot="1">
      <c r="A8" s="30" t="s">
        <v>102</v>
      </c>
      <c r="B8" s="15" t="s">
        <v>103</v>
      </c>
      <c r="C8" s="15" t="s">
        <v>104</v>
      </c>
      <c r="E8" s="26" t="s">
        <v>316</v>
      </c>
      <c r="F8" s="27"/>
    </row>
    <row r="9" spans="1:6">
      <c r="A9" s="30" t="s">
        <v>105</v>
      </c>
      <c r="B9" s="15" t="s">
        <v>106</v>
      </c>
      <c r="C9" s="15" t="s">
        <v>107</v>
      </c>
    </row>
    <row r="10" spans="1:6">
      <c r="A10" s="30" t="s">
        <v>108</v>
      </c>
      <c r="B10" s="15" t="s">
        <v>109</v>
      </c>
      <c r="C10" s="15" t="s">
        <v>110</v>
      </c>
    </row>
    <row r="11" spans="1:6" ht="27.6">
      <c r="A11" s="30" t="s">
        <v>111</v>
      </c>
      <c r="B11" s="15" t="s">
        <v>112</v>
      </c>
      <c r="C11" s="15" t="s">
        <v>113</v>
      </c>
    </row>
    <row r="12" spans="1:6" ht="27.6">
      <c r="A12" s="30" t="s">
        <v>114</v>
      </c>
      <c r="B12" s="15" t="s">
        <v>115</v>
      </c>
      <c r="C12" s="15" t="s">
        <v>116</v>
      </c>
    </row>
    <row r="13" spans="1:6" ht="27.6">
      <c r="A13" s="30" t="s">
        <v>117</v>
      </c>
      <c r="B13" s="15" t="s">
        <v>118</v>
      </c>
      <c r="C13" s="15" t="s">
        <v>119</v>
      </c>
    </row>
    <row r="14" spans="1:6" ht="27.6">
      <c r="A14" s="30" t="s">
        <v>120</v>
      </c>
      <c r="B14" s="15" t="s">
        <v>121</v>
      </c>
      <c r="C14" s="15" t="s">
        <v>122</v>
      </c>
    </row>
    <row r="15" spans="1:6" ht="27.6">
      <c r="A15" s="30" t="s">
        <v>123</v>
      </c>
      <c r="B15" s="15" t="s">
        <v>124</v>
      </c>
      <c r="C15" s="15" t="s">
        <v>125</v>
      </c>
    </row>
    <row r="16" spans="1:6">
      <c r="A16" s="30" t="s">
        <v>126</v>
      </c>
      <c r="B16" s="15" t="s">
        <v>127</v>
      </c>
      <c r="C16" s="15" t="s">
        <v>128</v>
      </c>
    </row>
    <row r="17" spans="1:3" ht="27.6">
      <c r="A17" s="30" t="s">
        <v>129</v>
      </c>
      <c r="B17" s="15" t="s">
        <v>130</v>
      </c>
      <c r="C17" s="15" t="s">
        <v>128</v>
      </c>
    </row>
    <row r="18" spans="1:3" ht="27.6">
      <c r="A18" s="30" t="s">
        <v>131</v>
      </c>
      <c r="B18" s="15" t="s">
        <v>132</v>
      </c>
      <c r="C18" s="15" t="s">
        <v>128</v>
      </c>
    </row>
    <row r="19" spans="1:3" ht="27.6">
      <c r="A19" s="30" t="s">
        <v>133</v>
      </c>
      <c r="B19" s="15" t="s">
        <v>134</v>
      </c>
      <c r="C19" s="15" t="s">
        <v>135</v>
      </c>
    </row>
    <row r="20" spans="1:3" ht="27.6">
      <c r="A20" s="30" t="s">
        <v>136</v>
      </c>
      <c r="B20" s="15" t="s">
        <v>137</v>
      </c>
      <c r="C20" s="15" t="s">
        <v>135</v>
      </c>
    </row>
    <row r="21" spans="1:3" ht="27.6">
      <c r="A21" s="30" t="s">
        <v>138</v>
      </c>
      <c r="B21" s="15" t="s">
        <v>139</v>
      </c>
      <c r="C21" s="15" t="s">
        <v>140</v>
      </c>
    </row>
    <row r="22" spans="1:3">
      <c r="A22" s="30" t="s">
        <v>141</v>
      </c>
      <c r="B22" s="15" t="s">
        <v>142</v>
      </c>
      <c r="C22" s="15" t="s">
        <v>143</v>
      </c>
    </row>
    <row r="23" spans="1:3" ht="27.6">
      <c r="A23" s="30" t="s">
        <v>144</v>
      </c>
      <c r="B23" s="15" t="s">
        <v>145</v>
      </c>
      <c r="C23" s="15" t="s">
        <v>135</v>
      </c>
    </row>
    <row r="24" spans="1:3">
      <c r="A24" s="30" t="s">
        <v>146</v>
      </c>
      <c r="B24" s="15" t="s">
        <v>147</v>
      </c>
      <c r="C24" s="15" t="s">
        <v>135</v>
      </c>
    </row>
    <row r="25" spans="1:3" ht="27.6">
      <c r="A25" s="30" t="s">
        <v>148</v>
      </c>
      <c r="B25" s="15" t="s">
        <v>149</v>
      </c>
      <c r="C25" s="15" t="s">
        <v>150</v>
      </c>
    </row>
    <row r="26" spans="1:3">
      <c r="A26" s="30" t="s">
        <v>151</v>
      </c>
      <c r="B26" s="15" t="s">
        <v>152</v>
      </c>
      <c r="C26" s="15" t="s">
        <v>153</v>
      </c>
    </row>
    <row r="27" spans="1:3">
      <c r="A27" s="30" t="s">
        <v>32</v>
      </c>
      <c r="B27" s="15" t="s">
        <v>154</v>
      </c>
      <c r="C27" s="15" t="s">
        <v>33</v>
      </c>
    </row>
    <row r="28" spans="1:3" ht="27.6">
      <c r="A28" s="30" t="s">
        <v>35</v>
      </c>
      <c r="B28" s="15" t="s">
        <v>155</v>
      </c>
      <c r="C28" s="15" t="s">
        <v>36</v>
      </c>
    </row>
    <row r="29" spans="1:3">
      <c r="A29" s="30" t="s">
        <v>38</v>
      </c>
      <c r="B29" s="15" t="s">
        <v>156</v>
      </c>
      <c r="C29" s="15" t="s">
        <v>39</v>
      </c>
    </row>
    <row r="30" spans="1:3">
      <c r="A30" s="30" t="s">
        <v>157</v>
      </c>
      <c r="B30" s="15" t="s">
        <v>158</v>
      </c>
      <c r="C30" s="15" t="s">
        <v>159</v>
      </c>
    </row>
    <row r="31" spans="1:3" ht="27.6">
      <c r="A31" s="30" t="s">
        <v>160</v>
      </c>
      <c r="B31" s="15" t="s">
        <v>161</v>
      </c>
      <c r="C31" s="15" t="s">
        <v>162</v>
      </c>
    </row>
    <row r="32" spans="1:3" ht="27.6">
      <c r="A32" s="30" t="s">
        <v>163</v>
      </c>
      <c r="B32" s="15" t="s">
        <v>164</v>
      </c>
      <c r="C32" s="15" t="s">
        <v>165</v>
      </c>
    </row>
    <row r="33" spans="1:3" ht="27.6">
      <c r="A33" s="30" t="s">
        <v>166</v>
      </c>
      <c r="B33" s="15" t="s">
        <v>167</v>
      </c>
      <c r="C33" s="15" t="s">
        <v>168</v>
      </c>
    </row>
    <row r="34" spans="1:3" ht="41.4">
      <c r="A34" s="30" t="s">
        <v>169</v>
      </c>
      <c r="B34" s="15" t="s">
        <v>170</v>
      </c>
      <c r="C34" s="15" t="s">
        <v>171</v>
      </c>
    </row>
    <row r="35" spans="1:3">
      <c r="A35" s="30" t="s">
        <v>172</v>
      </c>
      <c r="B35" s="15" t="s">
        <v>173</v>
      </c>
      <c r="C35" s="15" t="s">
        <v>174</v>
      </c>
    </row>
    <row r="36" spans="1:3" ht="27.6">
      <c r="A36" s="30" t="s">
        <v>77</v>
      </c>
      <c r="B36" s="15" t="s">
        <v>175</v>
      </c>
      <c r="C36" s="15" t="s">
        <v>176</v>
      </c>
    </row>
    <row r="37" spans="1:3" ht="27.6">
      <c r="A37" s="30" t="s">
        <v>80</v>
      </c>
      <c r="B37" s="15" t="s">
        <v>177</v>
      </c>
      <c r="C37" s="15" t="s">
        <v>178</v>
      </c>
    </row>
    <row r="38" spans="1:3" ht="27.6">
      <c r="A38" s="30" t="s">
        <v>83</v>
      </c>
      <c r="B38" s="15" t="s">
        <v>179</v>
      </c>
      <c r="C38" s="15" t="s">
        <v>180</v>
      </c>
    </row>
    <row r="39" spans="1:3" ht="27.6">
      <c r="A39" s="30" t="s">
        <v>74</v>
      </c>
      <c r="B39" s="15" t="s">
        <v>181</v>
      </c>
      <c r="C39" s="15" t="s">
        <v>182</v>
      </c>
    </row>
    <row r="40" spans="1:3" ht="27.6">
      <c r="A40" s="30" t="s">
        <v>183</v>
      </c>
      <c r="B40" s="15" t="s">
        <v>184</v>
      </c>
      <c r="C40" s="15" t="s">
        <v>185</v>
      </c>
    </row>
    <row r="41" spans="1:3" ht="27.6">
      <c r="A41" s="30" t="s">
        <v>86</v>
      </c>
      <c r="B41" s="15" t="s">
        <v>186</v>
      </c>
      <c r="C41" s="15" t="s">
        <v>187</v>
      </c>
    </row>
  </sheetData>
  <sheetProtection algorithmName="SHA-512" hashValue="BSNKvp9ekKH3ASI5eiNcwMbyQZQKjbY7ct/bI6GqLwZEWGD4NsWbY8vieYcrfnOwbsbc//AXL0u/eDtyGXw7gA==" saltValue="2b3mXBVB/haU1jXQEx5xtg==" spinCount="100000" sheet="1" objects="1" scenarios="1" formatCells="0" formatColumns="0" formatRows="0" insertColumns="0"/>
  <mergeCells count="3">
    <mergeCell ref="A1:C2"/>
    <mergeCell ref="E5:F7"/>
    <mergeCell ref="E8:F8"/>
  </mergeCells>
  <hyperlinks>
    <hyperlink ref="E8" r:id="rId1" xr:uid="{12187D17-A654-414A-B677-2B65589642EB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"/>
  <sheetViews>
    <sheetView workbookViewId="0">
      <selection activeCell="H13" sqref="H13"/>
    </sheetView>
  </sheetViews>
  <sheetFormatPr baseColWidth="10" defaultColWidth="8.796875" defaultRowHeight="13.8"/>
  <cols>
    <col min="1" max="1" width="14" style="10" customWidth="1"/>
    <col min="2" max="2" width="28" style="10" customWidth="1"/>
    <col min="3" max="3" width="42" style="10" customWidth="1"/>
    <col min="4" max="4" width="50" style="10" customWidth="1"/>
    <col min="5" max="6" width="12" style="10" customWidth="1"/>
    <col min="7" max="7" width="5" style="10" customWidth="1"/>
    <col min="8" max="8" width="25.59765625" style="10" customWidth="1"/>
    <col min="9" max="9" width="37.296875" style="10" customWidth="1"/>
    <col min="10" max="16384" width="8.796875" style="10"/>
  </cols>
  <sheetData>
    <row r="1" spans="1:9">
      <c r="A1" s="31" t="s">
        <v>188</v>
      </c>
      <c r="B1" s="31"/>
      <c r="C1" s="31"/>
      <c r="D1" s="31"/>
      <c r="E1" s="31"/>
      <c r="F1" s="31"/>
    </row>
    <row r="2" spans="1:9">
      <c r="A2" s="31"/>
      <c r="B2" s="31"/>
      <c r="C2" s="31"/>
      <c r="D2" s="31"/>
      <c r="E2" s="31"/>
      <c r="F2" s="31"/>
    </row>
    <row r="3" spans="1:9">
      <c r="A3" s="32"/>
      <c r="B3" s="32"/>
      <c r="C3" s="32"/>
      <c r="D3" s="32"/>
      <c r="E3" s="32"/>
      <c r="F3" s="32"/>
    </row>
    <row r="4" spans="1:9" ht="16.2" thickBot="1">
      <c r="A4" s="33" t="s">
        <v>189</v>
      </c>
      <c r="B4" s="33"/>
      <c r="C4" s="33"/>
      <c r="D4" s="33"/>
      <c r="E4" s="33"/>
      <c r="F4" s="33"/>
    </row>
    <row r="5" spans="1:9">
      <c r="A5" s="34" t="s">
        <v>190</v>
      </c>
      <c r="B5" s="34" t="s">
        <v>191</v>
      </c>
      <c r="C5" s="34" t="s">
        <v>192</v>
      </c>
      <c r="D5" s="34" t="s">
        <v>193</v>
      </c>
      <c r="E5" s="32"/>
      <c r="F5" s="32"/>
      <c r="H5" s="20" t="s">
        <v>315</v>
      </c>
      <c r="I5" s="21"/>
    </row>
    <row r="6" spans="1:9" ht="27.6">
      <c r="A6" s="35" t="s">
        <v>194</v>
      </c>
      <c r="B6" s="35" t="s">
        <v>126</v>
      </c>
      <c r="C6" s="35" t="s">
        <v>195</v>
      </c>
      <c r="D6" s="35" t="s">
        <v>114</v>
      </c>
      <c r="E6" s="32"/>
      <c r="F6" s="32"/>
      <c r="H6" s="22"/>
      <c r="I6" s="23"/>
    </row>
    <row r="7" spans="1:9" ht="28.2" thickBot="1">
      <c r="A7" s="35" t="s">
        <v>196</v>
      </c>
      <c r="B7" s="35" t="s">
        <v>129</v>
      </c>
      <c r="C7" s="35" t="s">
        <v>197</v>
      </c>
      <c r="D7" s="35" t="s">
        <v>114</v>
      </c>
      <c r="E7" s="32"/>
      <c r="F7" s="32"/>
      <c r="H7" s="24"/>
      <c r="I7" s="25"/>
    </row>
    <row r="8" spans="1:9" ht="28.2" thickBot="1">
      <c r="A8" s="35" t="s">
        <v>198</v>
      </c>
      <c r="B8" s="35" t="s">
        <v>131</v>
      </c>
      <c r="C8" s="35" t="s">
        <v>199</v>
      </c>
      <c r="D8" s="35" t="s">
        <v>114</v>
      </c>
      <c r="E8" s="32"/>
      <c r="F8" s="32"/>
      <c r="H8" s="26" t="s">
        <v>316</v>
      </c>
      <c r="I8" s="27"/>
    </row>
    <row r="9" spans="1:9">
      <c r="A9" s="32"/>
      <c r="B9" s="32"/>
      <c r="C9" s="32"/>
      <c r="D9" s="32"/>
      <c r="E9" s="32"/>
      <c r="F9" s="32"/>
    </row>
    <row r="10" spans="1:9" ht="15.6">
      <c r="A10" s="33" t="s">
        <v>200</v>
      </c>
      <c r="B10" s="33"/>
      <c r="C10" s="33"/>
      <c r="D10" s="33"/>
      <c r="E10" s="33"/>
      <c r="F10" s="33"/>
    </row>
    <row r="11" spans="1:9">
      <c r="A11" s="34" t="s">
        <v>190</v>
      </c>
      <c r="B11" s="34" t="s">
        <v>191</v>
      </c>
      <c r="C11" s="34" t="s">
        <v>201</v>
      </c>
      <c r="D11" s="34" t="s">
        <v>202</v>
      </c>
      <c r="E11" s="32"/>
      <c r="F11" s="32"/>
    </row>
    <row r="12" spans="1:9">
      <c r="A12" s="35" t="s">
        <v>203</v>
      </c>
      <c r="B12" s="35" t="s">
        <v>133</v>
      </c>
      <c r="C12" s="36">
        <v>20</v>
      </c>
      <c r="D12" s="35" t="s">
        <v>204</v>
      </c>
      <c r="E12" s="32"/>
      <c r="F12" s="32"/>
    </row>
    <row r="13" spans="1:9">
      <c r="A13" s="35" t="s">
        <v>205</v>
      </c>
      <c r="B13" s="35" t="s">
        <v>136</v>
      </c>
      <c r="C13" s="36">
        <v>20</v>
      </c>
      <c r="D13" s="35" t="s">
        <v>206</v>
      </c>
      <c r="E13" s="32"/>
      <c r="F13" s="32"/>
    </row>
    <row r="14" spans="1:9">
      <c r="A14" s="35" t="s">
        <v>207</v>
      </c>
      <c r="B14" s="35" t="s">
        <v>138</v>
      </c>
      <c r="C14" s="36">
        <v>15</v>
      </c>
      <c r="D14" s="35" t="s">
        <v>208</v>
      </c>
      <c r="E14" s="32"/>
      <c r="F14" s="32"/>
    </row>
    <row r="15" spans="1:9">
      <c r="A15" s="35" t="s">
        <v>209</v>
      </c>
      <c r="B15" s="35" t="s">
        <v>210</v>
      </c>
      <c r="C15" s="36">
        <v>15</v>
      </c>
      <c r="D15" s="35" t="s">
        <v>211</v>
      </c>
      <c r="E15" s="32"/>
      <c r="F15" s="32"/>
    </row>
    <row r="16" spans="1:9">
      <c r="A16" s="35" t="s">
        <v>212</v>
      </c>
      <c r="B16" s="35" t="s">
        <v>144</v>
      </c>
      <c r="C16" s="36">
        <v>20</v>
      </c>
      <c r="D16" s="35" t="s">
        <v>213</v>
      </c>
      <c r="E16" s="32"/>
      <c r="F16" s="32"/>
    </row>
    <row r="17" spans="1:6">
      <c r="A17" s="35" t="s">
        <v>214</v>
      </c>
      <c r="B17" s="35" t="s">
        <v>146</v>
      </c>
      <c r="C17" s="36">
        <v>10</v>
      </c>
      <c r="D17" s="35" t="s">
        <v>215</v>
      </c>
      <c r="E17" s="32"/>
      <c r="F17" s="32"/>
    </row>
    <row r="18" spans="1:6">
      <c r="A18" s="32"/>
      <c r="B18" s="32"/>
      <c r="C18" s="32"/>
      <c r="D18" s="32"/>
      <c r="E18" s="32"/>
      <c r="F18" s="32"/>
    </row>
    <row r="19" spans="1:6" ht="15.6">
      <c r="A19" s="33" t="s">
        <v>216</v>
      </c>
      <c r="B19" s="33"/>
      <c r="C19" s="33"/>
      <c r="D19" s="33"/>
      <c r="E19" s="33"/>
      <c r="F19" s="33"/>
    </row>
    <row r="20" spans="1:6">
      <c r="A20" s="34" t="s">
        <v>190</v>
      </c>
      <c r="B20" s="34" t="s">
        <v>191</v>
      </c>
      <c r="C20" s="34" t="s">
        <v>201</v>
      </c>
      <c r="D20" s="34" t="s">
        <v>202</v>
      </c>
      <c r="E20" s="32"/>
      <c r="F20" s="32"/>
    </row>
    <row r="21" spans="1:6" ht="27.6">
      <c r="A21" s="35" t="s">
        <v>217</v>
      </c>
      <c r="B21" s="35" t="s">
        <v>218</v>
      </c>
      <c r="C21" s="36">
        <v>-10</v>
      </c>
      <c r="D21" s="35" t="s">
        <v>219</v>
      </c>
      <c r="E21" s="32"/>
      <c r="F21" s="32"/>
    </row>
    <row r="22" spans="1:6">
      <c r="A22" s="35" t="s">
        <v>220</v>
      </c>
      <c r="B22" s="35" t="s">
        <v>221</v>
      </c>
      <c r="C22" s="36">
        <v>-15</v>
      </c>
      <c r="D22" s="35" t="s">
        <v>222</v>
      </c>
      <c r="E22" s="32"/>
      <c r="F22" s="32"/>
    </row>
    <row r="23" spans="1:6">
      <c r="A23" s="35" t="s">
        <v>223</v>
      </c>
      <c r="B23" s="35" t="s">
        <v>224</v>
      </c>
      <c r="C23" s="36">
        <v>-10</v>
      </c>
      <c r="D23" s="35" t="s">
        <v>225</v>
      </c>
      <c r="E23" s="32"/>
      <c r="F23" s="32"/>
    </row>
    <row r="24" spans="1:6">
      <c r="A24" s="35" t="s">
        <v>226</v>
      </c>
      <c r="B24" s="35" t="s">
        <v>227</v>
      </c>
      <c r="C24" s="36">
        <v>-15</v>
      </c>
      <c r="D24" s="35" t="s">
        <v>228</v>
      </c>
      <c r="E24" s="32"/>
      <c r="F24" s="32"/>
    </row>
    <row r="25" spans="1:6">
      <c r="A25" s="32"/>
      <c r="B25" s="32"/>
      <c r="C25" s="32"/>
      <c r="D25" s="32"/>
      <c r="E25" s="32"/>
      <c r="F25" s="32"/>
    </row>
    <row r="26" spans="1:6" ht="15.6">
      <c r="A26" s="33" t="s">
        <v>229</v>
      </c>
      <c r="B26" s="33"/>
      <c r="C26" s="33"/>
      <c r="D26" s="33"/>
      <c r="E26" s="33"/>
      <c r="F26" s="33"/>
    </row>
    <row r="27" spans="1:6">
      <c r="A27" s="34" t="s">
        <v>230</v>
      </c>
      <c r="B27" s="34" t="s">
        <v>231</v>
      </c>
      <c r="C27" s="34" t="s">
        <v>232</v>
      </c>
      <c r="D27" s="34" t="s">
        <v>157</v>
      </c>
      <c r="E27" s="32"/>
      <c r="F27" s="32"/>
    </row>
    <row r="28" spans="1:6">
      <c r="A28" s="35" t="s">
        <v>233</v>
      </c>
      <c r="B28" s="36">
        <v>70</v>
      </c>
      <c r="C28" s="37">
        <v>100</v>
      </c>
      <c r="D28" s="38" t="s">
        <v>234</v>
      </c>
      <c r="E28" s="32"/>
      <c r="F28" s="32"/>
    </row>
    <row r="29" spans="1:6">
      <c r="A29" s="35" t="s">
        <v>235</v>
      </c>
      <c r="B29" s="36">
        <v>40</v>
      </c>
      <c r="C29" s="37">
        <f>B28-1</f>
        <v>69</v>
      </c>
      <c r="D29" s="38" t="s">
        <v>236</v>
      </c>
      <c r="E29" s="32"/>
      <c r="F29" s="32"/>
    </row>
    <row r="30" spans="1:6" ht="27.6">
      <c r="A30" s="35" t="s">
        <v>237</v>
      </c>
      <c r="B30" s="37">
        <v>0</v>
      </c>
      <c r="C30" s="37">
        <f>B29-1</f>
        <v>39</v>
      </c>
      <c r="D30" s="38" t="s">
        <v>40</v>
      </c>
      <c r="E30" s="32"/>
      <c r="F30" s="32"/>
    </row>
    <row r="31" spans="1:6">
      <c r="A31" s="35" t="s">
        <v>114</v>
      </c>
      <c r="B31" s="35"/>
      <c r="C31" s="35"/>
      <c r="D31" s="38" t="s">
        <v>238</v>
      </c>
      <c r="E31" s="32"/>
      <c r="F31" s="32"/>
    </row>
    <row r="32" spans="1:6">
      <c r="A32" s="32"/>
      <c r="B32" s="32"/>
      <c r="C32" s="32"/>
      <c r="D32" s="32"/>
      <c r="E32" s="32"/>
      <c r="F32" s="32"/>
    </row>
    <row r="33" spans="1:6" ht="15.6">
      <c r="A33" s="33" t="s">
        <v>239</v>
      </c>
      <c r="B33" s="33"/>
      <c r="C33" s="33"/>
      <c r="D33" s="33"/>
      <c r="E33" s="33"/>
      <c r="F33" s="33"/>
    </row>
    <row r="34" spans="1:6" ht="41.4">
      <c r="A34" s="39" t="s">
        <v>240</v>
      </c>
      <c r="B34" s="40">
        <f>SUM(C12:C17)</f>
        <v>100</v>
      </c>
      <c r="C34" s="32"/>
      <c r="D34" s="32"/>
      <c r="E34" s="32"/>
      <c r="F34" s="32"/>
    </row>
    <row r="35" spans="1:6" ht="41.4">
      <c r="A35" s="39" t="s">
        <v>241</v>
      </c>
      <c r="B35" s="40">
        <f>SUM(C21:C24)</f>
        <v>-50</v>
      </c>
      <c r="C35" s="32"/>
      <c r="D35" s="32"/>
      <c r="E35" s="32"/>
      <c r="F35" s="32"/>
    </row>
    <row r="36" spans="1:6">
      <c r="A36" s="39" t="s">
        <v>242</v>
      </c>
      <c r="B36" s="40">
        <f>B28</f>
        <v>70</v>
      </c>
      <c r="C36" s="32"/>
      <c r="D36" s="32"/>
      <c r="E36" s="32"/>
      <c r="F36" s="32"/>
    </row>
    <row r="37" spans="1:6">
      <c r="A37" s="39" t="s">
        <v>243</v>
      </c>
      <c r="B37" s="40">
        <f>B29</f>
        <v>40</v>
      </c>
      <c r="C37" s="32"/>
      <c r="D37" s="32"/>
      <c r="E37" s="32"/>
      <c r="F37" s="32"/>
    </row>
    <row r="38" spans="1:6">
      <c r="A38" s="32"/>
      <c r="B38" s="32"/>
      <c r="C38" s="32"/>
      <c r="D38" s="32"/>
      <c r="E38" s="32"/>
      <c r="F38" s="32"/>
    </row>
    <row r="39" spans="1:6">
      <c r="A39" s="41" t="s">
        <v>244</v>
      </c>
      <c r="B39" s="41"/>
      <c r="C39" s="41"/>
      <c r="D39" s="41"/>
      <c r="E39" s="41"/>
      <c r="F39" s="41"/>
    </row>
    <row r="40" spans="1:6">
      <c r="A40" s="41"/>
      <c r="B40" s="41"/>
      <c r="C40" s="41"/>
      <c r="D40" s="41"/>
      <c r="E40" s="41"/>
      <c r="F40" s="41"/>
    </row>
    <row r="41" spans="1:6">
      <c r="A41" s="41"/>
      <c r="B41" s="41"/>
      <c r="C41" s="41"/>
      <c r="D41" s="41"/>
      <c r="E41" s="41"/>
      <c r="F41" s="41"/>
    </row>
    <row r="42" spans="1:6">
      <c r="A42" s="32"/>
      <c r="B42" s="32"/>
      <c r="C42" s="32"/>
      <c r="D42" s="32"/>
      <c r="E42" s="32"/>
      <c r="F42" s="32"/>
    </row>
    <row r="43" spans="1:6" ht="15.6">
      <c r="A43" s="33" t="s">
        <v>245</v>
      </c>
      <c r="B43" s="33"/>
      <c r="C43" s="33"/>
      <c r="D43" s="33"/>
      <c r="E43" s="32"/>
      <c r="F43" s="32"/>
    </row>
    <row r="44" spans="1:6" ht="27.6">
      <c r="A44" s="39" t="s">
        <v>246</v>
      </c>
      <c r="B44" s="40" t="str">
        <f>IF(AND(B45="OK",B46="OK",B47="OK"),"OK","REVISAR CONFIGURACIÓN")</f>
        <v>OK</v>
      </c>
      <c r="C44" s="35" t="s">
        <v>247</v>
      </c>
      <c r="D44" s="32"/>
      <c r="E44" s="32"/>
      <c r="F44" s="32"/>
    </row>
    <row r="45" spans="1:6" ht="27.6">
      <c r="A45" s="39" t="s">
        <v>248</v>
      </c>
      <c r="B45" s="40" t="str">
        <f>IF(AND(COUNT(C12:C17)=6,MIN(C12:C17)&gt;=0,MAX(C12:C17)&lt;=100,SUM(C12:C17)=100),"OK","REVISAR")</f>
        <v>OK</v>
      </c>
      <c r="C45" s="35" t="s">
        <v>249</v>
      </c>
      <c r="D45" s="32"/>
      <c r="E45" s="32"/>
      <c r="F45" s="32"/>
    </row>
    <row r="46" spans="1:6" ht="27.6">
      <c r="A46" s="39" t="s">
        <v>250</v>
      </c>
      <c r="B46" s="40" t="str">
        <f>IF(AND(COUNT(C21:C24)=4,MIN(C21:C24)&gt;=-100,MAX(C21:C24)&lt;=0),"OK","REVISAR")</f>
        <v>OK</v>
      </c>
      <c r="C46" s="35" t="s">
        <v>251</v>
      </c>
      <c r="D46" s="32"/>
      <c r="E46" s="32"/>
      <c r="F46" s="32"/>
    </row>
    <row r="47" spans="1:6" ht="27.6">
      <c r="A47" s="39" t="s">
        <v>252</v>
      </c>
      <c r="B47" s="40" t="str">
        <f>IF(AND(COUNT(B28:B29)=2,B28&lt;=100,B28&gt;B29,B29&gt;=0),"OK","REVISAR")</f>
        <v>OK</v>
      </c>
      <c r="C47" s="35" t="s">
        <v>253</v>
      </c>
      <c r="D47" s="32"/>
      <c r="E47" s="32"/>
      <c r="F47" s="32"/>
    </row>
    <row r="48" spans="1:6">
      <c r="A48" s="32"/>
      <c r="B48" s="32"/>
      <c r="C48" s="32"/>
      <c r="D48" s="32"/>
      <c r="E48" s="32"/>
      <c r="F48" s="32"/>
    </row>
    <row r="49" spans="1:6">
      <c r="A49" s="32"/>
      <c r="B49" s="32"/>
      <c r="C49" s="32"/>
      <c r="D49" s="32"/>
      <c r="E49" s="32"/>
      <c r="F49" s="32"/>
    </row>
    <row r="50" spans="1:6">
      <c r="A50" s="32"/>
      <c r="B50" s="32"/>
      <c r="C50" s="32"/>
      <c r="D50" s="32"/>
      <c r="E50" s="32"/>
      <c r="F50" s="32"/>
    </row>
    <row r="51" spans="1:6">
      <c r="A51" s="32"/>
      <c r="B51" s="32"/>
      <c r="C51" s="32"/>
      <c r="D51" s="32"/>
      <c r="E51" s="32"/>
      <c r="F51" s="32"/>
    </row>
  </sheetData>
  <sheetProtection algorithmName="SHA-512" hashValue="Zgje+MNa/yTFIScg366No9utJ912oEP0bMj2451z7HQtd4A3qdgNqorjzg8kKjKnbKmRfmE71oN5XDjuHewUyg==" saltValue="Sv443GgfTYlqCi+psQYt5g==" spinCount="100000" sheet="1" objects="1" scenarios="1" formatCells="0" formatColumns="0" formatRows="0" insertColumns="0" insertRows="0" sort="0" autoFilter="0" pivotTables="0"/>
  <mergeCells count="10">
    <mergeCell ref="A33:F33"/>
    <mergeCell ref="A39:F41"/>
    <mergeCell ref="A43:D43"/>
    <mergeCell ref="H5:I7"/>
    <mergeCell ref="H8:I8"/>
    <mergeCell ref="A1:F2"/>
    <mergeCell ref="A4:F4"/>
    <mergeCell ref="A10:F10"/>
    <mergeCell ref="A19:F19"/>
    <mergeCell ref="A26:F26"/>
  </mergeCells>
  <conditionalFormatting sqref="B44:B47">
    <cfRule type="expression" dxfId="12" priority="1">
      <formula>B44="OK"</formula>
    </cfRule>
    <cfRule type="expression" dxfId="11" priority="2">
      <formula>LEFT(B44,7)="REVISAR"</formula>
    </cfRule>
  </conditionalFormatting>
  <dataValidations count="2">
    <dataValidation type="whole" showInputMessage="1" showErrorMessage="1" errorTitle="Valor no válido" error="Ingresa un número entero dentro del rango permitido." promptTitle="Dato de configuración" prompt="Usa solo valores numéricos dentro del rango permitido." sqref="C12:C17 B28:B29" xr:uid="{00000000-0002-0000-0200-000000000000}">
      <formula1>0</formula1>
      <formula2>100</formula2>
    </dataValidation>
    <dataValidation type="whole" showInputMessage="1" showErrorMessage="1" errorTitle="Valor no válido" error="Ingresa un número entero dentro del rango permitido." promptTitle="Dato de configuración" prompt="Usa solo valores numéricos dentro del rango permitido." sqref="C21:C24" xr:uid="{00000000-0002-0000-0200-000001000000}">
      <formula1>-100</formula1>
      <formula2>0</formula2>
    </dataValidation>
  </dataValidations>
  <hyperlinks>
    <hyperlink ref="H8" r:id="rId1" xr:uid="{A0374397-EF92-4C78-BC73-7781E0EAC68C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05"/>
  <sheetViews>
    <sheetView workbookViewId="0">
      <selection sqref="A1:X2"/>
    </sheetView>
  </sheetViews>
  <sheetFormatPr baseColWidth="10" defaultColWidth="8.796875" defaultRowHeight="13.8"/>
  <cols>
    <col min="1" max="1" width="8" customWidth="1"/>
    <col min="2" max="2" width="24" customWidth="1"/>
    <col min="3" max="3" width="18" customWidth="1"/>
    <col min="4" max="4" width="16" customWidth="1"/>
    <col min="5" max="5" width="18" customWidth="1"/>
    <col min="6" max="6" width="13" customWidth="1"/>
    <col min="7" max="8" width="18" customWidth="1"/>
    <col min="9" max="10" width="20" customWidth="1"/>
    <col min="11" max="12" width="16" customWidth="1"/>
    <col min="13" max="13" width="21" customWidth="1"/>
    <col min="14" max="14" width="18" customWidth="1"/>
    <col min="15" max="15" width="16" customWidth="1"/>
    <col min="16" max="18" width="18" customWidth="1"/>
    <col min="19" max="19" width="10" customWidth="1"/>
    <col min="20" max="20" width="12" customWidth="1"/>
    <col min="21" max="21" width="42" customWidth="1"/>
    <col min="22" max="22" width="30" customWidth="1"/>
    <col min="23" max="23" width="18" customWidth="1"/>
    <col min="24" max="24" width="34" customWidth="1"/>
  </cols>
  <sheetData>
    <row r="1" spans="1:24">
      <c r="A1" s="7" t="s">
        <v>254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6" t="s">
        <v>255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5.6">
      <c r="A4" s="8" t="s">
        <v>256</v>
      </c>
      <c r="B4" s="8"/>
      <c r="C4" s="8"/>
      <c r="D4" s="8"/>
      <c r="E4" s="8"/>
      <c r="F4" s="8" t="s">
        <v>23</v>
      </c>
      <c r="G4" s="8"/>
      <c r="H4" s="8"/>
      <c r="I4" s="8" t="s">
        <v>26</v>
      </c>
      <c r="J4" s="8"/>
      <c r="K4" s="8"/>
      <c r="L4" s="8"/>
      <c r="M4" s="8"/>
      <c r="N4" s="8"/>
      <c r="O4" s="8" t="s">
        <v>29</v>
      </c>
      <c r="P4" s="8"/>
      <c r="Q4" s="8"/>
      <c r="R4" s="8"/>
      <c r="S4" s="8" t="s">
        <v>257</v>
      </c>
      <c r="T4" s="8"/>
      <c r="U4" s="8"/>
      <c r="V4" s="8" t="s">
        <v>258</v>
      </c>
      <c r="W4" s="8"/>
      <c r="X4" s="8"/>
    </row>
    <row r="5" spans="1:24" ht="27.6">
      <c r="A5" s="1" t="s">
        <v>172</v>
      </c>
      <c r="B5" s="1" t="s">
        <v>96</v>
      </c>
      <c r="C5" s="1" t="s">
        <v>259</v>
      </c>
      <c r="D5" s="1" t="s">
        <v>260</v>
      </c>
      <c r="E5" s="1" t="s">
        <v>123</v>
      </c>
      <c r="F5" s="1" t="s">
        <v>126</v>
      </c>
      <c r="G5" s="1" t="s">
        <v>129</v>
      </c>
      <c r="H5" s="1" t="s">
        <v>131</v>
      </c>
      <c r="I5" s="1" t="s">
        <v>133</v>
      </c>
      <c r="J5" s="1" t="s">
        <v>136</v>
      </c>
      <c r="K5" s="1" t="s">
        <v>138</v>
      </c>
      <c r="L5" s="1" t="s">
        <v>210</v>
      </c>
      <c r="M5" s="1" t="s">
        <v>144</v>
      </c>
      <c r="N5" s="1" t="s">
        <v>146</v>
      </c>
      <c r="O5" s="1" t="s">
        <v>261</v>
      </c>
      <c r="P5" s="1" t="s">
        <v>262</v>
      </c>
      <c r="Q5" s="1" t="s">
        <v>224</v>
      </c>
      <c r="R5" s="1" t="s">
        <v>227</v>
      </c>
      <c r="S5" s="1" t="s">
        <v>102</v>
      </c>
      <c r="T5" s="1" t="s">
        <v>105</v>
      </c>
      <c r="U5" s="1" t="s">
        <v>157</v>
      </c>
      <c r="V5" s="1" t="s">
        <v>160</v>
      </c>
      <c r="W5" s="1" t="s">
        <v>263</v>
      </c>
      <c r="X5" s="1" t="s">
        <v>264</v>
      </c>
    </row>
    <row r="6" spans="1:24" ht="27.6">
      <c r="A6" s="2">
        <v>1</v>
      </c>
      <c r="B6" s="2" t="s">
        <v>265</v>
      </c>
      <c r="C6" s="2" t="s">
        <v>266</v>
      </c>
      <c r="D6" s="2" t="s">
        <v>267</v>
      </c>
      <c r="E6" s="2" t="s">
        <v>268</v>
      </c>
      <c r="F6" s="2" t="s">
        <v>269</v>
      </c>
      <c r="G6" s="2" t="s">
        <v>269</v>
      </c>
      <c r="H6" s="2" t="s">
        <v>269</v>
      </c>
      <c r="I6" s="2" t="s">
        <v>269</v>
      </c>
      <c r="J6" s="2" t="s">
        <v>269</v>
      </c>
      <c r="K6" s="2" t="s">
        <v>269</v>
      </c>
      <c r="L6" s="2" t="s">
        <v>269</v>
      </c>
      <c r="M6" s="2" t="s">
        <v>269</v>
      </c>
      <c r="N6" s="2" t="s">
        <v>269</v>
      </c>
      <c r="O6" s="2" t="s">
        <v>270</v>
      </c>
      <c r="P6" s="2" t="s">
        <v>270</v>
      </c>
      <c r="Q6" s="2" t="s">
        <v>270</v>
      </c>
      <c r="R6" s="2" t="s">
        <v>270</v>
      </c>
      <c r="S6" s="5">
        <f>IF(COUNTA(A6:R6)+COUNTA(V6:X6)=0,"",IF(B6="","",IF(A6="","",IF(COUNTIF($A$6:$A$105,A6)&gt;1,"",IF(Configuración!$B$44&lt;&gt;"OK","",IF(COUNTA(F6:R6)&lt;13,"",IF(COUNTIF(F6:R6,"Sí")+COUNTIF(F6:R6,"No")&lt;&gt;13,"",IF(OR(F6="No",G6="No",H6="No"),0,MIN(100,MAX(0,IF(I6="Sí",Configuración!$C$12,0)+IF(J6="Sí",Configuración!$C$13,0)+IF(K6="Sí",Configuración!$C$14,0)+IF(L6="Sí",Configuración!$C$15,0)+IF(M6="Sí",Configuración!$C$16,0)+IF(N6="Sí",Configuración!$C$17,0)+IF(O6="Sí",Configuración!$C$21,0)+IF(P6="Sí",Configuración!$C$22,0)+IF(Q6="Sí",Configuración!$C$23,0)+IF(R6="Sí",Configuración!$C$24,0)))))))))))</f>
        <v>100</v>
      </c>
      <c r="T6" s="3" t="str">
        <f>IF(COUNTA(A6:R6)+COUNTA(V6:X6)=0,"",IF(B6="","FALTA PROSPECTO",IF(A6="","FALTA ID",IF(COUNTIF($A$6:$A$105,A6)&gt;1,"REVISAR DUPLICADO",IF(Configuración!$B$44&lt;&gt;"OK","REVISAR CONFIGURACIÓN",IF(COUNTA(F6:R6)&lt;13,"FALTA INFORMACIÓN",IF(COUNTIF(F6:R6,"Sí")+COUNTIF(F6:R6,"No")&lt;&gt;13,"REVISAR DATOS",IF(OR(F6="No",G6="No",H6="No"),"No-fit",IF(S6&gt;=Configuración!$B$28,"Alta",IF(S6&gt;=Configuración!$B$29,"Media","Baja"))))))))))</f>
        <v>Alta</v>
      </c>
      <c r="U6" s="3" t="str">
        <f>IF(T6="","",IF(T6="FALTA PROSPECTO","Completa el nombre del prospecto.",IF(T6="FALTA ID","Asigna un ID único al prospecto.",IF(T6="REVISAR DUPLICADO","Corrige el ID duplicado antes de usar el score.",IF(T6="REVISAR CONFIGURACIÓN","Corrige pesos o umbrales en la hoja Configuración.",IF(T6="FALTA INFORMACIÓN","Completa todas las respuestas Sí/No del scoring.",IF(T6="REVISAR DATOS","Usa únicamente Sí o No en los campos de scoring.",IF(T6="No-fit",Configuración!$D$31,IF(T6="Alta",Configuración!$D$28,IF(T6="Media",Configuración!$D$29,Configuración!$D$30))))))))))</f>
        <v>Contactar el mismo día y asignar responsable.</v>
      </c>
      <c r="V6" s="2" t="s">
        <v>271</v>
      </c>
      <c r="W6" s="4">
        <v>46294</v>
      </c>
      <c r="X6" s="2" t="s">
        <v>272</v>
      </c>
    </row>
    <row r="7" spans="1:24" ht="27.6">
      <c r="A7" s="2">
        <v>2</v>
      </c>
      <c r="B7" s="2" t="s">
        <v>273</v>
      </c>
      <c r="C7" s="2" t="s">
        <v>274</v>
      </c>
      <c r="D7" s="2" t="s">
        <v>275</v>
      </c>
      <c r="E7" s="2" t="s">
        <v>276</v>
      </c>
      <c r="F7" s="2" t="s">
        <v>269</v>
      </c>
      <c r="G7" s="2" t="s">
        <v>269</v>
      </c>
      <c r="H7" s="2" t="s">
        <v>269</v>
      </c>
      <c r="I7" s="2" t="s">
        <v>269</v>
      </c>
      <c r="J7" s="2" t="s">
        <v>269</v>
      </c>
      <c r="K7" s="2" t="s">
        <v>270</v>
      </c>
      <c r="L7" s="2" t="s">
        <v>269</v>
      </c>
      <c r="M7" s="2" t="s">
        <v>270</v>
      </c>
      <c r="N7" s="2" t="s">
        <v>269</v>
      </c>
      <c r="O7" s="2" t="s">
        <v>270</v>
      </c>
      <c r="P7" s="2" t="s">
        <v>270</v>
      </c>
      <c r="Q7" s="2" t="s">
        <v>270</v>
      </c>
      <c r="R7" s="2" t="s">
        <v>269</v>
      </c>
      <c r="S7" s="5">
        <f>IF(COUNTA(A7:R7)+COUNTA(V7:X7)=0,"",IF(B7="","",IF(A7="","",IF(COUNTIF($A$6:$A$105,A7)&gt;1,"",IF(Configuración!$B$44&lt;&gt;"OK","",IF(COUNTA(F7:R7)&lt;13,"",IF(COUNTIF(F7:R7,"Sí")+COUNTIF(F7:R7,"No")&lt;&gt;13,"",IF(OR(F7="No",G7="No",H7="No"),0,MIN(100,MAX(0,IF(I7="Sí",Configuración!$C$12,0)+IF(J7="Sí",Configuración!$C$13,0)+IF(K7="Sí",Configuración!$C$14,0)+IF(L7="Sí",Configuración!$C$15,0)+IF(M7="Sí",Configuración!$C$16,0)+IF(N7="Sí",Configuración!$C$17,0)+IF(O7="Sí",Configuración!$C$21,0)+IF(P7="Sí",Configuración!$C$22,0)+IF(Q7="Sí",Configuración!$C$23,0)+IF(R7="Sí",Configuración!$C$24,0)))))))))))</f>
        <v>50</v>
      </c>
      <c r="T7" s="3" t="str">
        <f>IF(COUNTA(A7:R7)+COUNTA(V7:X7)=0,"",IF(B7="","FALTA PROSPECTO",IF(A7="","FALTA ID",IF(COUNTIF($A$6:$A$105,A7)&gt;1,"REVISAR DUPLICADO",IF(Configuración!$B$44&lt;&gt;"OK","REVISAR CONFIGURACIÓN",IF(COUNTA(F7:R7)&lt;13,"FALTA INFORMACIÓN",IF(COUNTIF(F7:R7,"Sí")+COUNTIF(F7:R7,"No")&lt;&gt;13,"REVISAR DATOS",IF(OR(F7="No",G7="No",H7="No"),"No-fit",IF(S7&gt;=Configuración!$B$28,"Alta",IF(S7&gt;=Configuración!$B$29,"Media","Baja"))))))))))</f>
        <v>Media</v>
      </c>
      <c r="U7" s="3" t="str">
        <f>IF(T7="","",IF(T7="FALTA PROSPECTO","Completa el nombre del prospecto.",IF(T7="FALTA ID","Asigna un ID único al prospecto.",IF(T7="REVISAR DUPLICADO","Corrige el ID duplicado antes de usar el score.",IF(T7="REVISAR CONFIGURACIÓN","Corrige pesos o umbrales en la hoja Configuración.",IF(T7="FALTA INFORMACIÓN","Completa todas las respuestas Sí/No del scoring.",IF(T7="REVISAR DATOS","Usa únicamente Sí o No en los campos de scoring.",IF(T7="No-fit",Configuración!$D$31,IF(T7="Alta",Configuración!$D$28,IF(T7="Media",Configuración!$D$29,Configuración!$D$30))))))))))</f>
        <v>Programar seguimiento con fecha y completar información.</v>
      </c>
      <c r="V7" s="2" t="s">
        <v>277</v>
      </c>
      <c r="W7" s="4">
        <v>46310</v>
      </c>
      <c r="X7" s="2" t="s">
        <v>278</v>
      </c>
    </row>
    <row r="8" spans="1:24" ht="27.6">
      <c r="A8" s="2">
        <v>3</v>
      </c>
      <c r="B8" s="2" t="s">
        <v>279</v>
      </c>
      <c r="C8" s="2" t="s">
        <v>280</v>
      </c>
      <c r="D8" s="2" t="s">
        <v>281</v>
      </c>
      <c r="E8" s="2" t="s">
        <v>282</v>
      </c>
      <c r="F8" s="2" t="s">
        <v>269</v>
      </c>
      <c r="G8" s="2" t="s">
        <v>269</v>
      </c>
      <c r="H8" s="2" t="s">
        <v>269</v>
      </c>
      <c r="I8" s="2" t="s">
        <v>269</v>
      </c>
      <c r="J8" s="2" t="s">
        <v>269</v>
      </c>
      <c r="K8" s="2" t="s">
        <v>270</v>
      </c>
      <c r="L8" s="2" t="s">
        <v>270</v>
      </c>
      <c r="M8" s="2" t="s">
        <v>270</v>
      </c>
      <c r="N8" s="2" t="s">
        <v>269</v>
      </c>
      <c r="O8" s="2" t="s">
        <v>270</v>
      </c>
      <c r="P8" s="2" t="s">
        <v>270</v>
      </c>
      <c r="Q8" s="2" t="s">
        <v>269</v>
      </c>
      <c r="R8" s="2" t="s">
        <v>270</v>
      </c>
      <c r="S8" s="5">
        <f>IF(COUNTA(A8:R8)+COUNTA(V8:X8)=0,"",IF(B8="","",IF(A8="","",IF(COUNTIF($A$6:$A$105,A8)&gt;1,"",IF(Configuración!$B$44&lt;&gt;"OK","",IF(COUNTA(F8:R8)&lt;13,"",IF(COUNTIF(F8:R8,"Sí")+COUNTIF(F8:R8,"No")&lt;&gt;13,"",IF(OR(F8="No",G8="No",H8="No"),0,MIN(100,MAX(0,IF(I8="Sí",Configuración!$C$12,0)+IF(J8="Sí",Configuración!$C$13,0)+IF(K8="Sí",Configuración!$C$14,0)+IF(L8="Sí",Configuración!$C$15,0)+IF(M8="Sí",Configuración!$C$16,0)+IF(N8="Sí",Configuración!$C$17,0)+IF(O8="Sí",Configuración!$C$21,0)+IF(P8="Sí",Configuración!$C$22,0)+IF(Q8="Sí",Configuración!$C$23,0)+IF(R8="Sí",Configuración!$C$24,0)))))))))))</f>
        <v>40</v>
      </c>
      <c r="T8" s="3" t="str">
        <f>IF(COUNTA(A8:R8)+COUNTA(V8:X8)=0,"",IF(B8="","FALTA PROSPECTO",IF(A8="","FALTA ID",IF(COUNTIF($A$6:$A$105,A8)&gt;1,"REVISAR DUPLICADO",IF(Configuración!$B$44&lt;&gt;"OK","REVISAR CONFIGURACIÓN",IF(COUNTA(F8:R8)&lt;13,"FALTA INFORMACIÓN",IF(COUNTIF(F8:R8,"Sí")+COUNTIF(F8:R8,"No")&lt;&gt;13,"REVISAR DATOS",IF(OR(F8="No",G8="No",H8="No"),"No-fit",IF(S8&gt;=Configuración!$B$28,"Alta",IF(S8&gt;=Configuración!$B$29,"Media","Baja"))))))))))</f>
        <v>Media</v>
      </c>
      <c r="U8" s="3" t="str">
        <f>IF(T8="","",IF(T8="FALTA PROSPECTO","Completa el nombre del prospecto.",IF(T8="FALTA ID","Asigna un ID único al prospecto.",IF(T8="REVISAR DUPLICADO","Corrige el ID duplicado antes de usar el score.",IF(T8="REVISAR CONFIGURACIÓN","Corrige pesos o umbrales en la hoja Configuración.",IF(T8="FALTA INFORMACIÓN","Completa todas las respuestas Sí/No del scoring.",IF(T8="REVISAR DATOS","Usa únicamente Sí o No en los campos de scoring.",IF(T8="No-fit",Configuración!$D$31,IF(T8="Alta",Configuración!$D$28,IF(T8="Media",Configuración!$D$29,Configuración!$D$30))))))))))</f>
        <v>Programar seguimiento con fecha y completar información.</v>
      </c>
      <c r="V8" s="2" t="s">
        <v>283</v>
      </c>
      <c r="W8" s="4">
        <v>46297</v>
      </c>
      <c r="X8" s="2" t="s">
        <v>284</v>
      </c>
    </row>
    <row r="9" spans="1:24" ht="27.6">
      <c r="A9" s="2">
        <v>4</v>
      </c>
      <c r="B9" s="2" t="s">
        <v>285</v>
      </c>
      <c r="C9" s="2" t="s">
        <v>286</v>
      </c>
      <c r="D9" s="2" t="s">
        <v>267</v>
      </c>
      <c r="E9" s="2" t="s">
        <v>287</v>
      </c>
      <c r="F9" s="2" t="s">
        <v>269</v>
      </c>
      <c r="G9" s="2" t="s">
        <v>269</v>
      </c>
      <c r="H9" s="2" t="s">
        <v>269</v>
      </c>
      <c r="I9" s="2" t="s">
        <v>269</v>
      </c>
      <c r="J9" s="2" t="s">
        <v>269</v>
      </c>
      <c r="K9" s="2" t="s">
        <v>269</v>
      </c>
      <c r="L9" s="2" t="s">
        <v>269</v>
      </c>
      <c r="M9" s="2" t="s">
        <v>269</v>
      </c>
      <c r="N9" s="2" t="s">
        <v>269</v>
      </c>
      <c r="O9" s="2" t="s">
        <v>270</v>
      </c>
      <c r="P9" s="2" t="s">
        <v>270</v>
      </c>
      <c r="Q9" s="2" t="s">
        <v>270</v>
      </c>
      <c r="R9" s="2" t="s">
        <v>270</v>
      </c>
      <c r="S9" s="5">
        <f>IF(COUNTA(A9:R9)+COUNTA(V9:X9)=0,"",IF(B9="","",IF(A9="","",IF(COUNTIF($A$6:$A$105,A9)&gt;1,"",IF(Configuración!$B$44&lt;&gt;"OK","",IF(COUNTA(F9:R9)&lt;13,"",IF(COUNTIF(F9:R9,"Sí")+COUNTIF(F9:R9,"No")&lt;&gt;13,"",IF(OR(F9="No",G9="No",H9="No"),0,MIN(100,MAX(0,IF(I9="Sí",Configuración!$C$12,0)+IF(J9="Sí",Configuración!$C$13,0)+IF(K9="Sí",Configuración!$C$14,0)+IF(L9="Sí",Configuración!$C$15,0)+IF(M9="Sí",Configuración!$C$16,0)+IF(N9="Sí",Configuración!$C$17,0)+IF(O9="Sí",Configuración!$C$21,0)+IF(P9="Sí",Configuración!$C$22,0)+IF(Q9="Sí",Configuración!$C$23,0)+IF(R9="Sí",Configuración!$C$24,0)))))))))))</f>
        <v>100</v>
      </c>
      <c r="T9" s="3" t="str">
        <f>IF(COUNTA(A9:R9)+COUNTA(V9:X9)=0,"",IF(B9="","FALTA PROSPECTO",IF(A9="","FALTA ID",IF(COUNTIF($A$6:$A$105,A9)&gt;1,"REVISAR DUPLICADO",IF(Configuración!$B$44&lt;&gt;"OK","REVISAR CONFIGURACIÓN",IF(COUNTA(F9:R9)&lt;13,"FALTA INFORMACIÓN",IF(COUNTIF(F9:R9,"Sí")+COUNTIF(F9:R9,"No")&lt;&gt;13,"REVISAR DATOS",IF(OR(F9="No",G9="No",H9="No"),"No-fit",IF(S9&gt;=Configuración!$B$28,"Alta",IF(S9&gt;=Configuración!$B$29,"Media","Baja"))))))))))</f>
        <v>Alta</v>
      </c>
      <c r="U9" s="3" t="str">
        <f>IF(T9="","",IF(T9="FALTA PROSPECTO","Completa el nombre del prospecto.",IF(T9="FALTA ID","Asigna un ID único al prospecto.",IF(T9="REVISAR DUPLICADO","Corrige el ID duplicado antes de usar el score.",IF(T9="REVISAR CONFIGURACIÓN","Corrige pesos o umbrales en la hoja Configuración.",IF(T9="FALTA INFORMACIÓN","Completa todas las respuestas Sí/No del scoring.",IF(T9="REVISAR DATOS","Usa únicamente Sí o No en los campos de scoring.",IF(T9="No-fit",Configuración!$D$31,IF(T9="Alta",Configuración!$D$28,IF(T9="Media",Configuración!$D$29,Configuración!$D$30))))))))))</f>
        <v>Contactar el mismo día y asignar responsable.</v>
      </c>
      <c r="V9" s="2" t="s">
        <v>288</v>
      </c>
      <c r="W9" s="4">
        <v>46294</v>
      </c>
      <c r="X9" s="2" t="s">
        <v>289</v>
      </c>
    </row>
    <row r="10" spans="1:24">
      <c r="A10" s="2">
        <v>5</v>
      </c>
      <c r="B10" s="2" t="s">
        <v>290</v>
      </c>
      <c r="C10" s="2" t="s">
        <v>291</v>
      </c>
      <c r="D10" s="2" t="s">
        <v>275</v>
      </c>
      <c r="E10" s="2" t="s">
        <v>292</v>
      </c>
      <c r="F10" s="2" t="s">
        <v>270</v>
      </c>
      <c r="G10" s="2" t="s">
        <v>269</v>
      </c>
      <c r="H10" s="2" t="s">
        <v>269</v>
      </c>
      <c r="I10" s="2" t="s">
        <v>269</v>
      </c>
      <c r="J10" s="2" t="s">
        <v>269</v>
      </c>
      <c r="K10" s="2" t="s">
        <v>269</v>
      </c>
      <c r="L10" s="2" t="s">
        <v>269</v>
      </c>
      <c r="M10" s="2" t="s">
        <v>269</v>
      </c>
      <c r="N10" s="2" t="s">
        <v>269</v>
      </c>
      <c r="O10" s="2" t="s">
        <v>270</v>
      </c>
      <c r="P10" s="2" t="s">
        <v>270</v>
      </c>
      <c r="Q10" s="2" t="s">
        <v>270</v>
      </c>
      <c r="R10" s="2" t="s">
        <v>270</v>
      </c>
      <c r="S10" s="5">
        <f>IF(COUNTA(A10:R10)+COUNTA(V10:X10)=0,"",IF(B10="","",IF(A10="","",IF(COUNTIF($A$6:$A$105,A10)&gt;1,"",IF(Configuración!$B$44&lt;&gt;"OK","",IF(COUNTA(F10:R10)&lt;13,"",IF(COUNTIF(F10:R10,"Sí")+COUNTIF(F10:R10,"No")&lt;&gt;13,"",IF(OR(F10="No",G10="No",H10="No"),0,MIN(100,MAX(0,IF(I10="Sí",Configuración!$C$12,0)+IF(J10="Sí",Configuración!$C$13,0)+IF(K10="Sí",Configuración!$C$14,0)+IF(L10="Sí",Configuración!$C$15,0)+IF(M10="Sí",Configuración!$C$16,0)+IF(N10="Sí",Configuración!$C$17,0)+IF(O10="Sí",Configuración!$C$21,0)+IF(P10="Sí",Configuración!$C$22,0)+IF(Q10="Sí",Configuración!$C$23,0)+IF(R10="Sí",Configuración!$C$24,0)))))))))))</f>
        <v>0</v>
      </c>
      <c r="T10" s="3" t="str">
        <f>IF(COUNTA(A10:R10)+COUNTA(V10:X10)=0,"",IF(B10="","FALTA PROSPECTO",IF(A10="","FALTA ID",IF(COUNTIF($A$6:$A$105,A10)&gt;1,"REVISAR DUPLICADO",IF(Configuración!$B$44&lt;&gt;"OK","REVISAR CONFIGURACIÓN",IF(COUNTA(F10:R10)&lt;13,"FALTA INFORMACIÓN",IF(COUNTIF(F10:R10,"Sí")+COUNTIF(F10:R10,"No")&lt;&gt;13,"REVISAR DATOS",IF(OR(F10="No",G10="No",H10="No"),"No-fit",IF(S10&gt;=Configuración!$B$28,"Alta",IF(S10&gt;=Configuración!$B$29,"Media","Baja"))))))))))</f>
        <v>No-fit</v>
      </c>
      <c r="U10" s="3" t="str">
        <f>IF(T10="","",IF(T10="FALTA PROSPECTO","Completa el nombre del prospecto.",IF(T10="FALTA ID","Asigna un ID único al prospecto.",IF(T10="REVISAR DUPLICADO","Corrige el ID duplicado antes de usar el score.",IF(T10="REVISAR CONFIGURACIÓN","Corrige pesos o umbrales en la hoja Configuración.",IF(T10="FALTA INFORMACIÓN","Completa todas las respuestas Sí/No del scoring.",IF(T10="REVISAR DATOS","Usa únicamente Sí o No en los campos de scoring.",IF(T10="No-fit",Configuración!$D$31,IF(T10="Alta",Configuración!$D$28,IF(T10="Media",Configuración!$D$29,Configuración!$D$30))))))))))</f>
        <v>Cerrar o descartar documentando el motivo.</v>
      </c>
      <c r="V10" s="2" t="s">
        <v>293</v>
      </c>
      <c r="W10" s="4">
        <v>46295</v>
      </c>
      <c r="X10" s="2" t="s">
        <v>294</v>
      </c>
    </row>
    <row r="11" spans="1:2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5" t="str">
        <f>IF(COUNTA(A11:R11)+COUNTA(V11:X11)=0,"",IF(B11="","",IF(A11="","",IF(COUNTIF($A$6:$A$105,A11)&gt;1,"",IF(Configuración!$B$44&lt;&gt;"OK","",IF(COUNTA(F11:R11)&lt;13,"",IF(COUNTIF(F11:R11,"Sí")+COUNTIF(F11:R11,"No")&lt;&gt;13,"",IF(OR(F11="No",G11="No",H11="No"),0,MIN(100,MAX(0,IF(I11="Sí",Configuración!$C$12,0)+IF(J11="Sí",Configuración!$C$13,0)+IF(K11="Sí",Configuración!$C$14,0)+IF(L11="Sí",Configuración!$C$15,0)+IF(M11="Sí",Configuración!$C$16,0)+IF(N11="Sí",Configuración!$C$17,0)+IF(O11="Sí",Configuración!$C$21,0)+IF(P11="Sí",Configuración!$C$22,0)+IF(Q11="Sí",Configuración!$C$23,0)+IF(R11="Sí",Configuración!$C$24,0)))))))))))</f>
        <v/>
      </c>
      <c r="T11" s="3" t="str">
        <f>IF(COUNTA(A11:R11)+COUNTA(V11:X11)=0,"",IF(B11="","FALTA PROSPECTO",IF(A11="","FALTA ID",IF(COUNTIF($A$6:$A$105,A11)&gt;1,"REVISAR DUPLICADO",IF(Configuración!$B$44&lt;&gt;"OK","REVISAR CONFIGURACIÓN",IF(COUNTA(F11:R11)&lt;13,"FALTA INFORMACIÓN",IF(COUNTIF(F11:R11,"Sí")+COUNTIF(F11:R11,"No")&lt;&gt;13,"REVISAR DATOS",IF(OR(F11="No",G11="No",H11="No"),"No-fit",IF(S11&gt;=Configuración!$B$28,"Alta",IF(S11&gt;=Configuración!$B$29,"Media","Baja"))))))))))</f>
        <v/>
      </c>
      <c r="U11" s="3" t="str">
        <f>IF(T11="","",IF(T11="FALTA PROSPECTO","Completa el nombre del prospecto.",IF(T11="FALTA ID","Asigna un ID único al prospecto.",IF(T11="REVISAR DUPLICADO","Corrige el ID duplicado antes de usar el score.",IF(T11="REVISAR CONFIGURACIÓN","Corrige pesos o umbrales en la hoja Configuración.",IF(T11="FALTA INFORMACIÓN","Completa todas las respuestas Sí/No del scoring.",IF(T11="REVISAR DATOS","Usa únicamente Sí o No en los campos de scoring.",IF(T11="No-fit",Configuración!$D$31,IF(T11="Alta",Configuración!$D$28,IF(T11="Media",Configuración!$D$29,Configuración!$D$30))))))))))</f>
        <v/>
      </c>
      <c r="V11" s="2"/>
      <c r="W11" s="4"/>
      <c r="X11" s="2"/>
    </row>
    <row r="12" spans="1:2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5" t="str">
        <f>IF(COUNTA(A12:R12)+COUNTA(V12:X12)=0,"",IF(B12="","",IF(A12="","",IF(COUNTIF($A$6:$A$105,A12)&gt;1,"",IF(Configuración!$B$44&lt;&gt;"OK","",IF(COUNTA(F12:R12)&lt;13,"",IF(COUNTIF(F12:R12,"Sí")+COUNTIF(F12:R12,"No")&lt;&gt;13,"",IF(OR(F12="No",G12="No",H12="No"),0,MIN(100,MAX(0,IF(I12="Sí",Configuración!$C$12,0)+IF(J12="Sí",Configuración!$C$13,0)+IF(K12="Sí",Configuración!$C$14,0)+IF(L12="Sí",Configuración!$C$15,0)+IF(M12="Sí",Configuración!$C$16,0)+IF(N12="Sí",Configuración!$C$17,0)+IF(O12="Sí",Configuración!$C$21,0)+IF(P12="Sí",Configuración!$C$22,0)+IF(Q12="Sí",Configuración!$C$23,0)+IF(R12="Sí",Configuración!$C$24,0)))))))))))</f>
        <v/>
      </c>
      <c r="T12" s="3" t="str">
        <f>IF(COUNTA(A12:R12)+COUNTA(V12:X12)=0,"",IF(B12="","FALTA PROSPECTO",IF(A12="","FALTA ID",IF(COUNTIF($A$6:$A$105,A12)&gt;1,"REVISAR DUPLICADO",IF(Configuración!$B$44&lt;&gt;"OK","REVISAR CONFIGURACIÓN",IF(COUNTA(F12:R12)&lt;13,"FALTA INFORMACIÓN",IF(COUNTIF(F12:R12,"Sí")+COUNTIF(F12:R12,"No")&lt;&gt;13,"REVISAR DATOS",IF(OR(F12="No",G12="No",H12="No"),"No-fit",IF(S12&gt;=Configuración!$B$28,"Alta",IF(S12&gt;=Configuración!$B$29,"Media","Baja"))))))))))</f>
        <v/>
      </c>
      <c r="U12" s="3" t="str">
        <f>IF(T12="","",IF(T12="FALTA PROSPECTO","Completa el nombre del prospecto.",IF(T12="FALTA ID","Asigna un ID único al prospecto.",IF(T12="REVISAR DUPLICADO","Corrige el ID duplicado antes de usar el score.",IF(T12="REVISAR CONFIGURACIÓN","Corrige pesos o umbrales en la hoja Configuración.",IF(T12="FALTA INFORMACIÓN","Completa todas las respuestas Sí/No del scoring.",IF(T12="REVISAR DATOS","Usa únicamente Sí o No en los campos de scoring.",IF(T12="No-fit",Configuración!$D$31,IF(T12="Alta",Configuración!$D$28,IF(T12="Media",Configuración!$D$29,Configuración!$D$30))))))))))</f>
        <v/>
      </c>
      <c r="V12" s="2"/>
      <c r="W12" s="4"/>
      <c r="X12" s="2"/>
    </row>
    <row r="13" spans="1:2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5" t="str">
        <f>IF(COUNTA(A13:R13)+COUNTA(V13:X13)=0,"",IF(B13="","",IF(A13="","",IF(COUNTIF($A$6:$A$105,A13)&gt;1,"",IF(Configuración!$B$44&lt;&gt;"OK","",IF(COUNTA(F13:R13)&lt;13,"",IF(COUNTIF(F13:R13,"Sí")+COUNTIF(F13:R13,"No")&lt;&gt;13,"",IF(OR(F13="No",G13="No",H13="No"),0,MIN(100,MAX(0,IF(I13="Sí",Configuración!$C$12,0)+IF(J13="Sí",Configuración!$C$13,0)+IF(K13="Sí",Configuración!$C$14,0)+IF(L13="Sí",Configuración!$C$15,0)+IF(M13="Sí",Configuración!$C$16,0)+IF(N13="Sí",Configuración!$C$17,0)+IF(O13="Sí",Configuración!$C$21,0)+IF(P13="Sí",Configuración!$C$22,0)+IF(Q13="Sí",Configuración!$C$23,0)+IF(R13="Sí",Configuración!$C$24,0)))))))))))</f>
        <v/>
      </c>
      <c r="T13" s="3" t="str">
        <f>IF(COUNTA(A13:R13)+COUNTA(V13:X13)=0,"",IF(B13="","FALTA PROSPECTO",IF(A13="","FALTA ID",IF(COUNTIF($A$6:$A$105,A13)&gt;1,"REVISAR DUPLICADO",IF(Configuración!$B$44&lt;&gt;"OK","REVISAR CONFIGURACIÓN",IF(COUNTA(F13:R13)&lt;13,"FALTA INFORMACIÓN",IF(COUNTIF(F13:R13,"Sí")+COUNTIF(F13:R13,"No")&lt;&gt;13,"REVISAR DATOS",IF(OR(F13="No",G13="No",H13="No"),"No-fit",IF(S13&gt;=Configuración!$B$28,"Alta",IF(S13&gt;=Configuración!$B$29,"Media","Baja"))))))))))</f>
        <v/>
      </c>
      <c r="U13" s="3" t="str">
        <f>IF(T13="","",IF(T13="FALTA PROSPECTO","Completa el nombre del prospecto.",IF(T13="FALTA ID","Asigna un ID único al prospecto.",IF(T13="REVISAR DUPLICADO","Corrige el ID duplicado antes de usar el score.",IF(T13="REVISAR CONFIGURACIÓN","Corrige pesos o umbrales en la hoja Configuración.",IF(T13="FALTA INFORMACIÓN","Completa todas las respuestas Sí/No del scoring.",IF(T13="REVISAR DATOS","Usa únicamente Sí o No en los campos de scoring.",IF(T13="No-fit",Configuración!$D$31,IF(T13="Alta",Configuración!$D$28,IF(T13="Media",Configuración!$D$29,Configuración!$D$30))))))))))</f>
        <v/>
      </c>
      <c r="V13" s="2"/>
      <c r="W13" s="4"/>
      <c r="X13" s="2"/>
    </row>
    <row r="14" spans="1:2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5" t="str">
        <f>IF(COUNTA(A14:R14)+COUNTA(V14:X14)=0,"",IF(B14="","",IF(A14="","",IF(COUNTIF($A$6:$A$105,A14)&gt;1,"",IF(Configuración!$B$44&lt;&gt;"OK","",IF(COUNTA(F14:R14)&lt;13,"",IF(COUNTIF(F14:R14,"Sí")+COUNTIF(F14:R14,"No")&lt;&gt;13,"",IF(OR(F14="No",G14="No",H14="No"),0,MIN(100,MAX(0,IF(I14="Sí",Configuración!$C$12,0)+IF(J14="Sí",Configuración!$C$13,0)+IF(K14="Sí",Configuración!$C$14,0)+IF(L14="Sí",Configuración!$C$15,0)+IF(M14="Sí",Configuración!$C$16,0)+IF(N14="Sí",Configuración!$C$17,0)+IF(O14="Sí",Configuración!$C$21,0)+IF(P14="Sí",Configuración!$C$22,0)+IF(Q14="Sí",Configuración!$C$23,0)+IF(R14="Sí",Configuración!$C$24,0)))))))))))</f>
        <v/>
      </c>
      <c r="T14" s="3" t="str">
        <f>IF(COUNTA(A14:R14)+COUNTA(V14:X14)=0,"",IF(B14="","FALTA PROSPECTO",IF(A14="","FALTA ID",IF(COUNTIF($A$6:$A$105,A14)&gt;1,"REVISAR DUPLICADO",IF(Configuración!$B$44&lt;&gt;"OK","REVISAR CONFIGURACIÓN",IF(COUNTA(F14:R14)&lt;13,"FALTA INFORMACIÓN",IF(COUNTIF(F14:R14,"Sí")+COUNTIF(F14:R14,"No")&lt;&gt;13,"REVISAR DATOS",IF(OR(F14="No",G14="No",H14="No"),"No-fit",IF(S14&gt;=Configuración!$B$28,"Alta",IF(S14&gt;=Configuración!$B$29,"Media","Baja"))))))))))</f>
        <v/>
      </c>
      <c r="U14" s="3" t="str">
        <f>IF(T14="","",IF(T14="FALTA PROSPECTO","Completa el nombre del prospecto.",IF(T14="FALTA ID","Asigna un ID único al prospecto.",IF(T14="REVISAR DUPLICADO","Corrige el ID duplicado antes de usar el score.",IF(T14="REVISAR CONFIGURACIÓN","Corrige pesos o umbrales en la hoja Configuración.",IF(T14="FALTA INFORMACIÓN","Completa todas las respuestas Sí/No del scoring.",IF(T14="REVISAR DATOS","Usa únicamente Sí o No en los campos de scoring.",IF(T14="No-fit",Configuración!$D$31,IF(T14="Alta",Configuración!$D$28,IF(T14="Media",Configuración!$D$29,Configuración!$D$30))))))))))</f>
        <v/>
      </c>
      <c r="V14" s="2"/>
      <c r="W14" s="4"/>
      <c r="X14" s="2"/>
    </row>
    <row r="15" spans="1:2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5" t="str">
        <f>IF(COUNTA(A15:R15)+COUNTA(V15:X15)=0,"",IF(B15="","",IF(A15="","",IF(COUNTIF($A$6:$A$105,A15)&gt;1,"",IF(Configuración!$B$44&lt;&gt;"OK","",IF(COUNTA(F15:R15)&lt;13,"",IF(COUNTIF(F15:R15,"Sí")+COUNTIF(F15:R15,"No")&lt;&gt;13,"",IF(OR(F15="No",G15="No",H15="No"),0,MIN(100,MAX(0,IF(I15="Sí",Configuración!$C$12,0)+IF(J15="Sí",Configuración!$C$13,0)+IF(K15="Sí",Configuración!$C$14,0)+IF(L15="Sí",Configuración!$C$15,0)+IF(M15="Sí",Configuración!$C$16,0)+IF(N15="Sí",Configuración!$C$17,0)+IF(O15="Sí",Configuración!$C$21,0)+IF(P15="Sí",Configuración!$C$22,0)+IF(Q15="Sí",Configuración!$C$23,0)+IF(R15="Sí",Configuración!$C$24,0)))))))))))</f>
        <v/>
      </c>
      <c r="T15" s="3" t="str">
        <f>IF(COUNTA(A15:R15)+COUNTA(V15:X15)=0,"",IF(B15="","FALTA PROSPECTO",IF(A15="","FALTA ID",IF(COUNTIF($A$6:$A$105,A15)&gt;1,"REVISAR DUPLICADO",IF(Configuración!$B$44&lt;&gt;"OK","REVISAR CONFIGURACIÓN",IF(COUNTA(F15:R15)&lt;13,"FALTA INFORMACIÓN",IF(COUNTIF(F15:R15,"Sí")+COUNTIF(F15:R15,"No")&lt;&gt;13,"REVISAR DATOS",IF(OR(F15="No",G15="No",H15="No"),"No-fit",IF(S15&gt;=Configuración!$B$28,"Alta",IF(S15&gt;=Configuración!$B$29,"Media","Baja"))))))))))</f>
        <v/>
      </c>
      <c r="U15" s="3" t="str">
        <f>IF(T15="","",IF(T15="FALTA PROSPECTO","Completa el nombre del prospecto.",IF(T15="FALTA ID","Asigna un ID único al prospecto.",IF(T15="REVISAR DUPLICADO","Corrige el ID duplicado antes de usar el score.",IF(T15="REVISAR CONFIGURACIÓN","Corrige pesos o umbrales en la hoja Configuración.",IF(T15="FALTA INFORMACIÓN","Completa todas las respuestas Sí/No del scoring.",IF(T15="REVISAR DATOS","Usa únicamente Sí o No en los campos de scoring.",IF(T15="No-fit",Configuración!$D$31,IF(T15="Alta",Configuración!$D$28,IF(T15="Media",Configuración!$D$29,Configuración!$D$30))))))))))</f>
        <v/>
      </c>
      <c r="V15" s="2"/>
      <c r="W15" s="4"/>
      <c r="X15" s="2"/>
    </row>
    <row r="16" spans="1: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5" t="str">
        <f>IF(COUNTA(A16:R16)+COUNTA(V16:X16)=0,"",IF(B16="","",IF(A16="","",IF(COUNTIF($A$6:$A$105,A16)&gt;1,"",IF(Configuración!$B$44&lt;&gt;"OK","",IF(COUNTA(F16:R16)&lt;13,"",IF(COUNTIF(F16:R16,"Sí")+COUNTIF(F16:R16,"No")&lt;&gt;13,"",IF(OR(F16="No",G16="No",H16="No"),0,MIN(100,MAX(0,IF(I16="Sí",Configuración!$C$12,0)+IF(J16="Sí",Configuración!$C$13,0)+IF(K16="Sí",Configuración!$C$14,0)+IF(L16="Sí",Configuración!$C$15,0)+IF(M16="Sí",Configuración!$C$16,0)+IF(N16="Sí",Configuración!$C$17,0)+IF(O16="Sí",Configuración!$C$21,0)+IF(P16="Sí",Configuración!$C$22,0)+IF(Q16="Sí",Configuración!$C$23,0)+IF(R16="Sí",Configuración!$C$24,0)))))))))))</f>
        <v/>
      </c>
      <c r="T16" s="3" t="str">
        <f>IF(COUNTA(A16:R16)+COUNTA(V16:X16)=0,"",IF(B16="","FALTA PROSPECTO",IF(A16="","FALTA ID",IF(COUNTIF($A$6:$A$105,A16)&gt;1,"REVISAR DUPLICADO",IF(Configuración!$B$44&lt;&gt;"OK","REVISAR CONFIGURACIÓN",IF(COUNTA(F16:R16)&lt;13,"FALTA INFORMACIÓN",IF(COUNTIF(F16:R16,"Sí")+COUNTIF(F16:R16,"No")&lt;&gt;13,"REVISAR DATOS",IF(OR(F16="No",G16="No",H16="No"),"No-fit",IF(S16&gt;=Configuración!$B$28,"Alta",IF(S16&gt;=Configuración!$B$29,"Media","Baja"))))))))))</f>
        <v/>
      </c>
      <c r="U16" s="3" t="str">
        <f>IF(T16="","",IF(T16="FALTA PROSPECTO","Completa el nombre del prospecto.",IF(T16="FALTA ID","Asigna un ID único al prospecto.",IF(T16="REVISAR DUPLICADO","Corrige el ID duplicado antes de usar el score.",IF(T16="REVISAR CONFIGURACIÓN","Corrige pesos o umbrales en la hoja Configuración.",IF(T16="FALTA INFORMACIÓN","Completa todas las respuestas Sí/No del scoring.",IF(T16="REVISAR DATOS","Usa únicamente Sí o No en los campos de scoring.",IF(T16="No-fit",Configuración!$D$31,IF(T16="Alta",Configuración!$D$28,IF(T16="Media",Configuración!$D$29,Configuración!$D$30))))))))))</f>
        <v/>
      </c>
      <c r="V16" s="2"/>
      <c r="W16" s="4"/>
      <c r="X16" s="2"/>
    </row>
    <row r="17" spans="1:2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5" t="str">
        <f>IF(COUNTA(A17:R17)+COUNTA(V17:X17)=0,"",IF(B17="","",IF(A17="","",IF(COUNTIF($A$6:$A$105,A17)&gt;1,"",IF(Configuración!$B$44&lt;&gt;"OK","",IF(COUNTA(F17:R17)&lt;13,"",IF(COUNTIF(F17:R17,"Sí")+COUNTIF(F17:R17,"No")&lt;&gt;13,"",IF(OR(F17="No",G17="No",H17="No"),0,MIN(100,MAX(0,IF(I17="Sí",Configuración!$C$12,0)+IF(J17="Sí",Configuración!$C$13,0)+IF(K17="Sí",Configuración!$C$14,0)+IF(L17="Sí",Configuración!$C$15,0)+IF(M17="Sí",Configuración!$C$16,0)+IF(N17="Sí",Configuración!$C$17,0)+IF(O17="Sí",Configuración!$C$21,0)+IF(P17="Sí",Configuración!$C$22,0)+IF(Q17="Sí",Configuración!$C$23,0)+IF(R17="Sí",Configuración!$C$24,0)))))))))))</f>
        <v/>
      </c>
      <c r="T17" s="3" t="str">
        <f>IF(COUNTA(A17:R17)+COUNTA(V17:X17)=0,"",IF(B17="","FALTA PROSPECTO",IF(A17="","FALTA ID",IF(COUNTIF($A$6:$A$105,A17)&gt;1,"REVISAR DUPLICADO",IF(Configuración!$B$44&lt;&gt;"OK","REVISAR CONFIGURACIÓN",IF(COUNTA(F17:R17)&lt;13,"FALTA INFORMACIÓN",IF(COUNTIF(F17:R17,"Sí")+COUNTIF(F17:R17,"No")&lt;&gt;13,"REVISAR DATOS",IF(OR(F17="No",G17="No",H17="No"),"No-fit",IF(S17&gt;=Configuración!$B$28,"Alta",IF(S17&gt;=Configuración!$B$29,"Media","Baja"))))))))))</f>
        <v/>
      </c>
      <c r="U17" s="3" t="str">
        <f>IF(T17="","",IF(T17="FALTA PROSPECTO","Completa el nombre del prospecto.",IF(T17="FALTA ID","Asigna un ID único al prospecto.",IF(T17="REVISAR DUPLICADO","Corrige el ID duplicado antes de usar el score.",IF(T17="REVISAR CONFIGURACIÓN","Corrige pesos o umbrales en la hoja Configuración.",IF(T17="FALTA INFORMACIÓN","Completa todas las respuestas Sí/No del scoring.",IF(T17="REVISAR DATOS","Usa únicamente Sí o No en los campos de scoring.",IF(T17="No-fit",Configuración!$D$31,IF(T17="Alta",Configuración!$D$28,IF(T17="Media",Configuración!$D$29,Configuración!$D$30))))))))))</f>
        <v/>
      </c>
      <c r="V17" s="2"/>
      <c r="W17" s="4"/>
      <c r="X17" s="2"/>
    </row>
    <row r="18" spans="1:2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5" t="str">
        <f>IF(COUNTA(A18:R18)+COUNTA(V18:X18)=0,"",IF(B18="","",IF(A18="","",IF(COUNTIF($A$6:$A$105,A18)&gt;1,"",IF(Configuración!$B$44&lt;&gt;"OK","",IF(COUNTA(F18:R18)&lt;13,"",IF(COUNTIF(F18:R18,"Sí")+COUNTIF(F18:R18,"No")&lt;&gt;13,"",IF(OR(F18="No",G18="No",H18="No"),0,MIN(100,MAX(0,IF(I18="Sí",Configuración!$C$12,0)+IF(J18="Sí",Configuración!$C$13,0)+IF(K18="Sí",Configuración!$C$14,0)+IF(L18="Sí",Configuración!$C$15,0)+IF(M18="Sí",Configuración!$C$16,0)+IF(N18="Sí",Configuración!$C$17,0)+IF(O18="Sí",Configuración!$C$21,0)+IF(P18="Sí",Configuración!$C$22,0)+IF(Q18="Sí",Configuración!$C$23,0)+IF(R18="Sí",Configuración!$C$24,0)))))))))))</f>
        <v/>
      </c>
      <c r="T18" s="3" t="str">
        <f>IF(COUNTA(A18:R18)+COUNTA(V18:X18)=0,"",IF(B18="","FALTA PROSPECTO",IF(A18="","FALTA ID",IF(COUNTIF($A$6:$A$105,A18)&gt;1,"REVISAR DUPLICADO",IF(Configuración!$B$44&lt;&gt;"OK","REVISAR CONFIGURACIÓN",IF(COUNTA(F18:R18)&lt;13,"FALTA INFORMACIÓN",IF(COUNTIF(F18:R18,"Sí")+COUNTIF(F18:R18,"No")&lt;&gt;13,"REVISAR DATOS",IF(OR(F18="No",G18="No",H18="No"),"No-fit",IF(S18&gt;=Configuración!$B$28,"Alta",IF(S18&gt;=Configuración!$B$29,"Media","Baja"))))))))))</f>
        <v/>
      </c>
      <c r="U18" s="3" t="str">
        <f>IF(T18="","",IF(T18="FALTA PROSPECTO","Completa el nombre del prospecto.",IF(T18="FALTA ID","Asigna un ID único al prospecto.",IF(T18="REVISAR DUPLICADO","Corrige el ID duplicado antes de usar el score.",IF(T18="REVISAR CONFIGURACIÓN","Corrige pesos o umbrales en la hoja Configuración.",IF(T18="FALTA INFORMACIÓN","Completa todas las respuestas Sí/No del scoring.",IF(T18="REVISAR DATOS","Usa únicamente Sí o No en los campos de scoring.",IF(T18="No-fit",Configuración!$D$31,IF(T18="Alta",Configuración!$D$28,IF(T18="Media",Configuración!$D$29,Configuración!$D$30))))))))))</f>
        <v/>
      </c>
      <c r="V18" s="2"/>
      <c r="W18" s="4"/>
      <c r="X18" s="2"/>
    </row>
    <row r="19" spans="1:2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" t="str">
        <f>IF(COUNTA(A19:R19)+COUNTA(V19:X19)=0,"",IF(B19="","",IF(A19="","",IF(COUNTIF($A$6:$A$105,A19)&gt;1,"",IF(Configuración!$B$44&lt;&gt;"OK","",IF(COUNTA(F19:R19)&lt;13,"",IF(COUNTIF(F19:R19,"Sí")+COUNTIF(F19:R19,"No")&lt;&gt;13,"",IF(OR(F19="No",G19="No",H19="No"),0,MIN(100,MAX(0,IF(I19="Sí",Configuración!$C$12,0)+IF(J19="Sí",Configuración!$C$13,0)+IF(K19="Sí",Configuración!$C$14,0)+IF(L19="Sí",Configuración!$C$15,0)+IF(M19="Sí",Configuración!$C$16,0)+IF(N19="Sí",Configuración!$C$17,0)+IF(O19="Sí",Configuración!$C$21,0)+IF(P19="Sí",Configuración!$C$22,0)+IF(Q19="Sí",Configuración!$C$23,0)+IF(R19="Sí",Configuración!$C$24,0)))))))))))</f>
        <v/>
      </c>
      <c r="T19" s="3" t="str">
        <f>IF(COUNTA(A19:R19)+COUNTA(V19:X19)=0,"",IF(B19="","FALTA PROSPECTO",IF(A19="","FALTA ID",IF(COUNTIF($A$6:$A$105,A19)&gt;1,"REVISAR DUPLICADO",IF(Configuración!$B$44&lt;&gt;"OK","REVISAR CONFIGURACIÓN",IF(COUNTA(F19:R19)&lt;13,"FALTA INFORMACIÓN",IF(COUNTIF(F19:R19,"Sí")+COUNTIF(F19:R19,"No")&lt;&gt;13,"REVISAR DATOS",IF(OR(F19="No",G19="No",H19="No"),"No-fit",IF(S19&gt;=Configuración!$B$28,"Alta",IF(S19&gt;=Configuración!$B$29,"Media","Baja"))))))))))</f>
        <v/>
      </c>
      <c r="U19" s="3" t="str">
        <f>IF(T19="","",IF(T19="FALTA PROSPECTO","Completa el nombre del prospecto.",IF(T19="FALTA ID","Asigna un ID único al prospecto.",IF(T19="REVISAR DUPLICADO","Corrige el ID duplicado antes de usar el score.",IF(T19="REVISAR CONFIGURACIÓN","Corrige pesos o umbrales en la hoja Configuración.",IF(T19="FALTA INFORMACIÓN","Completa todas las respuestas Sí/No del scoring.",IF(T19="REVISAR DATOS","Usa únicamente Sí o No en los campos de scoring.",IF(T19="No-fit",Configuración!$D$31,IF(T19="Alta",Configuración!$D$28,IF(T19="Media",Configuración!$D$29,Configuración!$D$30))))))))))</f>
        <v/>
      </c>
      <c r="V19" s="2"/>
      <c r="W19" s="4"/>
      <c r="X19" s="2"/>
    </row>
    <row r="20" spans="1:2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" t="str">
        <f>IF(COUNTA(A20:R20)+COUNTA(V20:X20)=0,"",IF(B20="","",IF(A20="","",IF(COUNTIF($A$6:$A$105,A20)&gt;1,"",IF(Configuración!$B$44&lt;&gt;"OK","",IF(COUNTA(F20:R20)&lt;13,"",IF(COUNTIF(F20:R20,"Sí")+COUNTIF(F20:R20,"No")&lt;&gt;13,"",IF(OR(F20="No",G20="No",H20="No"),0,MIN(100,MAX(0,IF(I20="Sí",Configuración!$C$12,0)+IF(J20="Sí",Configuración!$C$13,0)+IF(K20="Sí",Configuración!$C$14,0)+IF(L20="Sí",Configuración!$C$15,0)+IF(M20="Sí",Configuración!$C$16,0)+IF(N20="Sí",Configuración!$C$17,0)+IF(O20="Sí",Configuración!$C$21,0)+IF(P20="Sí",Configuración!$C$22,0)+IF(Q20="Sí",Configuración!$C$23,0)+IF(R20="Sí",Configuración!$C$24,0)))))))))))</f>
        <v/>
      </c>
      <c r="T20" s="3" t="str">
        <f>IF(COUNTA(A20:R20)+COUNTA(V20:X20)=0,"",IF(B20="","FALTA PROSPECTO",IF(A20="","FALTA ID",IF(COUNTIF($A$6:$A$105,A20)&gt;1,"REVISAR DUPLICADO",IF(Configuración!$B$44&lt;&gt;"OK","REVISAR CONFIGURACIÓN",IF(COUNTA(F20:R20)&lt;13,"FALTA INFORMACIÓN",IF(COUNTIF(F20:R20,"Sí")+COUNTIF(F20:R20,"No")&lt;&gt;13,"REVISAR DATOS",IF(OR(F20="No",G20="No",H20="No"),"No-fit",IF(S20&gt;=Configuración!$B$28,"Alta",IF(S20&gt;=Configuración!$B$29,"Media","Baja"))))))))))</f>
        <v/>
      </c>
      <c r="U20" s="3" t="str">
        <f>IF(T20="","",IF(T20="FALTA PROSPECTO","Completa el nombre del prospecto.",IF(T20="FALTA ID","Asigna un ID único al prospecto.",IF(T20="REVISAR DUPLICADO","Corrige el ID duplicado antes de usar el score.",IF(T20="REVISAR CONFIGURACIÓN","Corrige pesos o umbrales en la hoja Configuración.",IF(T20="FALTA INFORMACIÓN","Completa todas las respuestas Sí/No del scoring.",IF(T20="REVISAR DATOS","Usa únicamente Sí o No en los campos de scoring.",IF(T20="No-fit",Configuración!$D$31,IF(T20="Alta",Configuración!$D$28,IF(T20="Media",Configuración!$D$29,Configuración!$D$30))))))))))</f>
        <v/>
      </c>
      <c r="V20" s="2"/>
      <c r="W20" s="4"/>
      <c r="X20" s="2"/>
    </row>
    <row r="21" spans="1:2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5" t="str">
        <f>IF(COUNTA(A21:R21)+COUNTA(V21:X21)=0,"",IF(B21="","",IF(A21="","",IF(COUNTIF($A$6:$A$105,A21)&gt;1,"",IF(Configuración!$B$44&lt;&gt;"OK","",IF(COUNTA(F21:R21)&lt;13,"",IF(COUNTIF(F21:R21,"Sí")+COUNTIF(F21:R21,"No")&lt;&gt;13,"",IF(OR(F21="No",G21="No",H21="No"),0,MIN(100,MAX(0,IF(I21="Sí",Configuración!$C$12,0)+IF(J21="Sí",Configuración!$C$13,0)+IF(K21="Sí",Configuración!$C$14,0)+IF(L21="Sí",Configuración!$C$15,0)+IF(M21="Sí",Configuración!$C$16,0)+IF(N21="Sí",Configuración!$C$17,0)+IF(O21="Sí",Configuración!$C$21,0)+IF(P21="Sí",Configuración!$C$22,0)+IF(Q21="Sí",Configuración!$C$23,0)+IF(R21="Sí",Configuración!$C$24,0)))))))))))</f>
        <v/>
      </c>
      <c r="T21" s="3" t="str">
        <f>IF(COUNTA(A21:R21)+COUNTA(V21:X21)=0,"",IF(B21="","FALTA PROSPECTO",IF(A21="","FALTA ID",IF(COUNTIF($A$6:$A$105,A21)&gt;1,"REVISAR DUPLICADO",IF(Configuración!$B$44&lt;&gt;"OK","REVISAR CONFIGURACIÓN",IF(COUNTA(F21:R21)&lt;13,"FALTA INFORMACIÓN",IF(COUNTIF(F21:R21,"Sí")+COUNTIF(F21:R21,"No")&lt;&gt;13,"REVISAR DATOS",IF(OR(F21="No",G21="No",H21="No"),"No-fit",IF(S21&gt;=Configuración!$B$28,"Alta",IF(S21&gt;=Configuración!$B$29,"Media","Baja"))))))))))</f>
        <v/>
      </c>
      <c r="U21" s="3" t="str">
        <f>IF(T21="","",IF(T21="FALTA PROSPECTO","Completa el nombre del prospecto.",IF(T21="FALTA ID","Asigna un ID único al prospecto.",IF(T21="REVISAR DUPLICADO","Corrige el ID duplicado antes de usar el score.",IF(T21="REVISAR CONFIGURACIÓN","Corrige pesos o umbrales en la hoja Configuración.",IF(T21="FALTA INFORMACIÓN","Completa todas las respuestas Sí/No del scoring.",IF(T21="REVISAR DATOS","Usa únicamente Sí o No en los campos de scoring.",IF(T21="No-fit",Configuración!$D$31,IF(T21="Alta",Configuración!$D$28,IF(T21="Media",Configuración!$D$29,Configuración!$D$30))))))))))</f>
        <v/>
      </c>
      <c r="V21" s="2"/>
      <c r="W21" s="4"/>
      <c r="X21" s="2"/>
    </row>
    <row r="22" spans="1:2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5" t="str">
        <f>IF(COUNTA(A22:R22)+COUNTA(V22:X22)=0,"",IF(B22="","",IF(A22="","",IF(COUNTIF($A$6:$A$105,A22)&gt;1,"",IF(Configuración!$B$44&lt;&gt;"OK","",IF(COUNTA(F22:R22)&lt;13,"",IF(COUNTIF(F22:R22,"Sí")+COUNTIF(F22:R22,"No")&lt;&gt;13,"",IF(OR(F22="No",G22="No",H22="No"),0,MIN(100,MAX(0,IF(I22="Sí",Configuración!$C$12,0)+IF(J22="Sí",Configuración!$C$13,0)+IF(K22="Sí",Configuración!$C$14,0)+IF(L22="Sí",Configuración!$C$15,0)+IF(M22="Sí",Configuración!$C$16,0)+IF(N22="Sí",Configuración!$C$17,0)+IF(O22="Sí",Configuración!$C$21,0)+IF(P22="Sí",Configuración!$C$22,0)+IF(Q22="Sí",Configuración!$C$23,0)+IF(R22="Sí",Configuración!$C$24,0)))))))))))</f>
        <v/>
      </c>
      <c r="T22" s="3" t="str">
        <f>IF(COUNTA(A22:R22)+COUNTA(V22:X22)=0,"",IF(B22="","FALTA PROSPECTO",IF(A22="","FALTA ID",IF(COUNTIF($A$6:$A$105,A22)&gt;1,"REVISAR DUPLICADO",IF(Configuración!$B$44&lt;&gt;"OK","REVISAR CONFIGURACIÓN",IF(COUNTA(F22:R22)&lt;13,"FALTA INFORMACIÓN",IF(COUNTIF(F22:R22,"Sí")+COUNTIF(F22:R22,"No")&lt;&gt;13,"REVISAR DATOS",IF(OR(F22="No",G22="No",H22="No"),"No-fit",IF(S22&gt;=Configuración!$B$28,"Alta",IF(S22&gt;=Configuración!$B$29,"Media","Baja"))))))))))</f>
        <v/>
      </c>
      <c r="U22" s="3" t="str">
        <f>IF(T22="","",IF(T22="FALTA PROSPECTO","Completa el nombre del prospecto.",IF(T22="FALTA ID","Asigna un ID único al prospecto.",IF(T22="REVISAR DUPLICADO","Corrige el ID duplicado antes de usar el score.",IF(T22="REVISAR CONFIGURACIÓN","Corrige pesos o umbrales en la hoja Configuración.",IF(T22="FALTA INFORMACIÓN","Completa todas las respuestas Sí/No del scoring.",IF(T22="REVISAR DATOS","Usa únicamente Sí o No en los campos de scoring.",IF(T22="No-fit",Configuración!$D$31,IF(T22="Alta",Configuración!$D$28,IF(T22="Media",Configuración!$D$29,Configuración!$D$30))))))))))</f>
        <v/>
      </c>
      <c r="V22" s="2"/>
      <c r="W22" s="4"/>
      <c r="X22" s="2"/>
    </row>
    <row r="23" spans="1:2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5" t="str">
        <f>IF(COUNTA(A23:R23)+COUNTA(V23:X23)=0,"",IF(B23="","",IF(A23="","",IF(COUNTIF($A$6:$A$105,A23)&gt;1,"",IF(Configuración!$B$44&lt;&gt;"OK","",IF(COUNTA(F23:R23)&lt;13,"",IF(COUNTIF(F23:R23,"Sí")+COUNTIF(F23:R23,"No")&lt;&gt;13,"",IF(OR(F23="No",G23="No",H23="No"),0,MIN(100,MAX(0,IF(I23="Sí",Configuración!$C$12,0)+IF(J23="Sí",Configuración!$C$13,0)+IF(K23="Sí",Configuración!$C$14,0)+IF(L23="Sí",Configuración!$C$15,0)+IF(M23="Sí",Configuración!$C$16,0)+IF(N23="Sí",Configuración!$C$17,0)+IF(O23="Sí",Configuración!$C$21,0)+IF(P23="Sí",Configuración!$C$22,0)+IF(Q23="Sí",Configuración!$C$23,0)+IF(R23="Sí",Configuración!$C$24,0)))))))))))</f>
        <v/>
      </c>
      <c r="T23" s="3" t="str">
        <f>IF(COUNTA(A23:R23)+COUNTA(V23:X23)=0,"",IF(B23="","FALTA PROSPECTO",IF(A23="","FALTA ID",IF(COUNTIF($A$6:$A$105,A23)&gt;1,"REVISAR DUPLICADO",IF(Configuración!$B$44&lt;&gt;"OK","REVISAR CONFIGURACIÓN",IF(COUNTA(F23:R23)&lt;13,"FALTA INFORMACIÓN",IF(COUNTIF(F23:R23,"Sí")+COUNTIF(F23:R23,"No")&lt;&gt;13,"REVISAR DATOS",IF(OR(F23="No",G23="No",H23="No"),"No-fit",IF(S23&gt;=Configuración!$B$28,"Alta",IF(S23&gt;=Configuración!$B$29,"Media","Baja"))))))))))</f>
        <v/>
      </c>
      <c r="U23" s="3" t="str">
        <f>IF(T23="","",IF(T23="FALTA PROSPECTO","Completa el nombre del prospecto.",IF(T23="FALTA ID","Asigna un ID único al prospecto.",IF(T23="REVISAR DUPLICADO","Corrige el ID duplicado antes de usar el score.",IF(T23="REVISAR CONFIGURACIÓN","Corrige pesos o umbrales en la hoja Configuración.",IF(T23="FALTA INFORMACIÓN","Completa todas las respuestas Sí/No del scoring.",IF(T23="REVISAR DATOS","Usa únicamente Sí o No en los campos de scoring.",IF(T23="No-fit",Configuración!$D$31,IF(T23="Alta",Configuración!$D$28,IF(T23="Media",Configuración!$D$29,Configuración!$D$30))))))))))</f>
        <v/>
      </c>
      <c r="V23" s="2"/>
      <c r="W23" s="4"/>
      <c r="X23" s="2"/>
    </row>
    <row r="24" spans="1: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5" t="str">
        <f>IF(COUNTA(A24:R24)+COUNTA(V24:X24)=0,"",IF(B24="","",IF(A24="","",IF(COUNTIF($A$6:$A$105,A24)&gt;1,"",IF(Configuración!$B$44&lt;&gt;"OK","",IF(COUNTA(F24:R24)&lt;13,"",IF(COUNTIF(F24:R24,"Sí")+COUNTIF(F24:R24,"No")&lt;&gt;13,"",IF(OR(F24="No",G24="No",H24="No"),0,MIN(100,MAX(0,IF(I24="Sí",Configuración!$C$12,0)+IF(J24="Sí",Configuración!$C$13,0)+IF(K24="Sí",Configuración!$C$14,0)+IF(L24="Sí",Configuración!$C$15,0)+IF(M24="Sí",Configuración!$C$16,0)+IF(N24="Sí",Configuración!$C$17,0)+IF(O24="Sí",Configuración!$C$21,0)+IF(P24="Sí",Configuración!$C$22,0)+IF(Q24="Sí",Configuración!$C$23,0)+IF(R24="Sí",Configuración!$C$24,0)))))))))))</f>
        <v/>
      </c>
      <c r="T24" s="3" t="str">
        <f>IF(COUNTA(A24:R24)+COUNTA(V24:X24)=0,"",IF(B24="","FALTA PROSPECTO",IF(A24="","FALTA ID",IF(COUNTIF($A$6:$A$105,A24)&gt;1,"REVISAR DUPLICADO",IF(Configuración!$B$44&lt;&gt;"OK","REVISAR CONFIGURACIÓN",IF(COUNTA(F24:R24)&lt;13,"FALTA INFORMACIÓN",IF(COUNTIF(F24:R24,"Sí")+COUNTIF(F24:R24,"No")&lt;&gt;13,"REVISAR DATOS",IF(OR(F24="No",G24="No",H24="No"),"No-fit",IF(S24&gt;=Configuración!$B$28,"Alta",IF(S24&gt;=Configuración!$B$29,"Media","Baja"))))))))))</f>
        <v/>
      </c>
      <c r="U24" s="3" t="str">
        <f>IF(T24="","",IF(T24="FALTA PROSPECTO","Completa el nombre del prospecto.",IF(T24="FALTA ID","Asigna un ID único al prospecto.",IF(T24="REVISAR DUPLICADO","Corrige el ID duplicado antes de usar el score.",IF(T24="REVISAR CONFIGURACIÓN","Corrige pesos o umbrales en la hoja Configuración.",IF(T24="FALTA INFORMACIÓN","Completa todas las respuestas Sí/No del scoring.",IF(T24="REVISAR DATOS","Usa únicamente Sí o No en los campos de scoring.",IF(T24="No-fit",Configuración!$D$31,IF(T24="Alta",Configuración!$D$28,IF(T24="Media",Configuración!$D$29,Configuración!$D$30))))))))))</f>
        <v/>
      </c>
      <c r="V24" s="2"/>
      <c r="W24" s="4"/>
      <c r="X24" s="2"/>
    </row>
    <row r="25" spans="1:2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5" t="str">
        <f>IF(COUNTA(A25:R25)+COUNTA(V25:X25)=0,"",IF(B25="","",IF(A25="","",IF(COUNTIF($A$6:$A$105,A25)&gt;1,"",IF(Configuración!$B$44&lt;&gt;"OK","",IF(COUNTA(F25:R25)&lt;13,"",IF(COUNTIF(F25:R25,"Sí")+COUNTIF(F25:R25,"No")&lt;&gt;13,"",IF(OR(F25="No",G25="No",H25="No"),0,MIN(100,MAX(0,IF(I25="Sí",Configuración!$C$12,0)+IF(J25="Sí",Configuración!$C$13,0)+IF(K25="Sí",Configuración!$C$14,0)+IF(L25="Sí",Configuración!$C$15,0)+IF(M25="Sí",Configuración!$C$16,0)+IF(N25="Sí",Configuración!$C$17,0)+IF(O25="Sí",Configuración!$C$21,0)+IF(P25="Sí",Configuración!$C$22,0)+IF(Q25="Sí",Configuración!$C$23,0)+IF(R25="Sí",Configuración!$C$24,0)))))))))))</f>
        <v/>
      </c>
      <c r="T25" s="3" t="str">
        <f>IF(COUNTA(A25:R25)+COUNTA(V25:X25)=0,"",IF(B25="","FALTA PROSPECTO",IF(A25="","FALTA ID",IF(COUNTIF($A$6:$A$105,A25)&gt;1,"REVISAR DUPLICADO",IF(Configuración!$B$44&lt;&gt;"OK","REVISAR CONFIGURACIÓN",IF(COUNTA(F25:R25)&lt;13,"FALTA INFORMACIÓN",IF(COUNTIF(F25:R25,"Sí")+COUNTIF(F25:R25,"No")&lt;&gt;13,"REVISAR DATOS",IF(OR(F25="No",G25="No",H25="No"),"No-fit",IF(S25&gt;=Configuración!$B$28,"Alta",IF(S25&gt;=Configuración!$B$29,"Media","Baja"))))))))))</f>
        <v/>
      </c>
      <c r="U25" s="3" t="str">
        <f>IF(T25="","",IF(T25="FALTA PROSPECTO","Completa el nombre del prospecto.",IF(T25="FALTA ID","Asigna un ID único al prospecto.",IF(T25="REVISAR DUPLICADO","Corrige el ID duplicado antes de usar el score.",IF(T25="REVISAR CONFIGURACIÓN","Corrige pesos o umbrales en la hoja Configuración.",IF(T25="FALTA INFORMACIÓN","Completa todas las respuestas Sí/No del scoring.",IF(T25="REVISAR DATOS","Usa únicamente Sí o No en los campos de scoring.",IF(T25="No-fit",Configuración!$D$31,IF(T25="Alta",Configuración!$D$28,IF(T25="Media",Configuración!$D$29,Configuración!$D$30))))))))))</f>
        <v/>
      </c>
      <c r="V25" s="2"/>
      <c r="W25" s="4"/>
      <c r="X25" s="2"/>
    </row>
    <row r="26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5" t="str">
        <f>IF(COUNTA(A26:R26)+COUNTA(V26:X26)=0,"",IF(B26="","",IF(A26="","",IF(COUNTIF($A$6:$A$105,A26)&gt;1,"",IF(Configuración!$B$44&lt;&gt;"OK","",IF(COUNTA(F26:R26)&lt;13,"",IF(COUNTIF(F26:R26,"Sí")+COUNTIF(F26:R26,"No")&lt;&gt;13,"",IF(OR(F26="No",G26="No",H26="No"),0,MIN(100,MAX(0,IF(I26="Sí",Configuración!$C$12,0)+IF(J26="Sí",Configuración!$C$13,0)+IF(K26="Sí",Configuración!$C$14,0)+IF(L26="Sí",Configuración!$C$15,0)+IF(M26="Sí",Configuración!$C$16,0)+IF(N26="Sí",Configuración!$C$17,0)+IF(O26="Sí",Configuración!$C$21,0)+IF(P26="Sí",Configuración!$C$22,0)+IF(Q26="Sí",Configuración!$C$23,0)+IF(R26="Sí",Configuración!$C$24,0)))))))))))</f>
        <v/>
      </c>
      <c r="T26" s="3" t="str">
        <f>IF(COUNTA(A26:R26)+COUNTA(V26:X26)=0,"",IF(B26="","FALTA PROSPECTO",IF(A26="","FALTA ID",IF(COUNTIF($A$6:$A$105,A26)&gt;1,"REVISAR DUPLICADO",IF(Configuración!$B$44&lt;&gt;"OK","REVISAR CONFIGURACIÓN",IF(COUNTA(F26:R26)&lt;13,"FALTA INFORMACIÓN",IF(COUNTIF(F26:R26,"Sí")+COUNTIF(F26:R26,"No")&lt;&gt;13,"REVISAR DATOS",IF(OR(F26="No",G26="No",H26="No"),"No-fit",IF(S26&gt;=Configuración!$B$28,"Alta",IF(S26&gt;=Configuración!$B$29,"Media","Baja"))))))))))</f>
        <v/>
      </c>
      <c r="U26" s="3" t="str">
        <f>IF(T26="","",IF(T26="FALTA PROSPECTO","Completa el nombre del prospecto.",IF(T26="FALTA ID","Asigna un ID único al prospecto.",IF(T26="REVISAR DUPLICADO","Corrige el ID duplicado antes de usar el score.",IF(T26="REVISAR CONFIGURACIÓN","Corrige pesos o umbrales en la hoja Configuración.",IF(T26="FALTA INFORMACIÓN","Completa todas las respuestas Sí/No del scoring.",IF(T26="REVISAR DATOS","Usa únicamente Sí o No en los campos de scoring.",IF(T26="No-fit",Configuración!$D$31,IF(T26="Alta",Configuración!$D$28,IF(T26="Media",Configuración!$D$29,Configuración!$D$30))))))))))</f>
        <v/>
      </c>
      <c r="V26" s="2"/>
      <c r="W26" s="4"/>
      <c r="X26" s="2"/>
    </row>
    <row r="27" spans="1:2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5" t="str">
        <f>IF(COUNTA(A27:R27)+COUNTA(V27:X27)=0,"",IF(B27="","",IF(A27="","",IF(COUNTIF($A$6:$A$105,A27)&gt;1,"",IF(Configuración!$B$44&lt;&gt;"OK","",IF(COUNTA(F27:R27)&lt;13,"",IF(COUNTIF(F27:R27,"Sí")+COUNTIF(F27:R27,"No")&lt;&gt;13,"",IF(OR(F27="No",G27="No",H27="No"),0,MIN(100,MAX(0,IF(I27="Sí",Configuración!$C$12,0)+IF(J27="Sí",Configuración!$C$13,0)+IF(K27="Sí",Configuración!$C$14,0)+IF(L27="Sí",Configuración!$C$15,0)+IF(M27="Sí",Configuración!$C$16,0)+IF(N27="Sí",Configuración!$C$17,0)+IF(O27="Sí",Configuración!$C$21,0)+IF(P27="Sí",Configuración!$C$22,0)+IF(Q27="Sí",Configuración!$C$23,0)+IF(R27="Sí",Configuración!$C$24,0)))))))))))</f>
        <v/>
      </c>
      <c r="T27" s="3" t="str">
        <f>IF(COUNTA(A27:R27)+COUNTA(V27:X27)=0,"",IF(B27="","FALTA PROSPECTO",IF(A27="","FALTA ID",IF(COUNTIF($A$6:$A$105,A27)&gt;1,"REVISAR DUPLICADO",IF(Configuración!$B$44&lt;&gt;"OK","REVISAR CONFIGURACIÓN",IF(COUNTA(F27:R27)&lt;13,"FALTA INFORMACIÓN",IF(COUNTIF(F27:R27,"Sí")+COUNTIF(F27:R27,"No")&lt;&gt;13,"REVISAR DATOS",IF(OR(F27="No",G27="No",H27="No"),"No-fit",IF(S27&gt;=Configuración!$B$28,"Alta",IF(S27&gt;=Configuración!$B$29,"Media","Baja"))))))))))</f>
        <v/>
      </c>
      <c r="U27" s="3" t="str">
        <f>IF(T27="","",IF(T27="FALTA PROSPECTO","Completa el nombre del prospecto.",IF(T27="FALTA ID","Asigna un ID único al prospecto.",IF(T27="REVISAR DUPLICADO","Corrige el ID duplicado antes de usar el score.",IF(T27="REVISAR CONFIGURACIÓN","Corrige pesos o umbrales en la hoja Configuración.",IF(T27="FALTA INFORMACIÓN","Completa todas las respuestas Sí/No del scoring.",IF(T27="REVISAR DATOS","Usa únicamente Sí o No en los campos de scoring.",IF(T27="No-fit",Configuración!$D$31,IF(T27="Alta",Configuración!$D$28,IF(T27="Media",Configuración!$D$29,Configuración!$D$30))))))))))</f>
        <v/>
      </c>
      <c r="V27" s="2"/>
      <c r="W27" s="4"/>
      <c r="X27" s="2"/>
    </row>
    <row r="28" spans="1:2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5" t="str">
        <f>IF(COUNTA(A28:R28)+COUNTA(V28:X28)=0,"",IF(B28="","",IF(A28="","",IF(COUNTIF($A$6:$A$105,A28)&gt;1,"",IF(Configuración!$B$44&lt;&gt;"OK","",IF(COUNTA(F28:R28)&lt;13,"",IF(COUNTIF(F28:R28,"Sí")+COUNTIF(F28:R28,"No")&lt;&gt;13,"",IF(OR(F28="No",G28="No",H28="No"),0,MIN(100,MAX(0,IF(I28="Sí",Configuración!$C$12,0)+IF(J28="Sí",Configuración!$C$13,0)+IF(K28="Sí",Configuración!$C$14,0)+IF(L28="Sí",Configuración!$C$15,0)+IF(M28="Sí",Configuración!$C$16,0)+IF(N28="Sí",Configuración!$C$17,0)+IF(O28="Sí",Configuración!$C$21,0)+IF(P28="Sí",Configuración!$C$22,0)+IF(Q28="Sí",Configuración!$C$23,0)+IF(R28="Sí",Configuración!$C$24,0)))))))))))</f>
        <v/>
      </c>
      <c r="T28" s="3" t="str">
        <f>IF(COUNTA(A28:R28)+COUNTA(V28:X28)=0,"",IF(B28="","FALTA PROSPECTO",IF(A28="","FALTA ID",IF(COUNTIF($A$6:$A$105,A28)&gt;1,"REVISAR DUPLICADO",IF(Configuración!$B$44&lt;&gt;"OK","REVISAR CONFIGURACIÓN",IF(COUNTA(F28:R28)&lt;13,"FALTA INFORMACIÓN",IF(COUNTIF(F28:R28,"Sí")+COUNTIF(F28:R28,"No")&lt;&gt;13,"REVISAR DATOS",IF(OR(F28="No",G28="No",H28="No"),"No-fit",IF(S28&gt;=Configuración!$B$28,"Alta",IF(S28&gt;=Configuración!$B$29,"Media","Baja"))))))))))</f>
        <v/>
      </c>
      <c r="U28" s="3" t="str">
        <f>IF(T28="","",IF(T28="FALTA PROSPECTO","Completa el nombre del prospecto.",IF(T28="FALTA ID","Asigna un ID único al prospecto.",IF(T28="REVISAR DUPLICADO","Corrige el ID duplicado antes de usar el score.",IF(T28="REVISAR CONFIGURACIÓN","Corrige pesos o umbrales en la hoja Configuración.",IF(T28="FALTA INFORMACIÓN","Completa todas las respuestas Sí/No del scoring.",IF(T28="REVISAR DATOS","Usa únicamente Sí o No en los campos de scoring.",IF(T28="No-fit",Configuración!$D$31,IF(T28="Alta",Configuración!$D$28,IF(T28="Media",Configuración!$D$29,Configuración!$D$30))))))))))</f>
        <v/>
      </c>
      <c r="V28" s="2"/>
      <c r="W28" s="4"/>
      <c r="X28" s="2"/>
    </row>
    <row r="29" spans="1:2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5" t="str">
        <f>IF(COUNTA(A29:R29)+COUNTA(V29:X29)=0,"",IF(B29="","",IF(A29="","",IF(COUNTIF($A$6:$A$105,A29)&gt;1,"",IF(Configuración!$B$44&lt;&gt;"OK","",IF(COUNTA(F29:R29)&lt;13,"",IF(COUNTIF(F29:R29,"Sí")+COUNTIF(F29:R29,"No")&lt;&gt;13,"",IF(OR(F29="No",G29="No",H29="No"),0,MIN(100,MAX(0,IF(I29="Sí",Configuración!$C$12,0)+IF(J29="Sí",Configuración!$C$13,0)+IF(K29="Sí",Configuración!$C$14,0)+IF(L29="Sí",Configuración!$C$15,0)+IF(M29="Sí",Configuración!$C$16,0)+IF(N29="Sí",Configuración!$C$17,0)+IF(O29="Sí",Configuración!$C$21,0)+IF(P29="Sí",Configuración!$C$22,0)+IF(Q29="Sí",Configuración!$C$23,0)+IF(R29="Sí",Configuración!$C$24,0)))))))))))</f>
        <v/>
      </c>
      <c r="T29" s="3" t="str">
        <f>IF(COUNTA(A29:R29)+COUNTA(V29:X29)=0,"",IF(B29="","FALTA PROSPECTO",IF(A29="","FALTA ID",IF(COUNTIF($A$6:$A$105,A29)&gt;1,"REVISAR DUPLICADO",IF(Configuración!$B$44&lt;&gt;"OK","REVISAR CONFIGURACIÓN",IF(COUNTA(F29:R29)&lt;13,"FALTA INFORMACIÓN",IF(COUNTIF(F29:R29,"Sí")+COUNTIF(F29:R29,"No")&lt;&gt;13,"REVISAR DATOS",IF(OR(F29="No",G29="No",H29="No"),"No-fit",IF(S29&gt;=Configuración!$B$28,"Alta",IF(S29&gt;=Configuración!$B$29,"Media","Baja"))))))))))</f>
        <v/>
      </c>
      <c r="U29" s="3" t="str">
        <f>IF(T29="","",IF(T29="FALTA PROSPECTO","Completa el nombre del prospecto.",IF(T29="FALTA ID","Asigna un ID único al prospecto.",IF(T29="REVISAR DUPLICADO","Corrige el ID duplicado antes de usar el score.",IF(T29="REVISAR CONFIGURACIÓN","Corrige pesos o umbrales en la hoja Configuración.",IF(T29="FALTA INFORMACIÓN","Completa todas las respuestas Sí/No del scoring.",IF(T29="REVISAR DATOS","Usa únicamente Sí o No en los campos de scoring.",IF(T29="No-fit",Configuración!$D$31,IF(T29="Alta",Configuración!$D$28,IF(T29="Media",Configuración!$D$29,Configuración!$D$30))))))))))</f>
        <v/>
      </c>
      <c r="V29" s="2"/>
      <c r="W29" s="4"/>
      <c r="X29" s="2"/>
    </row>
    <row r="30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5" t="str">
        <f>IF(COUNTA(A30:R30)+COUNTA(V30:X30)=0,"",IF(B30="","",IF(A30="","",IF(COUNTIF($A$6:$A$105,A30)&gt;1,"",IF(Configuración!$B$44&lt;&gt;"OK","",IF(COUNTA(F30:R30)&lt;13,"",IF(COUNTIF(F30:R30,"Sí")+COUNTIF(F30:R30,"No")&lt;&gt;13,"",IF(OR(F30="No",G30="No",H30="No"),0,MIN(100,MAX(0,IF(I30="Sí",Configuración!$C$12,0)+IF(J30="Sí",Configuración!$C$13,0)+IF(K30="Sí",Configuración!$C$14,0)+IF(L30="Sí",Configuración!$C$15,0)+IF(M30="Sí",Configuración!$C$16,0)+IF(N30="Sí",Configuración!$C$17,0)+IF(O30="Sí",Configuración!$C$21,0)+IF(P30="Sí",Configuración!$C$22,0)+IF(Q30="Sí",Configuración!$C$23,0)+IF(R30="Sí",Configuración!$C$24,0)))))))))))</f>
        <v/>
      </c>
      <c r="T30" s="3" t="str">
        <f>IF(COUNTA(A30:R30)+COUNTA(V30:X30)=0,"",IF(B30="","FALTA PROSPECTO",IF(A30="","FALTA ID",IF(COUNTIF($A$6:$A$105,A30)&gt;1,"REVISAR DUPLICADO",IF(Configuración!$B$44&lt;&gt;"OK","REVISAR CONFIGURACIÓN",IF(COUNTA(F30:R30)&lt;13,"FALTA INFORMACIÓN",IF(COUNTIF(F30:R30,"Sí")+COUNTIF(F30:R30,"No")&lt;&gt;13,"REVISAR DATOS",IF(OR(F30="No",G30="No",H30="No"),"No-fit",IF(S30&gt;=Configuración!$B$28,"Alta",IF(S30&gt;=Configuración!$B$29,"Media","Baja"))))))))))</f>
        <v/>
      </c>
      <c r="U30" s="3" t="str">
        <f>IF(T30="","",IF(T30="FALTA PROSPECTO","Completa el nombre del prospecto.",IF(T30="FALTA ID","Asigna un ID único al prospecto.",IF(T30="REVISAR DUPLICADO","Corrige el ID duplicado antes de usar el score.",IF(T30="REVISAR CONFIGURACIÓN","Corrige pesos o umbrales en la hoja Configuración.",IF(T30="FALTA INFORMACIÓN","Completa todas las respuestas Sí/No del scoring.",IF(T30="REVISAR DATOS","Usa únicamente Sí o No en los campos de scoring.",IF(T30="No-fit",Configuración!$D$31,IF(T30="Alta",Configuración!$D$28,IF(T30="Media",Configuración!$D$29,Configuración!$D$30))))))))))</f>
        <v/>
      </c>
      <c r="V30" s="2"/>
      <c r="W30" s="4"/>
      <c r="X30" s="2"/>
    </row>
    <row r="31" spans="1:2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5" t="str">
        <f>IF(COUNTA(A31:R31)+COUNTA(V31:X31)=0,"",IF(B31="","",IF(A31="","",IF(COUNTIF($A$6:$A$105,A31)&gt;1,"",IF(Configuración!$B$44&lt;&gt;"OK","",IF(COUNTA(F31:R31)&lt;13,"",IF(COUNTIF(F31:R31,"Sí")+COUNTIF(F31:R31,"No")&lt;&gt;13,"",IF(OR(F31="No",G31="No",H31="No"),0,MIN(100,MAX(0,IF(I31="Sí",Configuración!$C$12,0)+IF(J31="Sí",Configuración!$C$13,0)+IF(K31="Sí",Configuración!$C$14,0)+IF(L31="Sí",Configuración!$C$15,0)+IF(M31="Sí",Configuración!$C$16,0)+IF(N31="Sí",Configuración!$C$17,0)+IF(O31="Sí",Configuración!$C$21,0)+IF(P31="Sí",Configuración!$C$22,0)+IF(Q31="Sí",Configuración!$C$23,0)+IF(R31="Sí",Configuración!$C$24,0)))))))))))</f>
        <v/>
      </c>
      <c r="T31" s="3" t="str">
        <f>IF(COUNTA(A31:R31)+COUNTA(V31:X31)=0,"",IF(B31="","FALTA PROSPECTO",IF(A31="","FALTA ID",IF(COUNTIF($A$6:$A$105,A31)&gt;1,"REVISAR DUPLICADO",IF(Configuración!$B$44&lt;&gt;"OK","REVISAR CONFIGURACIÓN",IF(COUNTA(F31:R31)&lt;13,"FALTA INFORMACIÓN",IF(COUNTIF(F31:R31,"Sí")+COUNTIF(F31:R31,"No")&lt;&gt;13,"REVISAR DATOS",IF(OR(F31="No",G31="No",H31="No"),"No-fit",IF(S31&gt;=Configuración!$B$28,"Alta",IF(S31&gt;=Configuración!$B$29,"Media","Baja"))))))))))</f>
        <v/>
      </c>
      <c r="U31" s="3" t="str">
        <f>IF(T31="","",IF(T31="FALTA PROSPECTO","Completa el nombre del prospecto.",IF(T31="FALTA ID","Asigna un ID único al prospecto.",IF(T31="REVISAR DUPLICADO","Corrige el ID duplicado antes de usar el score.",IF(T31="REVISAR CONFIGURACIÓN","Corrige pesos o umbrales en la hoja Configuración.",IF(T31="FALTA INFORMACIÓN","Completa todas las respuestas Sí/No del scoring.",IF(T31="REVISAR DATOS","Usa únicamente Sí o No en los campos de scoring.",IF(T31="No-fit",Configuración!$D$31,IF(T31="Alta",Configuración!$D$28,IF(T31="Media",Configuración!$D$29,Configuración!$D$30))))))))))</f>
        <v/>
      </c>
      <c r="V31" s="2"/>
      <c r="W31" s="4"/>
      <c r="X31" s="2"/>
    </row>
    <row r="32" spans="1:2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5" t="str">
        <f>IF(COUNTA(A32:R32)+COUNTA(V32:X32)=0,"",IF(B32="","",IF(A32="","",IF(COUNTIF($A$6:$A$105,A32)&gt;1,"",IF(Configuración!$B$44&lt;&gt;"OK","",IF(COUNTA(F32:R32)&lt;13,"",IF(COUNTIF(F32:R32,"Sí")+COUNTIF(F32:R32,"No")&lt;&gt;13,"",IF(OR(F32="No",G32="No",H32="No"),0,MIN(100,MAX(0,IF(I32="Sí",Configuración!$C$12,0)+IF(J32="Sí",Configuración!$C$13,0)+IF(K32="Sí",Configuración!$C$14,0)+IF(L32="Sí",Configuración!$C$15,0)+IF(M32="Sí",Configuración!$C$16,0)+IF(N32="Sí",Configuración!$C$17,0)+IF(O32="Sí",Configuración!$C$21,0)+IF(P32="Sí",Configuración!$C$22,0)+IF(Q32="Sí",Configuración!$C$23,0)+IF(R32="Sí",Configuración!$C$24,0)))))))))))</f>
        <v/>
      </c>
      <c r="T32" s="3" t="str">
        <f>IF(COUNTA(A32:R32)+COUNTA(V32:X32)=0,"",IF(B32="","FALTA PROSPECTO",IF(A32="","FALTA ID",IF(COUNTIF($A$6:$A$105,A32)&gt;1,"REVISAR DUPLICADO",IF(Configuración!$B$44&lt;&gt;"OK","REVISAR CONFIGURACIÓN",IF(COUNTA(F32:R32)&lt;13,"FALTA INFORMACIÓN",IF(COUNTIF(F32:R32,"Sí")+COUNTIF(F32:R32,"No")&lt;&gt;13,"REVISAR DATOS",IF(OR(F32="No",G32="No",H32="No"),"No-fit",IF(S32&gt;=Configuración!$B$28,"Alta",IF(S32&gt;=Configuración!$B$29,"Media","Baja"))))))))))</f>
        <v/>
      </c>
      <c r="U32" s="3" t="str">
        <f>IF(T32="","",IF(T32="FALTA PROSPECTO","Completa el nombre del prospecto.",IF(T32="FALTA ID","Asigna un ID único al prospecto.",IF(T32="REVISAR DUPLICADO","Corrige el ID duplicado antes de usar el score.",IF(T32="REVISAR CONFIGURACIÓN","Corrige pesos o umbrales en la hoja Configuración.",IF(T32="FALTA INFORMACIÓN","Completa todas las respuestas Sí/No del scoring.",IF(T32="REVISAR DATOS","Usa únicamente Sí o No en los campos de scoring.",IF(T32="No-fit",Configuración!$D$31,IF(T32="Alta",Configuración!$D$28,IF(T32="Media",Configuración!$D$29,Configuración!$D$30))))))))))</f>
        <v/>
      </c>
      <c r="V32" s="2"/>
      <c r="W32" s="4"/>
      <c r="X32" s="2"/>
    </row>
    <row r="33" spans="1:2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5" t="str">
        <f>IF(COUNTA(A33:R33)+COUNTA(V33:X33)=0,"",IF(B33="","",IF(A33="","",IF(COUNTIF($A$6:$A$105,A33)&gt;1,"",IF(Configuración!$B$44&lt;&gt;"OK","",IF(COUNTA(F33:R33)&lt;13,"",IF(COUNTIF(F33:R33,"Sí")+COUNTIF(F33:R33,"No")&lt;&gt;13,"",IF(OR(F33="No",G33="No",H33="No"),0,MIN(100,MAX(0,IF(I33="Sí",Configuración!$C$12,0)+IF(J33="Sí",Configuración!$C$13,0)+IF(K33="Sí",Configuración!$C$14,0)+IF(L33="Sí",Configuración!$C$15,0)+IF(M33="Sí",Configuración!$C$16,0)+IF(N33="Sí",Configuración!$C$17,0)+IF(O33="Sí",Configuración!$C$21,0)+IF(P33="Sí",Configuración!$C$22,0)+IF(Q33="Sí",Configuración!$C$23,0)+IF(R33="Sí",Configuración!$C$24,0)))))))))))</f>
        <v/>
      </c>
      <c r="T33" s="3" t="str">
        <f>IF(COUNTA(A33:R33)+COUNTA(V33:X33)=0,"",IF(B33="","FALTA PROSPECTO",IF(A33="","FALTA ID",IF(COUNTIF($A$6:$A$105,A33)&gt;1,"REVISAR DUPLICADO",IF(Configuración!$B$44&lt;&gt;"OK","REVISAR CONFIGURACIÓN",IF(COUNTA(F33:R33)&lt;13,"FALTA INFORMACIÓN",IF(COUNTIF(F33:R33,"Sí")+COUNTIF(F33:R33,"No")&lt;&gt;13,"REVISAR DATOS",IF(OR(F33="No",G33="No",H33="No"),"No-fit",IF(S33&gt;=Configuración!$B$28,"Alta",IF(S33&gt;=Configuración!$B$29,"Media","Baja"))))))))))</f>
        <v/>
      </c>
      <c r="U33" s="3" t="str">
        <f>IF(T33="","",IF(T33="FALTA PROSPECTO","Completa el nombre del prospecto.",IF(T33="FALTA ID","Asigna un ID único al prospecto.",IF(T33="REVISAR DUPLICADO","Corrige el ID duplicado antes de usar el score.",IF(T33="REVISAR CONFIGURACIÓN","Corrige pesos o umbrales en la hoja Configuración.",IF(T33="FALTA INFORMACIÓN","Completa todas las respuestas Sí/No del scoring.",IF(T33="REVISAR DATOS","Usa únicamente Sí o No en los campos de scoring.",IF(T33="No-fit",Configuración!$D$31,IF(T33="Alta",Configuración!$D$28,IF(T33="Media",Configuración!$D$29,Configuración!$D$30))))))))))</f>
        <v/>
      </c>
      <c r="V33" s="2"/>
      <c r="W33" s="4"/>
      <c r="X33" s="2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5" t="str">
        <f>IF(COUNTA(A34:R34)+COUNTA(V34:X34)=0,"",IF(B34="","",IF(A34="","",IF(COUNTIF($A$6:$A$105,A34)&gt;1,"",IF(Configuración!$B$44&lt;&gt;"OK","",IF(COUNTA(F34:R34)&lt;13,"",IF(COUNTIF(F34:R34,"Sí")+COUNTIF(F34:R34,"No")&lt;&gt;13,"",IF(OR(F34="No",G34="No",H34="No"),0,MIN(100,MAX(0,IF(I34="Sí",Configuración!$C$12,0)+IF(J34="Sí",Configuración!$C$13,0)+IF(K34="Sí",Configuración!$C$14,0)+IF(L34="Sí",Configuración!$C$15,0)+IF(M34="Sí",Configuración!$C$16,0)+IF(N34="Sí",Configuración!$C$17,0)+IF(O34="Sí",Configuración!$C$21,0)+IF(P34="Sí",Configuración!$C$22,0)+IF(Q34="Sí",Configuración!$C$23,0)+IF(R34="Sí",Configuración!$C$24,0)))))))))))</f>
        <v/>
      </c>
      <c r="T34" s="3" t="str">
        <f>IF(COUNTA(A34:R34)+COUNTA(V34:X34)=0,"",IF(B34="","FALTA PROSPECTO",IF(A34="","FALTA ID",IF(COUNTIF($A$6:$A$105,A34)&gt;1,"REVISAR DUPLICADO",IF(Configuración!$B$44&lt;&gt;"OK","REVISAR CONFIGURACIÓN",IF(COUNTA(F34:R34)&lt;13,"FALTA INFORMACIÓN",IF(COUNTIF(F34:R34,"Sí")+COUNTIF(F34:R34,"No")&lt;&gt;13,"REVISAR DATOS",IF(OR(F34="No",G34="No",H34="No"),"No-fit",IF(S34&gt;=Configuración!$B$28,"Alta",IF(S34&gt;=Configuración!$B$29,"Media","Baja"))))))))))</f>
        <v/>
      </c>
      <c r="U34" s="3" t="str">
        <f>IF(T34="","",IF(T34="FALTA PROSPECTO","Completa el nombre del prospecto.",IF(T34="FALTA ID","Asigna un ID único al prospecto.",IF(T34="REVISAR DUPLICADO","Corrige el ID duplicado antes de usar el score.",IF(T34="REVISAR CONFIGURACIÓN","Corrige pesos o umbrales en la hoja Configuración.",IF(T34="FALTA INFORMACIÓN","Completa todas las respuestas Sí/No del scoring.",IF(T34="REVISAR DATOS","Usa únicamente Sí o No en los campos de scoring.",IF(T34="No-fit",Configuración!$D$31,IF(T34="Alta",Configuración!$D$28,IF(T34="Media",Configuración!$D$29,Configuración!$D$30))))))))))</f>
        <v/>
      </c>
      <c r="V34" s="2"/>
      <c r="W34" s="4"/>
      <c r="X34" s="2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5" t="str">
        <f>IF(COUNTA(A35:R35)+COUNTA(V35:X35)=0,"",IF(B35="","",IF(A35="","",IF(COUNTIF($A$6:$A$105,A35)&gt;1,"",IF(Configuración!$B$44&lt;&gt;"OK","",IF(COUNTA(F35:R35)&lt;13,"",IF(COUNTIF(F35:R35,"Sí")+COUNTIF(F35:R35,"No")&lt;&gt;13,"",IF(OR(F35="No",G35="No",H35="No"),0,MIN(100,MAX(0,IF(I35="Sí",Configuración!$C$12,0)+IF(J35="Sí",Configuración!$C$13,0)+IF(K35="Sí",Configuración!$C$14,0)+IF(L35="Sí",Configuración!$C$15,0)+IF(M35="Sí",Configuración!$C$16,0)+IF(N35="Sí",Configuración!$C$17,0)+IF(O35="Sí",Configuración!$C$21,0)+IF(P35="Sí",Configuración!$C$22,0)+IF(Q35="Sí",Configuración!$C$23,0)+IF(R35="Sí",Configuración!$C$24,0)))))))))))</f>
        <v/>
      </c>
      <c r="T35" s="3" t="str">
        <f>IF(COUNTA(A35:R35)+COUNTA(V35:X35)=0,"",IF(B35="","FALTA PROSPECTO",IF(A35="","FALTA ID",IF(COUNTIF($A$6:$A$105,A35)&gt;1,"REVISAR DUPLICADO",IF(Configuración!$B$44&lt;&gt;"OK","REVISAR CONFIGURACIÓN",IF(COUNTA(F35:R35)&lt;13,"FALTA INFORMACIÓN",IF(COUNTIF(F35:R35,"Sí")+COUNTIF(F35:R35,"No")&lt;&gt;13,"REVISAR DATOS",IF(OR(F35="No",G35="No",H35="No"),"No-fit",IF(S35&gt;=Configuración!$B$28,"Alta",IF(S35&gt;=Configuración!$B$29,"Media","Baja"))))))))))</f>
        <v/>
      </c>
      <c r="U35" s="3" t="str">
        <f>IF(T35="","",IF(T35="FALTA PROSPECTO","Completa el nombre del prospecto.",IF(T35="FALTA ID","Asigna un ID único al prospecto.",IF(T35="REVISAR DUPLICADO","Corrige el ID duplicado antes de usar el score.",IF(T35="REVISAR CONFIGURACIÓN","Corrige pesos o umbrales en la hoja Configuración.",IF(T35="FALTA INFORMACIÓN","Completa todas las respuestas Sí/No del scoring.",IF(T35="REVISAR DATOS","Usa únicamente Sí o No en los campos de scoring.",IF(T35="No-fit",Configuración!$D$31,IF(T35="Alta",Configuración!$D$28,IF(T35="Media",Configuración!$D$29,Configuración!$D$30))))))))))</f>
        <v/>
      </c>
      <c r="V35" s="2"/>
      <c r="W35" s="4"/>
      <c r="X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5" t="str">
        <f>IF(COUNTA(A36:R36)+COUNTA(V36:X36)=0,"",IF(B36="","",IF(A36="","",IF(COUNTIF($A$6:$A$105,A36)&gt;1,"",IF(Configuración!$B$44&lt;&gt;"OK","",IF(COUNTA(F36:R36)&lt;13,"",IF(COUNTIF(F36:R36,"Sí")+COUNTIF(F36:R36,"No")&lt;&gt;13,"",IF(OR(F36="No",G36="No",H36="No"),0,MIN(100,MAX(0,IF(I36="Sí",Configuración!$C$12,0)+IF(J36="Sí",Configuración!$C$13,0)+IF(K36="Sí",Configuración!$C$14,0)+IF(L36="Sí",Configuración!$C$15,0)+IF(M36="Sí",Configuración!$C$16,0)+IF(N36="Sí",Configuración!$C$17,0)+IF(O36="Sí",Configuración!$C$21,0)+IF(P36="Sí",Configuración!$C$22,0)+IF(Q36="Sí",Configuración!$C$23,0)+IF(R36="Sí",Configuración!$C$24,0)))))))))))</f>
        <v/>
      </c>
      <c r="T36" s="3" t="str">
        <f>IF(COUNTA(A36:R36)+COUNTA(V36:X36)=0,"",IF(B36="","FALTA PROSPECTO",IF(A36="","FALTA ID",IF(COUNTIF($A$6:$A$105,A36)&gt;1,"REVISAR DUPLICADO",IF(Configuración!$B$44&lt;&gt;"OK","REVISAR CONFIGURACIÓN",IF(COUNTA(F36:R36)&lt;13,"FALTA INFORMACIÓN",IF(COUNTIF(F36:R36,"Sí")+COUNTIF(F36:R36,"No")&lt;&gt;13,"REVISAR DATOS",IF(OR(F36="No",G36="No",H36="No"),"No-fit",IF(S36&gt;=Configuración!$B$28,"Alta",IF(S36&gt;=Configuración!$B$29,"Media","Baja"))))))))))</f>
        <v/>
      </c>
      <c r="U36" s="3" t="str">
        <f>IF(T36="","",IF(T36="FALTA PROSPECTO","Completa el nombre del prospecto.",IF(T36="FALTA ID","Asigna un ID único al prospecto.",IF(T36="REVISAR DUPLICADO","Corrige el ID duplicado antes de usar el score.",IF(T36="REVISAR CONFIGURACIÓN","Corrige pesos o umbrales en la hoja Configuración.",IF(T36="FALTA INFORMACIÓN","Completa todas las respuestas Sí/No del scoring.",IF(T36="REVISAR DATOS","Usa únicamente Sí o No en los campos de scoring.",IF(T36="No-fit",Configuración!$D$31,IF(T36="Alta",Configuración!$D$28,IF(T36="Media",Configuración!$D$29,Configuración!$D$30))))))))))</f>
        <v/>
      </c>
      <c r="V36" s="2"/>
      <c r="W36" s="4"/>
      <c r="X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5" t="str">
        <f>IF(COUNTA(A37:R37)+COUNTA(V37:X37)=0,"",IF(B37="","",IF(A37="","",IF(COUNTIF($A$6:$A$105,A37)&gt;1,"",IF(Configuración!$B$44&lt;&gt;"OK","",IF(COUNTA(F37:R37)&lt;13,"",IF(COUNTIF(F37:R37,"Sí")+COUNTIF(F37:R37,"No")&lt;&gt;13,"",IF(OR(F37="No",G37="No",H37="No"),0,MIN(100,MAX(0,IF(I37="Sí",Configuración!$C$12,0)+IF(J37="Sí",Configuración!$C$13,0)+IF(K37="Sí",Configuración!$C$14,0)+IF(L37="Sí",Configuración!$C$15,0)+IF(M37="Sí",Configuración!$C$16,0)+IF(N37="Sí",Configuración!$C$17,0)+IF(O37="Sí",Configuración!$C$21,0)+IF(P37="Sí",Configuración!$C$22,0)+IF(Q37="Sí",Configuración!$C$23,0)+IF(R37="Sí",Configuración!$C$24,0)))))))))))</f>
        <v/>
      </c>
      <c r="T37" s="3" t="str">
        <f>IF(COUNTA(A37:R37)+COUNTA(V37:X37)=0,"",IF(B37="","FALTA PROSPECTO",IF(A37="","FALTA ID",IF(COUNTIF($A$6:$A$105,A37)&gt;1,"REVISAR DUPLICADO",IF(Configuración!$B$44&lt;&gt;"OK","REVISAR CONFIGURACIÓN",IF(COUNTA(F37:R37)&lt;13,"FALTA INFORMACIÓN",IF(COUNTIF(F37:R37,"Sí")+COUNTIF(F37:R37,"No")&lt;&gt;13,"REVISAR DATOS",IF(OR(F37="No",G37="No",H37="No"),"No-fit",IF(S37&gt;=Configuración!$B$28,"Alta",IF(S37&gt;=Configuración!$B$29,"Media","Baja"))))))))))</f>
        <v/>
      </c>
      <c r="U37" s="3" t="str">
        <f>IF(T37="","",IF(T37="FALTA PROSPECTO","Completa el nombre del prospecto.",IF(T37="FALTA ID","Asigna un ID único al prospecto.",IF(T37="REVISAR DUPLICADO","Corrige el ID duplicado antes de usar el score.",IF(T37="REVISAR CONFIGURACIÓN","Corrige pesos o umbrales en la hoja Configuración.",IF(T37="FALTA INFORMACIÓN","Completa todas las respuestas Sí/No del scoring.",IF(T37="REVISAR DATOS","Usa únicamente Sí o No en los campos de scoring.",IF(T37="No-fit",Configuración!$D$31,IF(T37="Alta",Configuración!$D$28,IF(T37="Media",Configuración!$D$29,Configuración!$D$30))))))))))</f>
        <v/>
      </c>
      <c r="V37" s="2"/>
      <c r="W37" s="4"/>
      <c r="X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5" t="str">
        <f>IF(COUNTA(A38:R38)+COUNTA(V38:X38)=0,"",IF(B38="","",IF(A38="","",IF(COUNTIF($A$6:$A$105,A38)&gt;1,"",IF(Configuración!$B$44&lt;&gt;"OK","",IF(COUNTA(F38:R38)&lt;13,"",IF(COUNTIF(F38:R38,"Sí")+COUNTIF(F38:R38,"No")&lt;&gt;13,"",IF(OR(F38="No",G38="No",H38="No"),0,MIN(100,MAX(0,IF(I38="Sí",Configuración!$C$12,0)+IF(J38="Sí",Configuración!$C$13,0)+IF(K38="Sí",Configuración!$C$14,0)+IF(L38="Sí",Configuración!$C$15,0)+IF(M38="Sí",Configuración!$C$16,0)+IF(N38="Sí",Configuración!$C$17,0)+IF(O38="Sí",Configuración!$C$21,0)+IF(P38="Sí",Configuración!$C$22,0)+IF(Q38="Sí",Configuración!$C$23,0)+IF(R38="Sí",Configuración!$C$24,0)))))))))))</f>
        <v/>
      </c>
      <c r="T38" s="3" t="str">
        <f>IF(COUNTA(A38:R38)+COUNTA(V38:X38)=0,"",IF(B38="","FALTA PROSPECTO",IF(A38="","FALTA ID",IF(COUNTIF($A$6:$A$105,A38)&gt;1,"REVISAR DUPLICADO",IF(Configuración!$B$44&lt;&gt;"OK","REVISAR CONFIGURACIÓN",IF(COUNTA(F38:R38)&lt;13,"FALTA INFORMACIÓN",IF(COUNTIF(F38:R38,"Sí")+COUNTIF(F38:R38,"No")&lt;&gt;13,"REVISAR DATOS",IF(OR(F38="No",G38="No",H38="No"),"No-fit",IF(S38&gt;=Configuración!$B$28,"Alta",IF(S38&gt;=Configuración!$B$29,"Media","Baja"))))))))))</f>
        <v/>
      </c>
      <c r="U38" s="3" t="str">
        <f>IF(T38="","",IF(T38="FALTA PROSPECTO","Completa el nombre del prospecto.",IF(T38="FALTA ID","Asigna un ID único al prospecto.",IF(T38="REVISAR DUPLICADO","Corrige el ID duplicado antes de usar el score.",IF(T38="REVISAR CONFIGURACIÓN","Corrige pesos o umbrales en la hoja Configuración.",IF(T38="FALTA INFORMACIÓN","Completa todas las respuestas Sí/No del scoring.",IF(T38="REVISAR DATOS","Usa únicamente Sí o No en los campos de scoring.",IF(T38="No-fit",Configuración!$D$31,IF(T38="Alta",Configuración!$D$28,IF(T38="Media",Configuración!$D$29,Configuración!$D$30))))))))))</f>
        <v/>
      </c>
      <c r="V38" s="2"/>
      <c r="W38" s="4"/>
      <c r="X38" s="2"/>
    </row>
    <row r="39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5" t="str">
        <f>IF(COUNTA(A39:R39)+COUNTA(V39:X39)=0,"",IF(B39="","",IF(A39="","",IF(COUNTIF($A$6:$A$105,A39)&gt;1,"",IF(Configuración!$B$44&lt;&gt;"OK","",IF(COUNTA(F39:R39)&lt;13,"",IF(COUNTIF(F39:R39,"Sí")+COUNTIF(F39:R39,"No")&lt;&gt;13,"",IF(OR(F39="No",G39="No",H39="No"),0,MIN(100,MAX(0,IF(I39="Sí",Configuración!$C$12,0)+IF(J39="Sí",Configuración!$C$13,0)+IF(K39="Sí",Configuración!$C$14,0)+IF(L39="Sí",Configuración!$C$15,0)+IF(M39="Sí",Configuración!$C$16,0)+IF(N39="Sí",Configuración!$C$17,0)+IF(O39="Sí",Configuración!$C$21,0)+IF(P39="Sí",Configuración!$C$22,0)+IF(Q39="Sí",Configuración!$C$23,0)+IF(R39="Sí",Configuración!$C$24,0)))))))))))</f>
        <v/>
      </c>
      <c r="T39" s="3" t="str">
        <f>IF(COUNTA(A39:R39)+COUNTA(V39:X39)=0,"",IF(B39="","FALTA PROSPECTO",IF(A39="","FALTA ID",IF(COUNTIF($A$6:$A$105,A39)&gt;1,"REVISAR DUPLICADO",IF(Configuración!$B$44&lt;&gt;"OK","REVISAR CONFIGURACIÓN",IF(COUNTA(F39:R39)&lt;13,"FALTA INFORMACIÓN",IF(COUNTIF(F39:R39,"Sí")+COUNTIF(F39:R39,"No")&lt;&gt;13,"REVISAR DATOS",IF(OR(F39="No",G39="No",H39="No"),"No-fit",IF(S39&gt;=Configuración!$B$28,"Alta",IF(S39&gt;=Configuración!$B$29,"Media","Baja"))))))))))</f>
        <v/>
      </c>
      <c r="U39" s="3" t="str">
        <f>IF(T39="","",IF(T39="FALTA PROSPECTO","Completa el nombre del prospecto.",IF(T39="FALTA ID","Asigna un ID único al prospecto.",IF(T39="REVISAR DUPLICADO","Corrige el ID duplicado antes de usar el score.",IF(T39="REVISAR CONFIGURACIÓN","Corrige pesos o umbrales en la hoja Configuración.",IF(T39="FALTA INFORMACIÓN","Completa todas las respuestas Sí/No del scoring.",IF(T39="REVISAR DATOS","Usa únicamente Sí o No en los campos de scoring.",IF(T39="No-fit",Configuración!$D$31,IF(T39="Alta",Configuración!$D$28,IF(T39="Media",Configuración!$D$29,Configuración!$D$30))))))))))</f>
        <v/>
      </c>
      <c r="V39" s="2"/>
      <c r="W39" s="4"/>
      <c r="X39" s="2"/>
    </row>
    <row r="40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5" t="str">
        <f>IF(COUNTA(A40:R40)+COUNTA(V40:X40)=0,"",IF(B40="","",IF(A40="","",IF(COUNTIF($A$6:$A$105,A40)&gt;1,"",IF(Configuración!$B$44&lt;&gt;"OK","",IF(COUNTA(F40:R40)&lt;13,"",IF(COUNTIF(F40:R40,"Sí")+COUNTIF(F40:R40,"No")&lt;&gt;13,"",IF(OR(F40="No",G40="No",H40="No"),0,MIN(100,MAX(0,IF(I40="Sí",Configuración!$C$12,0)+IF(J40="Sí",Configuración!$C$13,0)+IF(K40="Sí",Configuración!$C$14,0)+IF(L40="Sí",Configuración!$C$15,0)+IF(M40="Sí",Configuración!$C$16,0)+IF(N40="Sí",Configuración!$C$17,0)+IF(O40="Sí",Configuración!$C$21,0)+IF(P40="Sí",Configuración!$C$22,0)+IF(Q40="Sí",Configuración!$C$23,0)+IF(R40="Sí",Configuración!$C$24,0)))))))))))</f>
        <v/>
      </c>
      <c r="T40" s="3" t="str">
        <f>IF(COUNTA(A40:R40)+COUNTA(V40:X40)=0,"",IF(B40="","FALTA PROSPECTO",IF(A40="","FALTA ID",IF(COUNTIF($A$6:$A$105,A40)&gt;1,"REVISAR DUPLICADO",IF(Configuración!$B$44&lt;&gt;"OK","REVISAR CONFIGURACIÓN",IF(COUNTA(F40:R40)&lt;13,"FALTA INFORMACIÓN",IF(COUNTIF(F40:R40,"Sí")+COUNTIF(F40:R40,"No")&lt;&gt;13,"REVISAR DATOS",IF(OR(F40="No",G40="No",H40="No"),"No-fit",IF(S40&gt;=Configuración!$B$28,"Alta",IF(S40&gt;=Configuración!$B$29,"Media","Baja"))))))))))</f>
        <v/>
      </c>
      <c r="U40" s="3" t="str">
        <f>IF(T40="","",IF(T40="FALTA PROSPECTO","Completa el nombre del prospecto.",IF(T40="FALTA ID","Asigna un ID único al prospecto.",IF(T40="REVISAR DUPLICADO","Corrige el ID duplicado antes de usar el score.",IF(T40="REVISAR CONFIGURACIÓN","Corrige pesos o umbrales en la hoja Configuración.",IF(T40="FALTA INFORMACIÓN","Completa todas las respuestas Sí/No del scoring.",IF(T40="REVISAR DATOS","Usa únicamente Sí o No en los campos de scoring.",IF(T40="No-fit",Configuración!$D$31,IF(T40="Alta",Configuración!$D$28,IF(T40="Media",Configuración!$D$29,Configuración!$D$30))))))))))</f>
        <v/>
      </c>
      <c r="V40" s="2"/>
      <c r="W40" s="4"/>
      <c r="X40" s="2"/>
    </row>
    <row r="4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5" t="str">
        <f>IF(COUNTA(A41:R41)+COUNTA(V41:X41)=0,"",IF(B41="","",IF(A41="","",IF(COUNTIF($A$6:$A$105,A41)&gt;1,"",IF(Configuración!$B$44&lt;&gt;"OK","",IF(COUNTA(F41:R41)&lt;13,"",IF(COUNTIF(F41:R41,"Sí")+COUNTIF(F41:R41,"No")&lt;&gt;13,"",IF(OR(F41="No",G41="No",H41="No"),0,MIN(100,MAX(0,IF(I41="Sí",Configuración!$C$12,0)+IF(J41="Sí",Configuración!$C$13,0)+IF(K41="Sí",Configuración!$C$14,0)+IF(L41="Sí",Configuración!$C$15,0)+IF(M41="Sí",Configuración!$C$16,0)+IF(N41="Sí",Configuración!$C$17,0)+IF(O41="Sí",Configuración!$C$21,0)+IF(P41="Sí",Configuración!$C$22,0)+IF(Q41="Sí",Configuración!$C$23,0)+IF(R41="Sí",Configuración!$C$24,0)))))))))))</f>
        <v/>
      </c>
      <c r="T41" s="3" t="str">
        <f>IF(COUNTA(A41:R41)+COUNTA(V41:X41)=0,"",IF(B41="","FALTA PROSPECTO",IF(A41="","FALTA ID",IF(COUNTIF($A$6:$A$105,A41)&gt;1,"REVISAR DUPLICADO",IF(Configuración!$B$44&lt;&gt;"OK","REVISAR CONFIGURACIÓN",IF(COUNTA(F41:R41)&lt;13,"FALTA INFORMACIÓN",IF(COUNTIF(F41:R41,"Sí")+COUNTIF(F41:R41,"No")&lt;&gt;13,"REVISAR DATOS",IF(OR(F41="No",G41="No",H41="No"),"No-fit",IF(S41&gt;=Configuración!$B$28,"Alta",IF(S41&gt;=Configuración!$B$29,"Media","Baja"))))))))))</f>
        <v/>
      </c>
      <c r="U41" s="3" t="str">
        <f>IF(T41="","",IF(T41="FALTA PROSPECTO","Completa el nombre del prospecto.",IF(T41="FALTA ID","Asigna un ID único al prospecto.",IF(T41="REVISAR DUPLICADO","Corrige el ID duplicado antes de usar el score.",IF(T41="REVISAR CONFIGURACIÓN","Corrige pesos o umbrales en la hoja Configuración.",IF(T41="FALTA INFORMACIÓN","Completa todas las respuestas Sí/No del scoring.",IF(T41="REVISAR DATOS","Usa únicamente Sí o No en los campos de scoring.",IF(T41="No-fit",Configuración!$D$31,IF(T41="Alta",Configuración!$D$28,IF(T41="Media",Configuración!$D$29,Configuración!$D$30))))))))))</f>
        <v/>
      </c>
      <c r="V41" s="2"/>
      <c r="W41" s="4"/>
      <c r="X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5" t="str">
        <f>IF(COUNTA(A42:R42)+COUNTA(V42:X42)=0,"",IF(B42="","",IF(A42="","",IF(COUNTIF($A$6:$A$105,A42)&gt;1,"",IF(Configuración!$B$44&lt;&gt;"OK","",IF(COUNTA(F42:R42)&lt;13,"",IF(COUNTIF(F42:R42,"Sí")+COUNTIF(F42:R42,"No")&lt;&gt;13,"",IF(OR(F42="No",G42="No",H42="No"),0,MIN(100,MAX(0,IF(I42="Sí",Configuración!$C$12,0)+IF(J42="Sí",Configuración!$C$13,0)+IF(K42="Sí",Configuración!$C$14,0)+IF(L42="Sí",Configuración!$C$15,0)+IF(M42="Sí",Configuración!$C$16,0)+IF(N42="Sí",Configuración!$C$17,0)+IF(O42="Sí",Configuración!$C$21,0)+IF(P42="Sí",Configuración!$C$22,0)+IF(Q42="Sí",Configuración!$C$23,0)+IF(R42="Sí",Configuración!$C$24,0)))))))))))</f>
        <v/>
      </c>
      <c r="T42" s="3" t="str">
        <f>IF(COUNTA(A42:R42)+COUNTA(V42:X42)=0,"",IF(B42="","FALTA PROSPECTO",IF(A42="","FALTA ID",IF(COUNTIF($A$6:$A$105,A42)&gt;1,"REVISAR DUPLICADO",IF(Configuración!$B$44&lt;&gt;"OK","REVISAR CONFIGURACIÓN",IF(COUNTA(F42:R42)&lt;13,"FALTA INFORMACIÓN",IF(COUNTIF(F42:R42,"Sí")+COUNTIF(F42:R42,"No")&lt;&gt;13,"REVISAR DATOS",IF(OR(F42="No",G42="No",H42="No"),"No-fit",IF(S42&gt;=Configuración!$B$28,"Alta",IF(S42&gt;=Configuración!$B$29,"Media","Baja"))))))))))</f>
        <v/>
      </c>
      <c r="U42" s="3" t="str">
        <f>IF(T42="","",IF(T42="FALTA PROSPECTO","Completa el nombre del prospecto.",IF(T42="FALTA ID","Asigna un ID único al prospecto.",IF(T42="REVISAR DUPLICADO","Corrige el ID duplicado antes de usar el score.",IF(T42="REVISAR CONFIGURACIÓN","Corrige pesos o umbrales en la hoja Configuración.",IF(T42="FALTA INFORMACIÓN","Completa todas las respuestas Sí/No del scoring.",IF(T42="REVISAR DATOS","Usa únicamente Sí o No en los campos de scoring.",IF(T42="No-fit",Configuración!$D$31,IF(T42="Alta",Configuración!$D$28,IF(T42="Media",Configuración!$D$29,Configuración!$D$30))))))))))</f>
        <v/>
      </c>
      <c r="V42" s="2"/>
      <c r="W42" s="4"/>
      <c r="X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5" t="str">
        <f>IF(COUNTA(A43:R43)+COUNTA(V43:X43)=0,"",IF(B43="","",IF(A43="","",IF(COUNTIF($A$6:$A$105,A43)&gt;1,"",IF(Configuración!$B$44&lt;&gt;"OK","",IF(COUNTA(F43:R43)&lt;13,"",IF(COUNTIF(F43:R43,"Sí")+COUNTIF(F43:R43,"No")&lt;&gt;13,"",IF(OR(F43="No",G43="No",H43="No"),0,MIN(100,MAX(0,IF(I43="Sí",Configuración!$C$12,0)+IF(J43="Sí",Configuración!$C$13,0)+IF(K43="Sí",Configuración!$C$14,0)+IF(L43="Sí",Configuración!$C$15,0)+IF(M43="Sí",Configuración!$C$16,0)+IF(N43="Sí",Configuración!$C$17,0)+IF(O43="Sí",Configuración!$C$21,0)+IF(P43="Sí",Configuración!$C$22,0)+IF(Q43="Sí",Configuración!$C$23,0)+IF(R43="Sí",Configuración!$C$24,0)))))))))))</f>
        <v/>
      </c>
      <c r="T43" s="3" t="str">
        <f>IF(COUNTA(A43:R43)+COUNTA(V43:X43)=0,"",IF(B43="","FALTA PROSPECTO",IF(A43="","FALTA ID",IF(COUNTIF($A$6:$A$105,A43)&gt;1,"REVISAR DUPLICADO",IF(Configuración!$B$44&lt;&gt;"OK","REVISAR CONFIGURACIÓN",IF(COUNTA(F43:R43)&lt;13,"FALTA INFORMACIÓN",IF(COUNTIF(F43:R43,"Sí")+COUNTIF(F43:R43,"No")&lt;&gt;13,"REVISAR DATOS",IF(OR(F43="No",G43="No",H43="No"),"No-fit",IF(S43&gt;=Configuración!$B$28,"Alta",IF(S43&gt;=Configuración!$B$29,"Media","Baja"))))))))))</f>
        <v/>
      </c>
      <c r="U43" s="3" t="str">
        <f>IF(T43="","",IF(T43="FALTA PROSPECTO","Completa el nombre del prospecto.",IF(T43="FALTA ID","Asigna un ID único al prospecto.",IF(T43="REVISAR DUPLICADO","Corrige el ID duplicado antes de usar el score.",IF(T43="REVISAR CONFIGURACIÓN","Corrige pesos o umbrales en la hoja Configuración.",IF(T43="FALTA INFORMACIÓN","Completa todas las respuestas Sí/No del scoring.",IF(T43="REVISAR DATOS","Usa únicamente Sí o No en los campos de scoring.",IF(T43="No-fit",Configuración!$D$31,IF(T43="Alta",Configuración!$D$28,IF(T43="Media",Configuración!$D$29,Configuración!$D$30))))))))))</f>
        <v/>
      </c>
      <c r="V43" s="2"/>
      <c r="W43" s="4"/>
      <c r="X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5" t="str">
        <f>IF(COUNTA(A44:R44)+COUNTA(V44:X44)=0,"",IF(B44="","",IF(A44="","",IF(COUNTIF($A$6:$A$105,A44)&gt;1,"",IF(Configuración!$B$44&lt;&gt;"OK","",IF(COUNTA(F44:R44)&lt;13,"",IF(COUNTIF(F44:R44,"Sí")+COUNTIF(F44:R44,"No")&lt;&gt;13,"",IF(OR(F44="No",G44="No",H44="No"),0,MIN(100,MAX(0,IF(I44="Sí",Configuración!$C$12,0)+IF(J44="Sí",Configuración!$C$13,0)+IF(K44="Sí",Configuración!$C$14,0)+IF(L44="Sí",Configuración!$C$15,0)+IF(M44="Sí",Configuración!$C$16,0)+IF(N44="Sí",Configuración!$C$17,0)+IF(O44="Sí",Configuración!$C$21,0)+IF(P44="Sí",Configuración!$C$22,0)+IF(Q44="Sí",Configuración!$C$23,0)+IF(R44="Sí",Configuración!$C$24,0)))))))))))</f>
        <v/>
      </c>
      <c r="T44" s="3" t="str">
        <f>IF(COUNTA(A44:R44)+COUNTA(V44:X44)=0,"",IF(B44="","FALTA PROSPECTO",IF(A44="","FALTA ID",IF(COUNTIF($A$6:$A$105,A44)&gt;1,"REVISAR DUPLICADO",IF(Configuración!$B$44&lt;&gt;"OK","REVISAR CONFIGURACIÓN",IF(COUNTA(F44:R44)&lt;13,"FALTA INFORMACIÓN",IF(COUNTIF(F44:R44,"Sí")+COUNTIF(F44:R44,"No")&lt;&gt;13,"REVISAR DATOS",IF(OR(F44="No",G44="No",H44="No"),"No-fit",IF(S44&gt;=Configuración!$B$28,"Alta",IF(S44&gt;=Configuración!$B$29,"Media","Baja"))))))))))</f>
        <v/>
      </c>
      <c r="U44" s="3" t="str">
        <f>IF(T44="","",IF(T44="FALTA PROSPECTO","Completa el nombre del prospecto.",IF(T44="FALTA ID","Asigna un ID único al prospecto.",IF(T44="REVISAR DUPLICADO","Corrige el ID duplicado antes de usar el score.",IF(T44="REVISAR CONFIGURACIÓN","Corrige pesos o umbrales en la hoja Configuración.",IF(T44="FALTA INFORMACIÓN","Completa todas las respuestas Sí/No del scoring.",IF(T44="REVISAR DATOS","Usa únicamente Sí o No en los campos de scoring.",IF(T44="No-fit",Configuración!$D$31,IF(T44="Alta",Configuración!$D$28,IF(T44="Media",Configuración!$D$29,Configuración!$D$30))))))))))</f>
        <v/>
      </c>
      <c r="V44" s="2"/>
      <c r="W44" s="4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5" t="str">
        <f>IF(COUNTA(A45:R45)+COUNTA(V45:X45)=0,"",IF(B45="","",IF(A45="","",IF(COUNTIF($A$6:$A$105,A45)&gt;1,"",IF(Configuración!$B$44&lt;&gt;"OK","",IF(COUNTA(F45:R45)&lt;13,"",IF(COUNTIF(F45:R45,"Sí")+COUNTIF(F45:R45,"No")&lt;&gt;13,"",IF(OR(F45="No",G45="No",H45="No"),0,MIN(100,MAX(0,IF(I45="Sí",Configuración!$C$12,0)+IF(J45="Sí",Configuración!$C$13,0)+IF(K45="Sí",Configuración!$C$14,0)+IF(L45="Sí",Configuración!$C$15,0)+IF(M45="Sí",Configuración!$C$16,0)+IF(N45="Sí",Configuración!$C$17,0)+IF(O45="Sí",Configuración!$C$21,0)+IF(P45="Sí",Configuración!$C$22,0)+IF(Q45="Sí",Configuración!$C$23,0)+IF(R45="Sí",Configuración!$C$24,0)))))))))))</f>
        <v/>
      </c>
      <c r="T45" s="3" t="str">
        <f>IF(COUNTA(A45:R45)+COUNTA(V45:X45)=0,"",IF(B45="","FALTA PROSPECTO",IF(A45="","FALTA ID",IF(COUNTIF($A$6:$A$105,A45)&gt;1,"REVISAR DUPLICADO",IF(Configuración!$B$44&lt;&gt;"OK","REVISAR CONFIGURACIÓN",IF(COUNTA(F45:R45)&lt;13,"FALTA INFORMACIÓN",IF(COUNTIF(F45:R45,"Sí")+COUNTIF(F45:R45,"No")&lt;&gt;13,"REVISAR DATOS",IF(OR(F45="No",G45="No",H45="No"),"No-fit",IF(S45&gt;=Configuración!$B$28,"Alta",IF(S45&gt;=Configuración!$B$29,"Media","Baja"))))))))))</f>
        <v/>
      </c>
      <c r="U45" s="3" t="str">
        <f>IF(T45="","",IF(T45="FALTA PROSPECTO","Completa el nombre del prospecto.",IF(T45="FALTA ID","Asigna un ID único al prospecto.",IF(T45="REVISAR DUPLICADO","Corrige el ID duplicado antes de usar el score.",IF(T45="REVISAR CONFIGURACIÓN","Corrige pesos o umbrales en la hoja Configuración.",IF(T45="FALTA INFORMACIÓN","Completa todas las respuestas Sí/No del scoring.",IF(T45="REVISAR DATOS","Usa únicamente Sí o No en los campos de scoring.",IF(T45="No-fit",Configuración!$D$31,IF(T45="Alta",Configuración!$D$28,IF(T45="Media",Configuración!$D$29,Configuración!$D$30))))))))))</f>
        <v/>
      </c>
      <c r="V45" s="2"/>
      <c r="W45" s="4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5" t="str">
        <f>IF(COUNTA(A46:R46)+COUNTA(V46:X46)=0,"",IF(B46="","",IF(A46="","",IF(COUNTIF($A$6:$A$105,A46)&gt;1,"",IF(Configuración!$B$44&lt;&gt;"OK","",IF(COUNTA(F46:R46)&lt;13,"",IF(COUNTIF(F46:R46,"Sí")+COUNTIF(F46:R46,"No")&lt;&gt;13,"",IF(OR(F46="No",G46="No",H46="No"),0,MIN(100,MAX(0,IF(I46="Sí",Configuración!$C$12,0)+IF(J46="Sí",Configuración!$C$13,0)+IF(K46="Sí",Configuración!$C$14,0)+IF(L46="Sí",Configuración!$C$15,0)+IF(M46="Sí",Configuración!$C$16,0)+IF(N46="Sí",Configuración!$C$17,0)+IF(O46="Sí",Configuración!$C$21,0)+IF(P46="Sí",Configuración!$C$22,0)+IF(Q46="Sí",Configuración!$C$23,0)+IF(R46="Sí",Configuración!$C$24,0)))))))))))</f>
        <v/>
      </c>
      <c r="T46" s="3" t="str">
        <f>IF(COUNTA(A46:R46)+COUNTA(V46:X46)=0,"",IF(B46="","FALTA PROSPECTO",IF(A46="","FALTA ID",IF(COUNTIF($A$6:$A$105,A46)&gt;1,"REVISAR DUPLICADO",IF(Configuración!$B$44&lt;&gt;"OK","REVISAR CONFIGURACIÓN",IF(COUNTA(F46:R46)&lt;13,"FALTA INFORMACIÓN",IF(COUNTIF(F46:R46,"Sí")+COUNTIF(F46:R46,"No")&lt;&gt;13,"REVISAR DATOS",IF(OR(F46="No",G46="No",H46="No"),"No-fit",IF(S46&gt;=Configuración!$B$28,"Alta",IF(S46&gt;=Configuración!$B$29,"Media","Baja"))))))))))</f>
        <v/>
      </c>
      <c r="U46" s="3" t="str">
        <f>IF(T46="","",IF(T46="FALTA PROSPECTO","Completa el nombre del prospecto.",IF(T46="FALTA ID","Asigna un ID único al prospecto.",IF(T46="REVISAR DUPLICADO","Corrige el ID duplicado antes de usar el score.",IF(T46="REVISAR CONFIGURACIÓN","Corrige pesos o umbrales en la hoja Configuración.",IF(T46="FALTA INFORMACIÓN","Completa todas las respuestas Sí/No del scoring.",IF(T46="REVISAR DATOS","Usa únicamente Sí o No en los campos de scoring.",IF(T46="No-fit",Configuración!$D$31,IF(T46="Alta",Configuración!$D$28,IF(T46="Media",Configuración!$D$29,Configuración!$D$30))))))))))</f>
        <v/>
      </c>
      <c r="V46" s="2"/>
      <c r="W46" s="4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5" t="str">
        <f>IF(COUNTA(A47:R47)+COUNTA(V47:X47)=0,"",IF(B47="","",IF(A47="","",IF(COUNTIF($A$6:$A$105,A47)&gt;1,"",IF(Configuración!$B$44&lt;&gt;"OK","",IF(COUNTA(F47:R47)&lt;13,"",IF(COUNTIF(F47:R47,"Sí")+COUNTIF(F47:R47,"No")&lt;&gt;13,"",IF(OR(F47="No",G47="No",H47="No"),0,MIN(100,MAX(0,IF(I47="Sí",Configuración!$C$12,0)+IF(J47="Sí",Configuración!$C$13,0)+IF(K47="Sí",Configuración!$C$14,0)+IF(L47="Sí",Configuración!$C$15,0)+IF(M47="Sí",Configuración!$C$16,0)+IF(N47="Sí",Configuración!$C$17,0)+IF(O47="Sí",Configuración!$C$21,0)+IF(P47="Sí",Configuración!$C$22,0)+IF(Q47="Sí",Configuración!$C$23,0)+IF(R47="Sí",Configuración!$C$24,0)))))))))))</f>
        <v/>
      </c>
      <c r="T47" s="3" t="str">
        <f>IF(COUNTA(A47:R47)+COUNTA(V47:X47)=0,"",IF(B47="","FALTA PROSPECTO",IF(A47="","FALTA ID",IF(COUNTIF($A$6:$A$105,A47)&gt;1,"REVISAR DUPLICADO",IF(Configuración!$B$44&lt;&gt;"OK","REVISAR CONFIGURACIÓN",IF(COUNTA(F47:R47)&lt;13,"FALTA INFORMACIÓN",IF(COUNTIF(F47:R47,"Sí")+COUNTIF(F47:R47,"No")&lt;&gt;13,"REVISAR DATOS",IF(OR(F47="No",G47="No",H47="No"),"No-fit",IF(S47&gt;=Configuración!$B$28,"Alta",IF(S47&gt;=Configuración!$B$29,"Media","Baja"))))))))))</f>
        <v/>
      </c>
      <c r="U47" s="3" t="str">
        <f>IF(T47="","",IF(T47="FALTA PROSPECTO","Completa el nombre del prospecto.",IF(T47="FALTA ID","Asigna un ID único al prospecto.",IF(T47="REVISAR DUPLICADO","Corrige el ID duplicado antes de usar el score.",IF(T47="REVISAR CONFIGURACIÓN","Corrige pesos o umbrales en la hoja Configuración.",IF(T47="FALTA INFORMACIÓN","Completa todas las respuestas Sí/No del scoring.",IF(T47="REVISAR DATOS","Usa únicamente Sí o No en los campos de scoring.",IF(T47="No-fit",Configuración!$D$31,IF(T47="Alta",Configuración!$D$28,IF(T47="Media",Configuración!$D$29,Configuración!$D$30))))))))))</f>
        <v/>
      </c>
      <c r="V47" s="2"/>
      <c r="W47" s="4"/>
      <c r="X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5" t="str">
        <f>IF(COUNTA(A48:R48)+COUNTA(V48:X48)=0,"",IF(B48="","",IF(A48="","",IF(COUNTIF($A$6:$A$105,A48)&gt;1,"",IF(Configuración!$B$44&lt;&gt;"OK","",IF(COUNTA(F48:R48)&lt;13,"",IF(COUNTIF(F48:R48,"Sí")+COUNTIF(F48:R48,"No")&lt;&gt;13,"",IF(OR(F48="No",G48="No",H48="No"),0,MIN(100,MAX(0,IF(I48="Sí",Configuración!$C$12,0)+IF(J48="Sí",Configuración!$C$13,0)+IF(K48="Sí",Configuración!$C$14,0)+IF(L48="Sí",Configuración!$C$15,0)+IF(M48="Sí",Configuración!$C$16,0)+IF(N48="Sí",Configuración!$C$17,0)+IF(O48="Sí",Configuración!$C$21,0)+IF(P48="Sí",Configuración!$C$22,0)+IF(Q48="Sí",Configuración!$C$23,0)+IF(R48="Sí",Configuración!$C$24,0)))))))))))</f>
        <v/>
      </c>
      <c r="T48" s="3" t="str">
        <f>IF(COUNTA(A48:R48)+COUNTA(V48:X48)=0,"",IF(B48="","FALTA PROSPECTO",IF(A48="","FALTA ID",IF(COUNTIF($A$6:$A$105,A48)&gt;1,"REVISAR DUPLICADO",IF(Configuración!$B$44&lt;&gt;"OK","REVISAR CONFIGURACIÓN",IF(COUNTA(F48:R48)&lt;13,"FALTA INFORMACIÓN",IF(COUNTIF(F48:R48,"Sí")+COUNTIF(F48:R48,"No")&lt;&gt;13,"REVISAR DATOS",IF(OR(F48="No",G48="No",H48="No"),"No-fit",IF(S48&gt;=Configuración!$B$28,"Alta",IF(S48&gt;=Configuración!$B$29,"Media","Baja"))))))))))</f>
        <v/>
      </c>
      <c r="U48" s="3" t="str">
        <f>IF(T48="","",IF(T48="FALTA PROSPECTO","Completa el nombre del prospecto.",IF(T48="FALTA ID","Asigna un ID único al prospecto.",IF(T48="REVISAR DUPLICADO","Corrige el ID duplicado antes de usar el score.",IF(T48="REVISAR CONFIGURACIÓN","Corrige pesos o umbrales en la hoja Configuración.",IF(T48="FALTA INFORMACIÓN","Completa todas las respuestas Sí/No del scoring.",IF(T48="REVISAR DATOS","Usa únicamente Sí o No en los campos de scoring.",IF(T48="No-fit",Configuración!$D$31,IF(T48="Alta",Configuración!$D$28,IF(T48="Media",Configuración!$D$29,Configuración!$D$30))))))))))</f>
        <v/>
      </c>
      <c r="V48" s="2"/>
      <c r="W48" s="4"/>
      <c r="X48" s="2"/>
    </row>
    <row r="49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5" t="str">
        <f>IF(COUNTA(A49:R49)+COUNTA(V49:X49)=0,"",IF(B49="","",IF(A49="","",IF(COUNTIF($A$6:$A$105,A49)&gt;1,"",IF(Configuración!$B$44&lt;&gt;"OK","",IF(COUNTA(F49:R49)&lt;13,"",IF(COUNTIF(F49:R49,"Sí")+COUNTIF(F49:R49,"No")&lt;&gt;13,"",IF(OR(F49="No",G49="No",H49="No"),0,MIN(100,MAX(0,IF(I49="Sí",Configuración!$C$12,0)+IF(J49="Sí",Configuración!$C$13,0)+IF(K49="Sí",Configuración!$C$14,0)+IF(L49="Sí",Configuración!$C$15,0)+IF(M49="Sí",Configuración!$C$16,0)+IF(N49="Sí",Configuración!$C$17,0)+IF(O49="Sí",Configuración!$C$21,0)+IF(P49="Sí",Configuración!$C$22,0)+IF(Q49="Sí",Configuración!$C$23,0)+IF(R49="Sí",Configuración!$C$24,0)))))))))))</f>
        <v/>
      </c>
      <c r="T49" s="3" t="str">
        <f>IF(COUNTA(A49:R49)+COUNTA(V49:X49)=0,"",IF(B49="","FALTA PROSPECTO",IF(A49="","FALTA ID",IF(COUNTIF($A$6:$A$105,A49)&gt;1,"REVISAR DUPLICADO",IF(Configuración!$B$44&lt;&gt;"OK","REVISAR CONFIGURACIÓN",IF(COUNTA(F49:R49)&lt;13,"FALTA INFORMACIÓN",IF(COUNTIF(F49:R49,"Sí")+COUNTIF(F49:R49,"No")&lt;&gt;13,"REVISAR DATOS",IF(OR(F49="No",G49="No",H49="No"),"No-fit",IF(S49&gt;=Configuración!$B$28,"Alta",IF(S49&gt;=Configuración!$B$29,"Media","Baja"))))))))))</f>
        <v/>
      </c>
      <c r="U49" s="3" t="str">
        <f>IF(T49="","",IF(T49="FALTA PROSPECTO","Completa el nombre del prospecto.",IF(T49="FALTA ID","Asigna un ID único al prospecto.",IF(T49="REVISAR DUPLICADO","Corrige el ID duplicado antes de usar el score.",IF(T49="REVISAR CONFIGURACIÓN","Corrige pesos o umbrales en la hoja Configuración.",IF(T49="FALTA INFORMACIÓN","Completa todas las respuestas Sí/No del scoring.",IF(T49="REVISAR DATOS","Usa únicamente Sí o No en los campos de scoring.",IF(T49="No-fit",Configuración!$D$31,IF(T49="Alta",Configuración!$D$28,IF(T49="Media",Configuración!$D$29,Configuración!$D$30))))))))))</f>
        <v/>
      </c>
      <c r="V49" s="2"/>
      <c r="W49" s="4"/>
      <c r="X49" s="2"/>
    </row>
    <row r="50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5" t="str">
        <f>IF(COUNTA(A50:R50)+COUNTA(V50:X50)=0,"",IF(B50="","",IF(A50="","",IF(COUNTIF($A$6:$A$105,A50)&gt;1,"",IF(Configuración!$B$44&lt;&gt;"OK","",IF(COUNTA(F50:R50)&lt;13,"",IF(COUNTIF(F50:R50,"Sí")+COUNTIF(F50:R50,"No")&lt;&gt;13,"",IF(OR(F50="No",G50="No",H50="No"),0,MIN(100,MAX(0,IF(I50="Sí",Configuración!$C$12,0)+IF(J50="Sí",Configuración!$C$13,0)+IF(K50="Sí",Configuración!$C$14,0)+IF(L50="Sí",Configuración!$C$15,0)+IF(M50="Sí",Configuración!$C$16,0)+IF(N50="Sí",Configuración!$C$17,0)+IF(O50="Sí",Configuración!$C$21,0)+IF(P50="Sí",Configuración!$C$22,0)+IF(Q50="Sí",Configuración!$C$23,0)+IF(R50="Sí",Configuración!$C$24,0)))))))))))</f>
        <v/>
      </c>
      <c r="T50" s="3" t="str">
        <f>IF(COUNTA(A50:R50)+COUNTA(V50:X50)=0,"",IF(B50="","FALTA PROSPECTO",IF(A50="","FALTA ID",IF(COUNTIF($A$6:$A$105,A50)&gt;1,"REVISAR DUPLICADO",IF(Configuración!$B$44&lt;&gt;"OK","REVISAR CONFIGURACIÓN",IF(COUNTA(F50:R50)&lt;13,"FALTA INFORMACIÓN",IF(COUNTIF(F50:R50,"Sí")+COUNTIF(F50:R50,"No")&lt;&gt;13,"REVISAR DATOS",IF(OR(F50="No",G50="No",H50="No"),"No-fit",IF(S50&gt;=Configuración!$B$28,"Alta",IF(S50&gt;=Configuración!$B$29,"Media","Baja"))))))))))</f>
        <v/>
      </c>
      <c r="U50" s="3" t="str">
        <f>IF(T50="","",IF(T50="FALTA PROSPECTO","Completa el nombre del prospecto.",IF(T50="FALTA ID","Asigna un ID único al prospecto.",IF(T50="REVISAR DUPLICADO","Corrige el ID duplicado antes de usar el score.",IF(T50="REVISAR CONFIGURACIÓN","Corrige pesos o umbrales en la hoja Configuración.",IF(T50="FALTA INFORMACIÓN","Completa todas las respuestas Sí/No del scoring.",IF(T50="REVISAR DATOS","Usa únicamente Sí o No en los campos de scoring.",IF(T50="No-fit",Configuración!$D$31,IF(T50="Alta",Configuración!$D$28,IF(T50="Media",Configuración!$D$29,Configuración!$D$30))))))))))</f>
        <v/>
      </c>
      <c r="V50" s="2"/>
      <c r="W50" s="4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5" t="str">
        <f>IF(COUNTA(A51:R51)+COUNTA(V51:X51)=0,"",IF(B51="","",IF(A51="","",IF(COUNTIF($A$6:$A$105,A51)&gt;1,"",IF(Configuración!$B$44&lt;&gt;"OK","",IF(COUNTA(F51:R51)&lt;13,"",IF(COUNTIF(F51:R51,"Sí")+COUNTIF(F51:R51,"No")&lt;&gt;13,"",IF(OR(F51="No",G51="No",H51="No"),0,MIN(100,MAX(0,IF(I51="Sí",Configuración!$C$12,0)+IF(J51="Sí",Configuración!$C$13,0)+IF(K51="Sí",Configuración!$C$14,0)+IF(L51="Sí",Configuración!$C$15,0)+IF(M51="Sí",Configuración!$C$16,0)+IF(N51="Sí",Configuración!$C$17,0)+IF(O51="Sí",Configuración!$C$21,0)+IF(P51="Sí",Configuración!$C$22,0)+IF(Q51="Sí",Configuración!$C$23,0)+IF(R51="Sí",Configuración!$C$24,0)))))))))))</f>
        <v/>
      </c>
      <c r="T51" s="3" t="str">
        <f>IF(COUNTA(A51:R51)+COUNTA(V51:X51)=0,"",IF(B51="","FALTA PROSPECTO",IF(A51="","FALTA ID",IF(COUNTIF($A$6:$A$105,A51)&gt;1,"REVISAR DUPLICADO",IF(Configuración!$B$44&lt;&gt;"OK","REVISAR CONFIGURACIÓN",IF(COUNTA(F51:R51)&lt;13,"FALTA INFORMACIÓN",IF(COUNTIF(F51:R51,"Sí")+COUNTIF(F51:R51,"No")&lt;&gt;13,"REVISAR DATOS",IF(OR(F51="No",G51="No",H51="No"),"No-fit",IF(S51&gt;=Configuración!$B$28,"Alta",IF(S51&gt;=Configuración!$B$29,"Media","Baja"))))))))))</f>
        <v/>
      </c>
      <c r="U51" s="3" t="str">
        <f>IF(T51="","",IF(T51="FALTA PROSPECTO","Completa el nombre del prospecto.",IF(T51="FALTA ID","Asigna un ID único al prospecto.",IF(T51="REVISAR DUPLICADO","Corrige el ID duplicado antes de usar el score.",IF(T51="REVISAR CONFIGURACIÓN","Corrige pesos o umbrales en la hoja Configuración.",IF(T51="FALTA INFORMACIÓN","Completa todas las respuestas Sí/No del scoring.",IF(T51="REVISAR DATOS","Usa únicamente Sí o No en los campos de scoring.",IF(T51="No-fit",Configuración!$D$31,IF(T51="Alta",Configuración!$D$28,IF(T51="Media",Configuración!$D$29,Configuración!$D$30))))))))))</f>
        <v/>
      </c>
      <c r="V51" s="2"/>
      <c r="W51" s="4"/>
      <c r="X51" s="2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5" t="str">
        <f>IF(COUNTA(A52:R52)+COUNTA(V52:X52)=0,"",IF(B52="","",IF(A52="","",IF(COUNTIF($A$6:$A$105,A52)&gt;1,"",IF(Configuración!$B$44&lt;&gt;"OK","",IF(COUNTA(F52:R52)&lt;13,"",IF(COUNTIF(F52:R52,"Sí")+COUNTIF(F52:R52,"No")&lt;&gt;13,"",IF(OR(F52="No",G52="No",H52="No"),0,MIN(100,MAX(0,IF(I52="Sí",Configuración!$C$12,0)+IF(J52="Sí",Configuración!$C$13,0)+IF(K52="Sí",Configuración!$C$14,0)+IF(L52="Sí",Configuración!$C$15,0)+IF(M52="Sí",Configuración!$C$16,0)+IF(N52="Sí",Configuración!$C$17,0)+IF(O52="Sí",Configuración!$C$21,0)+IF(P52="Sí",Configuración!$C$22,0)+IF(Q52="Sí",Configuración!$C$23,0)+IF(R52="Sí",Configuración!$C$24,0)))))))))))</f>
        <v/>
      </c>
      <c r="T52" s="3" t="str">
        <f>IF(COUNTA(A52:R52)+COUNTA(V52:X52)=0,"",IF(B52="","FALTA PROSPECTO",IF(A52="","FALTA ID",IF(COUNTIF($A$6:$A$105,A52)&gt;1,"REVISAR DUPLICADO",IF(Configuración!$B$44&lt;&gt;"OK","REVISAR CONFIGURACIÓN",IF(COUNTA(F52:R52)&lt;13,"FALTA INFORMACIÓN",IF(COUNTIF(F52:R52,"Sí")+COUNTIF(F52:R52,"No")&lt;&gt;13,"REVISAR DATOS",IF(OR(F52="No",G52="No",H52="No"),"No-fit",IF(S52&gt;=Configuración!$B$28,"Alta",IF(S52&gt;=Configuración!$B$29,"Media","Baja"))))))))))</f>
        <v/>
      </c>
      <c r="U52" s="3" t="str">
        <f>IF(T52="","",IF(T52="FALTA PROSPECTO","Completa el nombre del prospecto.",IF(T52="FALTA ID","Asigna un ID único al prospecto.",IF(T52="REVISAR DUPLICADO","Corrige el ID duplicado antes de usar el score.",IF(T52="REVISAR CONFIGURACIÓN","Corrige pesos o umbrales en la hoja Configuración.",IF(T52="FALTA INFORMACIÓN","Completa todas las respuestas Sí/No del scoring.",IF(T52="REVISAR DATOS","Usa únicamente Sí o No en los campos de scoring.",IF(T52="No-fit",Configuración!$D$31,IF(T52="Alta",Configuración!$D$28,IF(T52="Media",Configuración!$D$29,Configuración!$D$30))))))))))</f>
        <v/>
      </c>
      <c r="V52" s="2"/>
      <c r="W52" s="4"/>
      <c r="X52" s="2"/>
    </row>
    <row r="53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5" t="str">
        <f>IF(COUNTA(A53:R53)+COUNTA(V53:X53)=0,"",IF(B53="","",IF(A53="","",IF(COUNTIF($A$6:$A$105,A53)&gt;1,"",IF(Configuración!$B$44&lt;&gt;"OK","",IF(COUNTA(F53:R53)&lt;13,"",IF(COUNTIF(F53:R53,"Sí")+COUNTIF(F53:R53,"No")&lt;&gt;13,"",IF(OR(F53="No",G53="No",H53="No"),0,MIN(100,MAX(0,IF(I53="Sí",Configuración!$C$12,0)+IF(J53="Sí",Configuración!$C$13,0)+IF(K53="Sí",Configuración!$C$14,0)+IF(L53="Sí",Configuración!$C$15,0)+IF(M53="Sí",Configuración!$C$16,0)+IF(N53="Sí",Configuración!$C$17,0)+IF(O53="Sí",Configuración!$C$21,0)+IF(P53="Sí",Configuración!$C$22,0)+IF(Q53="Sí",Configuración!$C$23,0)+IF(R53="Sí",Configuración!$C$24,0)))))))))))</f>
        <v/>
      </c>
      <c r="T53" s="3" t="str">
        <f>IF(COUNTA(A53:R53)+COUNTA(V53:X53)=0,"",IF(B53="","FALTA PROSPECTO",IF(A53="","FALTA ID",IF(COUNTIF($A$6:$A$105,A53)&gt;1,"REVISAR DUPLICADO",IF(Configuración!$B$44&lt;&gt;"OK","REVISAR CONFIGURACIÓN",IF(COUNTA(F53:R53)&lt;13,"FALTA INFORMACIÓN",IF(COUNTIF(F53:R53,"Sí")+COUNTIF(F53:R53,"No")&lt;&gt;13,"REVISAR DATOS",IF(OR(F53="No",G53="No",H53="No"),"No-fit",IF(S53&gt;=Configuración!$B$28,"Alta",IF(S53&gt;=Configuración!$B$29,"Media","Baja"))))))))))</f>
        <v/>
      </c>
      <c r="U53" s="3" t="str">
        <f>IF(T53="","",IF(T53="FALTA PROSPECTO","Completa el nombre del prospecto.",IF(T53="FALTA ID","Asigna un ID único al prospecto.",IF(T53="REVISAR DUPLICADO","Corrige el ID duplicado antes de usar el score.",IF(T53="REVISAR CONFIGURACIÓN","Corrige pesos o umbrales en la hoja Configuración.",IF(T53="FALTA INFORMACIÓN","Completa todas las respuestas Sí/No del scoring.",IF(T53="REVISAR DATOS","Usa únicamente Sí o No en los campos de scoring.",IF(T53="No-fit",Configuración!$D$31,IF(T53="Alta",Configuración!$D$28,IF(T53="Media",Configuración!$D$29,Configuración!$D$30))))))))))</f>
        <v/>
      </c>
      <c r="V53" s="2"/>
      <c r="W53" s="4"/>
      <c r="X53" s="2"/>
    </row>
    <row r="54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5" t="str">
        <f>IF(COUNTA(A54:R54)+COUNTA(V54:X54)=0,"",IF(B54="","",IF(A54="","",IF(COUNTIF($A$6:$A$105,A54)&gt;1,"",IF(Configuración!$B$44&lt;&gt;"OK","",IF(COUNTA(F54:R54)&lt;13,"",IF(COUNTIF(F54:R54,"Sí")+COUNTIF(F54:R54,"No")&lt;&gt;13,"",IF(OR(F54="No",G54="No",H54="No"),0,MIN(100,MAX(0,IF(I54="Sí",Configuración!$C$12,0)+IF(J54="Sí",Configuración!$C$13,0)+IF(K54="Sí",Configuración!$C$14,0)+IF(L54="Sí",Configuración!$C$15,0)+IF(M54="Sí",Configuración!$C$16,0)+IF(N54="Sí",Configuración!$C$17,0)+IF(O54="Sí",Configuración!$C$21,0)+IF(P54="Sí",Configuración!$C$22,0)+IF(Q54="Sí",Configuración!$C$23,0)+IF(R54="Sí",Configuración!$C$24,0)))))))))))</f>
        <v/>
      </c>
      <c r="T54" s="3" t="str">
        <f>IF(COUNTA(A54:R54)+COUNTA(V54:X54)=0,"",IF(B54="","FALTA PROSPECTO",IF(A54="","FALTA ID",IF(COUNTIF($A$6:$A$105,A54)&gt;1,"REVISAR DUPLICADO",IF(Configuración!$B$44&lt;&gt;"OK","REVISAR CONFIGURACIÓN",IF(COUNTA(F54:R54)&lt;13,"FALTA INFORMACIÓN",IF(COUNTIF(F54:R54,"Sí")+COUNTIF(F54:R54,"No")&lt;&gt;13,"REVISAR DATOS",IF(OR(F54="No",G54="No",H54="No"),"No-fit",IF(S54&gt;=Configuración!$B$28,"Alta",IF(S54&gt;=Configuración!$B$29,"Media","Baja"))))))))))</f>
        <v/>
      </c>
      <c r="U54" s="3" t="str">
        <f>IF(T54="","",IF(T54="FALTA PROSPECTO","Completa el nombre del prospecto.",IF(T54="FALTA ID","Asigna un ID único al prospecto.",IF(T54="REVISAR DUPLICADO","Corrige el ID duplicado antes de usar el score.",IF(T54="REVISAR CONFIGURACIÓN","Corrige pesos o umbrales en la hoja Configuración.",IF(T54="FALTA INFORMACIÓN","Completa todas las respuestas Sí/No del scoring.",IF(T54="REVISAR DATOS","Usa únicamente Sí o No en los campos de scoring.",IF(T54="No-fit",Configuración!$D$31,IF(T54="Alta",Configuración!$D$28,IF(T54="Media",Configuración!$D$29,Configuración!$D$30))))))))))</f>
        <v/>
      </c>
      <c r="V54" s="2"/>
      <c r="W54" s="4"/>
      <c r="X54" s="2"/>
    </row>
    <row r="5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5" t="str">
        <f>IF(COUNTA(A55:R55)+COUNTA(V55:X55)=0,"",IF(B55="","",IF(A55="","",IF(COUNTIF($A$6:$A$105,A55)&gt;1,"",IF(Configuración!$B$44&lt;&gt;"OK","",IF(COUNTA(F55:R55)&lt;13,"",IF(COUNTIF(F55:R55,"Sí")+COUNTIF(F55:R55,"No")&lt;&gt;13,"",IF(OR(F55="No",G55="No",H55="No"),0,MIN(100,MAX(0,IF(I55="Sí",Configuración!$C$12,0)+IF(J55="Sí",Configuración!$C$13,0)+IF(K55="Sí",Configuración!$C$14,0)+IF(L55="Sí",Configuración!$C$15,0)+IF(M55="Sí",Configuración!$C$16,0)+IF(N55="Sí",Configuración!$C$17,0)+IF(O55="Sí",Configuración!$C$21,0)+IF(P55="Sí",Configuración!$C$22,0)+IF(Q55="Sí",Configuración!$C$23,0)+IF(R55="Sí",Configuración!$C$24,0)))))))))))</f>
        <v/>
      </c>
      <c r="T55" s="3" t="str">
        <f>IF(COUNTA(A55:R55)+COUNTA(V55:X55)=0,"",IF(B55="","FALTA PROSPECTO",IF(A55="","FALTA ID",IF(COUNTIF($A$6:$A$105,A55)&gt;1,"REVISAR DUPLICADO",IF(Configuración!$B$44&lt;&gt;"OK","REVISAR CONFIGURACIÓN",IF(COUNTA(F55:R55)&lt;13,"FALTA INFORMACIÓN",IF(COUNTIF(F55:R55,"Sí")+COUNTIF(F55:R55,"No")&lt;&gt;13,"REVISAR DATOS",IF(OR(F55="No",G55="No",H55="No"),"No-fit",IF(S55&gt;=Configuración!$B$28,"Alta",IF(S55&gt;=Configuración!$B$29,"Media","Baja"))))))))))</f>
        <v/>
      </c>
      <c r="U55" s="3" t="str">
        <f>IF(T55="","",IF(T55="FALTA PROSPECTO","Completa el nombre del prospecto.",IF(T55="FALTA ID","Asigna un ID único al prospecto.",IF(T55="REVISAR DUPLICADO","Corrige el ID duplicado antes de usar el score.",IF(T55="REVISAR CONFIGURACIÓN","Corrige pesos o umbrales en la hoja Configuración.",IF(T55="FALTA INFORMACIÓN","Completa todas las respuestas Sí/No del scoring.",IF(T55="REVISAR DATOS","Usa únicamente Sí o No en los campos de scoring.",IF(T55="No-fit",Configuración!$D$31,IF(T55="Alta",Configuración!$D$28,IF(T55="Media",Configuración!$D$29,Configuración!$D$30))))))))))</f>
        <v/>
      </c>
      <c r="V55" s="2"/>
      <c r="W55" s="4"/>
      <c r="X55" s="2"/>
    </row>
    <row r="56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5" t="str">
        <f>IF(COUNTA(A56:R56)+COUNTA(V56:X56)=0,"",IF(B56="","",IF(A56="","",IF(COUNTIF($A$6:$A$105,A56)&gt;1,"",IF(Configuración!$B$44&lt;&gt;"OK","",IF(COUNTA(F56:R56)&lt;13,"",IF(COUNTIF(F56:R56,"Sí")+COUNTIF(F56:R56,"No")&lt;&gt;13,"",IF(OR(F56="No",G56="No",H56="No"),0,MIN(100,MAX(0,IF(I56="Sí",Configuración!$C$12,0)+IF(J56="Sí",Configuración!$C$13,0)+IF(K56="Sí",Configuración!$C$14,0)+IF(L56="Sí",Configuración!$C$15,0)+IF(M56="Sí",Configuración!$C$16,0)+IF(N56="Sí",Configuración!$C$17,0)+IF(O56="Sí",Configuración!$C$21,0)+IF(P56="Sí",Configuración!$C$22,0)+IF(Q56="Sí",Configuración!$C$23,0)+IF(R56="Sí",Configuración!$C$24,0)))))))))))</f>
        <v/>
      </c>
      <c r="T56" s="3" t="str">
        <f>IF(COUNTA(A56:R56)+COUNTA(V56:X56)=0,"",IF(B56="","FALTA PROSPECTO",IF(A56="","FALTA ID",IF(COUNTIF($A$6:$A$105,A56)&gt;1,"REVISAR DUPLICADO",IF(Configuración!$B$44&lt;&gt;"OK","REVISAR CONFIGURACIÓN",IF(COUNTA(F56:R56)&lt;13,"FALTA INFORMACIÓN",IF(COUNTIF(F56:R56,"Sí")+COUNTIF(F56:R56,"No")&lt;&gt;13,"REVISAR DATOS",IF(OR(F56="No",G56="No",H56="No"),"No-fit",IF(S56&gt;=Configuración!$B$28,"Alta",IF(S56&gt;=Configuración!$B$29,"Media","Baja"))))))))))</f>
        <v/>
      </c>
      <c r="U56" s="3" t="str">
        <f>IF(T56="","",IF(T56="FALTA PROSPECTO","Completa el nombre del prospecto.",IF(T56="FALTA ID","Asigna un ID único al prospecto.",IF(T56="REVISAR DUPLICADO","Corrige el ID duplicado antes de usar el score.",IF(T56="REVISAR CONFIGURACIÓN","Corrige pesos o umbrales en la hoja Configuración.",IF(T56="FALTA INFORMACIÓN","Completa todas las respuestas Sí/No del scoring.",IF(T56="REVISAR DATOS","Usa únicamente Sí o No en los campos de scoring.",IF(T56="No-fit",Configuración!$D$31,IF(T56="Alta",Configuración!$D$28,IF(T56="Media",Configuración!$D$29,Configuración!$D$30))))))))))</f>
        <v/>
      </c>
      <c r="V56" s="2"/>
      <c r="W56" s="4"/>
      <c r="X56" s="2"/>
    </row>
    <row r="57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5" t="str">
        <f>IF(COUNTA(A57:R57)+COUNTA(V57:X57)=0,"",IF(B57="","",IF(A57="","",IF(COUNTIF($A$6:$A$105,A57)&gt;1,"",IF(Configuración!$B$44&lt;&gt;"OK","",IF(COUNTA(F57:R57)&lt;13,"",IF(COUNTIF(F57:R57,"Sí")+COUNTIF(F57:R57,"No")&lt;&gt;13,"",IF(OR(F57="No",G57="No",H57="No"),0,MIN(100,MAX(0,IF(I57="Sí",Configuración!$C$12,0)+IF(J57="Sí",Configuración!$C$13,0)+IF(K57="Sí",Configuración!$C$14,0)+IF(L57="Sí",Configuración!$C$15,0)+IF(M57="Sí",Configuración!$C$16,0)+IF(N57="Sí",Configuración!$C$17,0)+IF(O57="Sí",Configuración!$C$21,0)+IF(P57="Sí",Configuración!$C$22,0)+IF(Q57="Sí",Configuración!$C$23,0)+IF(R57="Sí",Configuración!$C$24,0)))))))))))</f>
        <v/>
      </c>
      <c r="T57" s="3" t="str">
        <f>IF(COUNTA(A57:R57)+COUNTA(V57:X57)=0,"",IF(B57="","FALTA PROSPECTO",IF(A57="","FALTA ID",IF(COUNTIF($A$6:$A$105,A57)&gt;1,"REVISAR DUPLICADO",IF(Configuración!$B$44&lt;&gt;"OK","REVISAR CONFIGURACIÓN",IF(COUNTA(F57:R57)&lt;13,"FALTA INFORMACIÓN",IF(COUNTIF(F57:R57,"Sí")+COUNTIF(F57:R57,"No")&lt;&gt;13,"REVISAR DATOS",IF(OR(F57="No",G57="No",H57="No"),"No-fit",IF(S57&gt;=Configuración!$B$28,"Alta",IF(S57&gt;=Configuración!$B$29,"Media","Baja"))))))))))</f>
        <v/>
      </c>
      <c r="U57" s="3" t="str">
        <f>IF(T57="","",IF(T57="FALTA PROSPECTO","Completa el nombre del prospecto.",IF(T57="FALTA ID","Asigna un ID único al prospecto.",IF(T57="REVISAR DUPLICADO","Corrige el ID duplicado antes de usar el score.",IF(T57="REVISAR CONFIGURACIÓN","Corrige pesos o umbrales en la hoja Configuración.",IF(T57="FALTA INFORMACIÓN","Completa todas las respuestas Sí/No del scoring.",IF(T57="REVISAR DATOS","Usa únicamente Sí o No en los campos de scoring.",IF(T57="No-fit",Configuración!$D$31,IF(T57="Alta",Configuración!$D$28,IF(T57="Media",Configuración!$D$29,Configuración!$D$30))))))))))</f>
        <v/>
      </c>
      <c r="V57" s="2"/>
      <c r="W57" s="4"/>
      <c r="X57" s="2"/>
    </row>
    <row r="58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5" t="str">
        <f>IF(COUNTA(A58:R58)+COUNTA(V58:X58)=0,"",IF(B58="","",IF(A58="","",IF(COUNTIF($A$6:$A$105,A58)&gt;1,"",IF(Configuración!$B$44&lt;&gt;"OK","",IF(COUNTA(F58:R58)&lt;13,"",IF(COUNTIF(F58:R58,"Sí")+COUNTIF(F58:R58,"No")&lt;&gt;13,"",IF(OR(F58="No",G58="No",H58="No"),0,MIN(100,MAX(0,IF(I58="Sí",Configuración!$C$12,0)+IF(J58="Sí",Configuración!$C$13,0)+IF(K58="Sí",Configuración!$C$14,0)+IF(L58="Sí",Configuración!$C$15,0)+IF(M58="Sí",Configuración!$C$16,0)+IF(N58="Sí",Configuración!$C$17,0)+IF(O58="Sí",Configuración!$C$21,0)+IF(P58="Sí",Configuración!$C$22,0)+IF(Q58="Sí",Configuración!$C$23,0)+IF(R58="Sí",Configuración!$C$24,0)))))))))))</f>
        <v/>
      </c>
      <c r="T58" s="3" t="str">
        <f>IF(COUNTA(A58:R58)+COUNTA(V58:X58)=0,"",IF(B58="","FALTA PROSPECTO",IF(A58="","FALTA ID",IF(COUNTIF($A$6:$A$105,A58)&gt;1,"REVISAR DUPLICADO",IF(Configuración!$B$44&lt;&gt;"OK","REVISAR CONFIGURACIÓN",IF(COUNTA(F58:R58)&lt;13,"FALTA INFORMACIÓN",IF(COUNTIF(F58:R58,"Sí")+COUNTIF(F58:R58,"No")&lt;&gt;13,"REVISAR DATOS",IF(OR(F58="No",G58="No",H58="No"),"No-fit",IF(S58&gt;=Configuración!$B$28,"Alta",IF(S58&gt;=Configuración!$B$29,"Media","Baja"))))))))))</f>
        <v/>
      </c>
      <c r="U58" s="3" t="str">
        <f>IF(T58="","",IF(T58="FALTA PROSPECTO","Completa el nombre del prospecto.",IF(T58="FALTA ID","Asigna un ID único al prospecto.",IF(T58="REVISAR DUPLICADO","Corrige el ID duplicado antes de usar el score.",IF(T58="REVISAR CONFIGURACIÓN","Corrige pesos o umbrales en la hoja Configuración.",IF(T58="FALTA INFORMACIÓN","Completa todas las respuestas Sí/No del scoring.",IF(T58="REVISAR DATOS","Usa únicamente Sí o No en los campos de scoring.",IF(T58="No-fit",Configuración!$D$31,IF(T58="Alta",Configuración!$D$28,IF(T58="Media",Configuración!$D$29,Configuración!$D$30))))))))))</f>
        <v/>
      </c>
      <c r="V58" s="2"/>
      <c r="W58" s="4"/>
      <c r="X58" s="2"/>
    </row>
    <row r="59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5" t="str">
        <f>IF(COUNTA(A59:R59)+COUNTA(V59:X59)=0,"",IF(B59="","",IF(A59="","",IF(COUNTIF($A$6:$A$105,A59)&gt;1,"",IF(Configuración!$B$44&lt;&gt;"OK","",IF(COUNTA(F59:R59)&lt;13,"",IF(COUNTIF(F59:R59,"Sí")+COUNTIF(F59:R59,"No")&lt;&gt;13,"",IF(OR(F59="No",G59="No",H59="No"),0,MIN(100,MAX(0,IF(I59="Sí",Configuración!$C$12,0)+IF(J59="Sí",Configuración!$C$13,0)+IF(K59="Sí",Configuración!$C$14,0)+IF(L59="Sí",Configuración!$C$15,0)+IF(M59="Sí",Configuración!$C$16,0)+IF(N59="Sí",Configuración!$C$17,0)+IF(O59="Sí",Configuración!$C$21,0)+IF(P59="Sí",Configuración!$C$22,0)+IF(Q59="Sí",Configuración!$C$23,0)+IF(R59="Sí",Configuración!$C$24,0)))))))))))</f>
        <v/>
      </c>
      <c r="T59" s="3" t="str">
        <f>IF(COUNTA(A59:R59)+COUNTA(V59:X59)=0,"",IF(B59="","FALTA PROSPECTO",IF(A59="","FALTA ID",IF(COUNTIF($A$6:$A$105,A59)&gt;1,"REVISAR DUPLICADO",IF(Configuración!$B$44&lt;&gt;"OK","REVISAR CONFIGURACIÓN",IF(COUNTA(F59:R59)&lt;13,"FALTA INFORMACIÓN",IF(COUNTIF(F59:R59,"Sí")+COUNTIF(F59:R59,"No")&lt;&gt;13,"REVISAR DATOS",IF(OR(F59="No",G59="No",H59="No"),"No-fit",IF(S59&gt;=Configuración!$B$28,"Alta",IF(S59&gt;=Configuración!$B$29,"Media","Baja"))))))))))</f>
        <v/>
      </c>
      <c r="U59" s="3" t="str">
        <f>IF(T59="","",IF(T59="FALTA PROSPECTO","Completa el nombre del prospecto.",IF(T59="FALTA ID","Asigna un ID único al prospecto.",IF(T59="REVISAR DUPLICADO","Corrige el ID duplicado antes de usar el score.",IF(T59="REVISAR CONFIGURACIÓN","Corrige pesos o umbrales en la hoja Configuración.",IF(T59="FALTA INFORMACIÓN","Completa todas las respuestas Sí/No del scoring.",IF(T59="REVISAR DATOS","Usa únicamente Sí o No en los campos de scoring.",IF(T59="No-fit",Configuración!$D$31,IF(T59="Alta",Configuración!$D$28,IF(T59="Media",Configuración!$D$29,Configuración!$D$30))))))))))</f>
        <v/>
      </c>
      <c r="V59" s="2"/>
      <c r="W59" s="4"/>
      <c r="X59" s="2"/>
    </row>
    <row r="60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5" t="str">
        <f>IF(COUNTA(A60:R60)+COUNTA(V60:X60)=0,"",IF(B60="","",IF(A60="","",IF(COUNTIF($A$6:$A$105,A60)&gt;1,"",IF(Configuración!$B$44&lt;&gt;"OK","",IF(COUNTA(F60:R60)&lt;13,"",IF(COUNTIF(F60:R60,"Sí")+COUNTIF(F60:R60,"No")&lt;&gt;13,"",IF(OR(F60="No",G60="No",H60="No"),0,MIN(100,MAX(0,IF(I60="Sí",Configuración!$C$12,0)+IF(J60="Sí",Configuración!$C$13,0)+IF(K60="Sí",Configuración!$C$14,0)+IF(L60="Sí",Configuración!$C$15,0)+IF(M60="Sí",Configuración!$C$16,0)+IF(N60="Sí",Configuración!$C$17,0)+IF(O60="Sí",Configuración!$C$21,0)+IF(P60="Sí",Configuración!$C$22,0)+IF(Q60="Sí",Configuración!$C$23,0)+IF(R60="Sí",Configuración!$C$24,0)))))))))))</f>
        <v/>
      </c>
      <c r="T60" s="3" t="str">
        <f>IF(COUNTA(A60:R60)+COUNTA(V60:X60)=0,"",IF(B60="","FALTA PROSPECTO",IF(A60="","FALTA ID",IF(COUNTIF($A$6:$A$105,A60)&gt;1,"REVISAR DUPLICADO",IF(Configuración!$B$44&lt;&gt;"OK","REVISAR CONFIGURACIÓN",IF(COUNTA(F60:R60)&lt;13,"FALTA INFORMACIÓN",IF(COUNTIF(F60:R60,"Sí")+COUNTIF(F60:R60,"No")&lt;&gt;13,"REVISAR DATOS",IF(OR(F60="No",G60="No",H60="No"),"No-fit",IF(S60&gt;=Configuración!$B$28,"Alta",IF(S60&gt;=Configuración!$B$29,"Media","Baja"))))))))))</f>
        <v/>
      </c>
      <c r="U60" s="3" t="str">
        <f>IF(T60="","",IF(T60="FALTA PROSPECTO","Completa el nombre del prospecto.",IF(T60="FALTA ID","Asigna un ID único al prospecto.",IF(T60="REVISAR DUPLICADO","Corrige el ID duplicado antes de usar el score.",IF(T60="REVISAR CONFIGURACIÓN","Corrige pesos o umbrales en la hoja Configuración.",IF(T60="FALTA INFORMACIÓN","Completa todas las respuestas Sí/No del scoring.",IF(T60="REVISAR DATOS","Usa únicamente Sí o No en los campos de scoring.",IF(T60="No-fit",Configuración!$D$31,IF(T60="Alta",Configuración!$D$28,IF(T60="Media",Configuración!$D$29,Configuración!$D$30))))))))))</f>
        <v/>
      </c>
      <c r="V60" s="2"/>
      <c r="W60" s="4"/>
      <c r="X60" s="2"/>
    </row>
    <row r="6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5" t="str">
        <f>IF(COUNTA(A61:R61)+COUNTA(V61:X61)=0,"",IF(B61="","",IF(A61="","",IF(COUNTIF($A$6:$A$105,A61)&gt;1,"",IF(Configuración!$B$44&lt;&gt;"OK","",IF(COUNTA(F61:R61)&lt;13,"",IF(COUNTIF(F61:R61,"Sí")+COUNTIF(F61:R61,"No")&lt;&gt;13,"",IF(OR(F61="No",G61="No",H61="No"),0,MIN(100,MAX(0,IF(I61="Sí",Configuración!$C$12,0)+IF(J61="Sí",Configuración!$C$13,0)+IF(K61="Sí",Configuración!$C$14,0)+IF(L61="Sí",Configuración!$C$15,0)+IF(M61="Sí",Configuración!$C$16,0)+IF(N61="Sí",Configuración!$C$17,0)+IF(O61="Sí",Configuración!$C$21,0)+IF(P61="Sí",Configuración!$C$22,0)+IF(Q61="Sí",Configuración!$C$23,0)+IF(R61="Sí",Configuración!$C$24,0)))))))))))</f>
        <v/>
      </c>
      <c r="T61" s="3" t="str">
        <f>IF(COUNTA(A61:R61)+COUNTA(V61:X61)=0,"",IF(B61="","FALTA PROSPECTO",IF(A61="","FALTA ID",IF(COUNTIF($A$6:$A$105,A61)&gt;1,"REVISAR DUPLICADO",IF(Configuración!$B$44&lt;&gt;"OK","REVISAR CONFIGURACIÓN",IF(COUNTA(F61:R61)&lt;13,"FALTA INFORMACIÓN",IF(COUNTIF(F61:R61,"Sí")+COUNTIF(F61:R61,"No")&lt;&gt;13,"REVISAR DATOS",IF(OR(F61="No",G61="No",H61="No"),"No-fit",IF(S61&gt;=Configuración!$B$28,"Alta",IF(S61&gt;=Configuración!$B$29,"Media","Baja"))))))))))</f>
        <v/>
      </c>
      <c r="U61" s="3" t="str">
        <f>IF(T61="","",IF(T61="FALTA PROSPECTO","Completa el nombre del prospecto.",IF(T61="FALTA ID","Asigna un ID único al prospecto.",IF(T61="REVISAR DUPLICADO","Corrige el ID duplicado antes de usar el score.",IF(T61="REVISAR CONFIGURACIÓN","Corrige pesos o umbrales en la hoja Configuración.",IF(T61="FALTA INFORMACIÓN","Completa todas las respuestas Sí/No del scoring.",IF(T61="REVISAR DATOS","Usa únicamente Sí o No en los campos de scoring.",IF(T61="No-fit",Configuración!$D$31,IF(T61="Alta",Configuración!$D$28,IF(T61="Media",Configuración!$D$29,Configuración!$D$30))))))))))</f>
        <v/>
      </c>
      <c r="V61" s="2"/>
      <c r="W61" s="4"/>
      <c r="X61" s="2"/>
    </row>
    <row r="62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5" t="str">
        <f>IF(COUNTA(A62:R62)+COUNTA(V62:X62)=0,"",IF(B62="","",IF(A62="","",IF(COUNTIF($A$6:$A$105,A62)&gt;1,"",IF(Configuración!$B$44&lt;&gt;"OK","",IF(COUNTA(F62:R62)&lt;13,"",IF(COUNTIF(F62:R62,"Sí")+COUNTIF(F62:R62,"No")&lt;&gt;13,"",IF(OR(F62="No",G62="No",H62="No"),0,MIN(100,MAX(0,IF(I62="Sí",Configuración!$C$12,0)+IF(J62="Sí",Configuración!$C$13,0)+IF(K62="Sí",Configuración!$C$14,0)+IF(L62="Sí",Configuración!$C$15,0)+IF(M62="Sí",Configuración!$C$16,0)+IF(N62="Sí",Configuración!$C$17,0)+IF(O62="Sí",Configuración!$C$21,0)+IF(P62="Sí",Configuración!$C$22,0)+IF(Q62="Sí",Configuración!$C$23,0)+IF(R62="Sí",Configuración!$C$24,0)))))))))))</f>
        <v/>
      </c>
      <c r="T62" s="3" t="str">
        <f>IF(COUNTA(A62:R62)+COUNTA(V62:X62)=0,"",IF(B62="","FALTA PROSPECTO",IF(A62="","FALTA ID",IF(COUNTIF($A$6:$A$105,A62)&gt;1,"REVISAR DUPLICADO",IF(Configuración!$B$44&lt;&gt;"OK","REVISAR CONFIGURACIÓN",IF(COUNTA(F62:R62)&lt;13,"FALTA INFORMACIÓN",IF(COUNTIF(F62:R62,"Sí")+COUNTIF(F62:R62,"No")&lt;&gt;13,"REVISAR DATOS",IF(OR(F62="No",G62="No",H62="No"),"No-fit",IF(S62&gt;=Configuración!$B$28,"Alta",IF(S62&gt;=Configuración!$B$29,"Media","Baja"))))))))))</f>
        <v/>
      </c>
      <c r="U62" s="3" t="str">
        <f>IF(T62="","",IF(T62="FALTA PROSPECTO","Completa el nombre del prospecto.",IF(T62="FALTA ID","Asigna un ID único al prospecto.",IF(T62="REVISAR DUPLICADO","Corrige el ID duplicado antes de usar el score.",IF(T62="REVISAR CONFIGURACIÓN","Corrige pesos o umbrales en la hoja Configuración.",IF(T62="FALTA INFORMACIÓN","Completa todas las respuestas Sí/No del scoring.",IF(T62="REVISAR DATOS","Usa únicamente Sí o No en los campos de scoring.",IF(T62="No-fit",Configuración!$D$31,IF(T62="Alta",Configuración!$D$28,IF(T62="Media",Configuración!$D$29,Configuración!$D$30))))))))))</f>
        <v/>
      </c>
      <c r="V62" s="2"/>
      <c r="W62" s="4"/>
      <c r="X62" s="2"/>
    </row>
    <row r="63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5" t="str">
        <f>IF(COUNTA(A63:R63)+COUNTA(V63:X63)=0,"",IF(B63="","",IF(A63="","",IF(COUNTIF($A$6:$A$105,A63)&gt;1,"",IF(Configuración!$B$44&lt;&gt;"OK","",IF(COUNTA(F63:R63)&lt;13,"",IF(COUNTIF(F63:R63,"Sí")+COUNTIF(F63:R63,"No")&lt;&gt;13,"",IF(OR(F63="No",G63="No",H63="No"),0,MIN(100,MAX(0,IF(I63="Sí",Configuración!$C$12,0)+IF(J63="Sí",Configuración!$C$13,0)+IF(K63="Sí",Configuración!$C$14,0)+IF(L63="Sí",Configuración!$C$15,0)+IF(M63="Sí",Configuración!$C$16,0)+IF(N63="Sí",Configuración!$C$17,0)+IF(O63="Sí",Configuración!$C$21,0)+IF(P63="Sí",Configuración!$C$22,0)+IF(Q63="Sí",Configuración!$C$23,0)+IF(R63="Sí",Configuración!$C$24,0)))))))))))</f>
        <v/>
      </c>
      <c r="T63" s="3" t="str">
        <f>IF(COUNTA(A63:R63)+COUNTA(V63:X63)=0,"",IF(B63="","FALTA PROSPECTO",IF(A63="","FALTA ID",IF(COUNTIF($A$6:$A$105,A63)&gt;1,"REVISAR DUPLICADO",IF(Configuración!$B$44&lt;&gt;"OK","REVISAR CONFIGURACIÓN",IF(COUNTA(F63:R63)&lt;13,"FALTA INFORMACIÓN",IF(COUNTIF(F63:R63,"Sí")+COUNTIF(F63:R63,"No")&lt;&gt;13,"REVISAR DATOS",IF(OR(F63="No",G63="No",H63="No"),"No-fit",IF(S63&gt;=Configuración!$B$28,"Alta",IF(S63&gt;=Configuración!$B$29,"Media","Baja"))))))))))</f>
        <v/>
      </c>
      <c r="U63" s="3" t="str">
        <f>IF(T63="","",IF(T63="FALTA PROSPECTO","Completa el nombre del prospecto.",IF(T63="FALTA ID","Asigna un ID único al prospecto.",IF(T63="REVISAR DUPLICADO","Corrige el ID duplicado antes de usar el score.",IF(T63="REVISAR CONFIGURACIÓN","Corrige pesos o umbrales en la hoja Configuración.",IF(T63="FALTA INFORMACIÓN","Completa todas las respuestas Sí/No del scoring.",IF(T63="REVISAR DATOS","Usa únicamente Sí o No en los campos de scoring.",IF(T63="No-fit",Configuración!$D$31,IF(T63="Alta",Configuración!$D$28,IF(T63="Media",Configuración!$D$29,Configuración!$D$30))))))))))</f>
        <v/>
      </c>
      <c r="V63" s="2"/>
      <c r="W63" s="4"/>
      <c r="X63" s="2"/>
    </row>
    <row r="64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5" t="str">
        <f>IF(COUNTA(A64:R64)+COUNTA(V64:X64)=0,"",IF(B64="","",IF(A64="","",IF(COUNTIF($A$6:$A$105,A64)&gt;1,"",IF(Configuración!$B$44&lt;&gt;"OK","",IF(COUNTA(F64:R64)&lt;13,"",IF(COUNTIF(F64:R64,"Sí")+COUNTIF(F64:R64,"No")&lt;&gt;13,"",IF(OR(F64="No",G64="No",H64="No"),0,MIN(100,MAX(0,IF(I64="Sí",Configuración!$C$12,0)+IF(J64="Sí",Configuración!$C$13,0)+IF(K64="Sí",Configuración!$C$14,0)+IF(L64="Sí",Configuración!$C$15,0)+IF(M64="Sí",Configuración!$C$16,0)+IF(N64="Sí",Configuración!$C$17,0)+IF(O64="Sí",Configuración!$C$21,0)+IF(P64="Sí",Configuración!$C$22,0)+IF(Q64="Sí",Configuración!$C$23,0)+IF(R64="Sí",Configuración!$C$24,0)))))))))))</f>
        <v/>
      </c>
      <c r="T64" s="3" t="str">
        <f>IF(COUNTA(A64:R64)+COUNTA(V64:X64)=0,"",IF(B64="","FALTA PROSPECTO",IF(A64="","FALTA ID",IF(COUNTIF($A$6:$A$105,A64)&gt;1,"REVISAR DUPLICADO",IF(Configuración!$B$44&lt;&gt;"OK","REVISAR CONFIGURACIÓN",IF(COUNTA(F64:R64)&lt;13,"FALTA INFORMACIÓN",IF(COUNTIF(F64:R64,"Sí")+COUNTIF(F64:R64,"No")&lt;&gt;13,"REVISAR DATOS",IF(OR(F64="No",G64="No",H64="No"),"No-fit",IF(S64&gt;=Configuración!$B$28,"Alta",IF(S64&gt;=Configuración!$B$29,"Media","Baja"))))))))))</f>
        <v/>
      </c>
      <c r="U64" s="3" t="str">
        <f>IF(T64="","",IF(T64="FALTA PROSPECTO","Completa el nombre del prospecto.",IF(T64="FALTA ID","Asigna un ID único al prospecto.",IF(T64="REVISAR DUPLICADO","Corrige el ID duplicado antes de usar el score.",IF(T64="REVISAR CONFIGURACIÓN","Corrige pesos o umbrales en la hoja Configuración.",IF(T64="FALTA INFORMACIÓN","Completa todas las respuestas Sí/No del scoring.",IF(T64="REVISAR DATOS","Usa únicamente Sí o No en los campos de scoring.",IF(T64="No-fit",Configuración!$D$31,IF(T64="Alta",Configuración!$D$28,IF(T64="Media",Configuración!$D$29,Configuración!$D$30))))))))))</f>
        <v/>
      </c>
      <c r="V64" s="2"/>
      <c r="W64" s="4"/>
      <c r="X64" s="2"/>
    </row>
    <row r="65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5" t="str">
        <f>IF(COUNTA(A65:R65)+COUNTA(V65:X65)=0,"",IF(B65="","",IF(A65="","",IF(COUNTIF($A$6:$A$105,A65)&gt;1,"",IF(Configuración!$B$44&lt;&gt;"OK","",IF(COUNTA(F65:R65)&lt;13,"",IF(COUNTIF(F65:R65,"Sí")+COUNTIF(F65:R65,"No")&lt;&gt;13,"",IF(OR(F65="No",G65="No",H65="No"),0,MIN(100,MAX(0,IF(I65="Sí",Configuración!$C$12,0)+IF(J65="Sí",Configuración!$C$13,0)+IF(K65="Sí",Configuración!$C$14,0)+IF(L65="Sí",Configuración!$C$15,0)+IF(M65="Sí",Configuración!$C$16,0)+IF(N65="Sí",Configuración!$C$17,0)+IF(O65="Sí",Configuración!$C$21,0)+IF(P65="Sí",Configuración!$C$22,0)+IF(Q65="Sí",Configuración!$C$23,0)+IF(R65="Sí",Configuración!$C$24,0)))))))))))</f>
        <v/>
      </c>
      <c r="T65" s="3" t="str">
        <f>IF(COUNTA(A65:R65)+COUNTA(V65:X65)=0,"",IF(B65="","FALTA PROSPECTO",IF(A65="","FALTA ID",IF(COUNTIF($A$6:$A$105,A65)&gt;1,"REVISAR DUPLICADO",IF(Configuración!$B$44&lt;&gt;"OK","REVISAR CONFIGURACIÓN",IF(COUNTA(F65:R65)&lt;13,"FALTA INFORMACIÓN",IF(COUNTIF(F65:R65,"Sí")+COUNTIF(F65:R65,"No")&lt;&gt;13,"REVISAR DATOS",IF(OR(F65="No",G65="No",H65="No"),"No-fit",IF(S65&gt;=Configuración!$B$28,"Alta",IF(S65&gt;=Configuración!$B$29,"Media","Baja"))))))))))</f>
        <v/>
      </c>
      <c r="U65" s="3" t="str">
        <f>IF(T65="","",IF(T65="FALTA PROSPECTO","Completa el nombre del prospecto.",IF(T65="FALTA ID","Asigna un ID único al prospecto.",IF(T65="REVISAR DUPLICADO","Corrige el ID duplicado antes de usar el score.",IF(T65="REVISAR CONFIGURACIÓN","Corrige pesos o umbrales en la hoja Configuración.",IF(T65="FALTA INFORMACIÓN","Completa todas las respuestas Sí/No del scoring.",IF(T65="REVISAR DATOS","Usa únicamente Sí o No en los campos de scoring.",IF(T65="No-fit",Configuración!$D$31,IF(T65="Alta",Configuración!$D$28,IF(T65="Media",Configuración!$D$29,Configuración!$D$30))))))))))</f>
        <v/>
      </c>
      <c r="V65" s="2"/>
      <c r="W65" s="4"/>
      <c r="X65" s="2"/>
    </row>
    <row r="66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5" t="str">
        <f>IF(COUNTA(A66:R66)+COUNTA(V66:X66)=0,"",IF(B66="","",IF(A66="","",IF(COUNTIF($A$6:$A$105,A66)&gt;1,"",IF(Configuración!$B$44&lt;&gt;"OK","",IF(COUNTA(F66:R66)&lt;13,"",IF(COUNTIF(F66:R66,"Sí")+COUNTIF(F66:R66,"No")&lt;&gt;13,"",IF(OR(F66="No",G66="No",H66="No"),0,MIN(100,MAX(0,IF(I66="Sí",Configuración!$C$12,0)+IF(J66="Sí",Configuración!$C$13,0)+IF(K66="Sí",Configuración!$C$14,0)+IF(L66="Sí",Configuración!$C$15,0)+IF(M66="Sí",Configuración!$C$16,0)+IF(N66="Sí",Configuración!$C$17,0)+IF(O66="Sí",Configuración!$C$21,0)+IF(P66="Sí",Configuración!$C$22,0)+IF(Q66="Sí",Configuración!$C$23,0)+IF(R66="Sí",Configuración!$C$24,0)))))))))))</f>
        <v/>
      </c>
      <c r="T66" s="3" t="str">
        <f>IF(COUNTA(A66:R66)+COUNTA(V66:X66)=0,"",IF(B66="","FALTA PROSPECTO",IF(A66="","FALTA ID",IF(COUNTIF($A$6:$A$105,A66)&gt;1,"REVISAR DUPLICADO",IF(Configuración!$B$44&lt;&gt;"OK","REVISAR CONFIGURACIÓN",IF(COUNTA(F66:R66)&lt;13,"FALTA INFORMACIÓN",IF(COUNTIF(F66:R66,"Sí")+COUNTIF(F66:R66,"No")&lt;&gt;13,"REVISAR DATOS",IF(OR(F66="No",G66="No",H66="No"),"No-fit",IF(S66&gt;=Configuración!$B$28,"Alta",IF(S66&gt;=Configuración!$B$29,"Media","Baja"))))))))))</f>
        <v/>
      </c>
      <c r="U66" s="3" t="str">
        <f>IF(T66="","",IF(T66="FALTA PROSPECTO","Completa el nombre del prospecto.",IF(T66="FALTA ID","Asigna un ID único al prospecto.",IF(T66="REVISAR DUPLICADO","Corrige el ID duplicado antes de usar el score.",IF(T66="REVISAR CONFIGURACIÓN","Corrige pesos o umbrales en la hoja Configuración.",IF(T66="FALTA INFORMACIÓN","Completa todas las respuestas Sí/No del scoring.",IF(T66="REVISAR DATOS","Usa únicamente Sí o No en los campos de scoring.",IF(T66="No-fit",Configuración!$D$31,IF(T66="Alta",Configuración!$D$28,IF(T66="Media",Configuración!$D$29,Configuración!$D$30))))))))))</f>
        <v/>
      </c>
      <c r="V66" s="2"/>
      <c r="W66" s="4"/>
      <c r="X66" s="2"/>
    </row>
    <row r="67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5" t="str">
        <f>IF(COUNTA(A67:R67)+COUNTA(V67:X67)=0,"",IF(B67="","",IF(A67="","",IF(COUNTIF($A$6:$A$105,A67)&gt;1,"",IF(Configuración!$B$44&lt;&gt;"OK","",IF(COUNTA(F67:R67)&lt;13,"",IF(COUNTIF(F67:R67,"Sí")+COUNTIF(F67:R67,"No")&lt;&gt;13,"",IF(OR(F67="No",G67="No",H67="No"),0,MIN(100,MAX(0,IF(I67="Sí",Configuración!$C$12,0)+IF(J67="Sí",Configuración!$C$13,0)+IF(K67="Sí",Configuración!$C$14,0)+IF(L67="Sí",Configuración!$C$15,0)+IF(M67="Sí",Configuración!$C$16,0)+IF(N67="Sí",Configuración!$C$17,0)+IF(O67="Sí",Configuración!$C$21,0)+IF(P67="Sí",Configuración!$C$22,0)+IF(Q67="Sí",Configuración!$C$23,0)+IF(R67="Sí",Configuración!$C$24,0)))))))))))</f>
        <v/>
      </c>
      <c r="T67" s="3" t="str">
        <f>IF(COUNTA(A67:R67)+COUNTA(V67:X67)=0,"",IF(B67="","FALTA PROSPECTO",IF(A67="","FALTA ID",IF(COUNTIF($A$6:$A$105,A67)&gt;1,"REVISAR DUPLICADO",IF(Configuración!$B$44&lt;&gt;"OK","REVISAR CONFIGURACIÓN",IF(COUNTA(F67:R67)&lt;13,"FALTA INFORMACIÓN",IF(COUNTIF(F67:R67,"Sí")+COUNTIF(F67:R67,"No")&lt;&gt;13,"REVISAR DATOS",IF(OR(F67="No",G67="No",H67="No"),"No-fit",IF(S67&gt;=Configuración!$B$28,"Alta",IF(S67&gt;=Configuración!$B$29,"Media","Baja"))))))))))</f>
        <v/>
      </c>
      <c r="U67" s="3" t="str">
        <f>IF(T67="","",IF(T67="FALTA PROSPECTO","Completa el nombre del prospecto.",IF(T67="FALTA ID","Asigna un ID único al prospecto.",IF(T67="REVISAR DUPLICADO","Corrige el ID duplicado antes de usar el score.",IF(T67="REVISAR CONFIGURACIÓN","Corrige pesos o umbrales en la hoja Configuración.",IF(T67="FALTA INFORMACIÓN","Completa todas las respuestas Sí/No del scoring.",IF(T67="REVISAR DATOS","Usa únicamente Sí o No en los campos de scoring.",IF(T67="No-fit",Configuración!$D$31,IF(T67="Alta",Configuración!$D$28,IF(T67="Media",Configuración!$D$29,Configuración!$D$30))))))))))</f>
        <v/>
      </c>
      <c r="V67" s="2"/>
      <c r="W67" s="4"/>
      <c r="X67" s="2"/>
    </row>
    <row r="68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5" t="str">
        <f>IF(COUNTA(A68:R68)+COUNTA(V68:X68)=0,"",IF(B68="","",IF(A68="","",IF(COUNTIF($A$6:$A$105,A68)&gt;1,"",IF(Configuración!$B$44&lt;&gt;"OK","",IF(COUNTA(F68:R68)&lt;13,"",IF(COUNTIF(F68:R68,"Sí")+COUNTIF(F68:R68,"No")&lt;&gt;13,"",IF(OR(F68="No",G68="No",H68="No"),0,MIN(100,MAX(0,IF(I68="Sí",Configuración!$C$12,0)+IF(J68="Sí",Configuración!$C$13,0)+IF(K68="Sí",Configuración!$C$14,0)+IF(L68="Sí",Configuración!$C$15,0)+IF(M68="Sí",Configuración!$C$16,0)+IF(N68="Sí",Configuración!$C$17,0)+IF(O68="Sí",Configuración!$C$21,0)+IF(P68="Sí",Configuración!$C$22,0)+IF(Q68="Sí",Configuración!$C$23,0)+IF(R68="Sí",Configuración!$C$24,0)))))))))))</f>
        <v/>
      </c>
      <c r="T68" s="3" t="str">
        <f>IF(COUNTA(A68:R68)+COUNTA(V68:X68)=0,"",IF(B68="","FALTA PROSPECTO",IF(A68="","FALTA ID",IF(COUNTIF($A$6:$A$105,A68)&gt;1,"REVISAR DUPLICADO",IF(Configuración!$B$44&lt;&gt;"OK","REVISAR CONFIGURACIÓN",IF(COUNTA(F68:R68)&lt;13,"FALTA INFORMACIÓN",IF(COUNTIF(F68:R68,"Sí")+COUNTIF(F68:R68,"No")&lt;&gt;13,"REVISAR DATOS",IF(OR(F68="No",G68="No",H68="No"),"No-fit",IF(S68&gt;=Configuración!$B$28,"Alta",IF(S68&gt;=Configuración!$B$29,"Media","Baja"))))))))))</f>
        <v/>
      </c>
      <c r="U68" s="3" t="str">
        <f>IF(T68="","",IF(T68="FALTA PROSPECTO","Completa el nombre del prospecto.",IF(T68="FALTA ID","Asigna un ID único al prospecto.",IF(T68="REVISAR DUPLICADO","Corrige el ID duplicado antes de usar el score.",IF(T68="REVISAR CONFIGURACIÓN","Corrige pesos o umbrales en la hoja Configuración.",IF(T68="FALTA INFORMACIÓN","Completa todas las respuestas Sí/No del scoring.",IF(T68="REVISAR DATOS","Usa únicamente Sí o No en los campos de scoring.",IF(T68="No-fit",Configuración!$D$31,IF(T68="Alta",Configuración!$D$28,IF(T68="Media",Configuración!$D$29,Configuración!$D$30))))))))))</f>
        <v/>
      </c>
      <c r="V68" s="2"/>
      <c r="W68" s="4"/>
      <c r="X68" s="2"/>
    </row>
    <row r="69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5" t="str">
        <f>IF(COUNTA(A69:R69)+COUNTA(V69:X69)=0,"",IF(B69="","",IF(A69="","",IF(COUNTIF($A$6:$A$105,A69)&gt;1,"",IF(Configuración!$B$44&lt;&gt;"OK","",IF(COUNTA(F69:R69)&lt;13,"",IF(COUNTIF(F69:R69,"Sí")+COUNTIF(F69:R69,"No")&lt;&gt;13,"",IF(OR(F69="No",G69="No",H69="No"),0,MIN(100,MAX(0,IF(I69="Sí",Configuración!$C$12,0)+IF(J69="Sí",Configuración!$C$13,0)+IF(K69="Sí",Configuración!$C$14,0)+IF(L69="Sí",Configuración!$C$15,0)+IF(M69="Sí",Configuración!$C$16,0)+IF(N69="Sí",Configuración!$C$17,0)+IF(O69="Sí",Configuración!$C$21,0)+IF(P69="Sí",Configuración!$C$22,0)+IF(Q69="Sí",Configuración!$C$23,0)+IF(R69="Sí",Configuración!$C$24,0)))))))))))</f>
        <v/>
      </c>
      <c r="T69" s="3" t="str">
        <f>IF(COUNTA(A69:R69)+COUNTA(V69:X69)=0,"",IF(B69="","FALTA PROSPECTO",IF(A69="","FALTA ID",IF(COUNTIF($A$6:$A$105,A69)&gt;1,"REVISAR DUPLICADO",IF(Configuración!$B$44&lt;&gt;"OK","REVISAR CONFIGURACIÓN",IF(COUNTA(F69:R69)&lt;13,"FALTA INFORMACIÓN",IF(COUNTIF(F69:R69,"Sí")+COUNTIF(F69:R69,"No")&lt;&gt;13,"REVISAR DATOS",IF(OR(F69="No",G69="No",H69="No"),"No-fit",IF(S69&gt;=Configuración!$B$28,"Alta",IF(S69&gt;=Configuración!$B$29,"Media","Baja"))))))))))</f>
        <v/>
      </c>
      <c r="U69" s="3" t="str">
        <f>IF(T69="","",IF(T69="FALTA PROSPECTO","Completa el nombre del prospecto.",IF(T69="FALTA ID","Asigna un ID único al prospecto.",IF(T69="REVISAR DUPLICADO","Corrige el ID duplicado antes de usar el score.",IF(T69="REVISAR CONFIGURACIÓN","Corrige pesos o umbrales en la hoja Configuración.",IF(T69="FALTA INFORMACIÓN","Completa todas las respuestas Sí/No del scoring.",IF(T69="REVISAR DATOS","Usa únicamente Sí o No en los campos de scoring.",IF(T69="No-fit",Configuración!$D$31,IF(T69="Alta",Configuración!$D$28,IF(T69="Media",Configuración!$D$29,Configuración!$D$30))))))))))</f>
        <v/>
      </c>
      <c r="V69" s="2"/>
      <c r="W69" s="4"/>
      <c r="X69" s="2"/>
    </row>
    <row r="70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5" t="str">
        <f>IF(COUNTA(A70:R70)+COUNTA(V70:X70)=0,"",IF(B70="","",IF(A70="","",IF(COUNTIF($A$6:$A$105,A70)&gt;1,"",IF(Configuración!$B$44&lt;&gt;"OK","",IF(COUNTA(F70:R70)&lt;13,"",IF(COUNTIF(F70:R70,"Sí")+COUNTIF(F70:R70,"No")&lt;&gt;13,"",IF(OR(F70="No",G70="No",H70="No"),0,MIN(100,MAX(0,IF(I70="Sí",Configuración!$C$12,0)+IF(J70="Sí",Configuración!$C$13,0)+IF(K70="Sí",Configuración!$C$14,0)+IF(L70="Sí",Configuración!$C$15,0)+IF(M70="Sí",Configuración!$C$16,0)+IF(N70="Sí",Configuración!$C$17,0)+IF(O70="Sí",Configuración!$C$21,0)+IF(P70="Sí",Configuración!$C$22,0)+IF(Q70="Sí",Configuración!$C$23,0)+IF(R70="Sí",Configuración!$C$24,0)))))))))))</f>
        <v/>
      </c>
      <c r="T70" s="3" t="str">
        <f>IF(COUNTA(A70:R70)+COUNTA(V70:X70)=0,"",IF(B70="","FALTA PROSPECTO",IF(A70="","FALTA ID",IF(COUNTIF($A$6:$A$105,A70)&gt;1,"REVISAR DUPLICADO",IF(Configuración!$B$44&lt;&gt;"OK","REVISAR CONFIGURACIÓN",IF(COUNTA(F70:R70)&lt;13,"FALTA INFORMACIÓN",IF(COUNTIF(F70:R70,"Sí")+COUNTIF(F70:R70,"No")&lt;&gt;13,"REVISAR DATOS",IF(OR(F70="No",G70="No",H70="No"),"No-fit",IF(S70&gt;=Configuración!$B$28,"Alta",IF(S70&gt;=Configuración!$B$29,"Media","Baja"))))))))))</f>
        <v/>
      </c>
      <c r="U70" s="3" t="str">
        <f>IF(T70="","",IF(T70="FALTA PROSPECTO","Completa el nombre del prospecto.",IF(T70="FALTA ID","Asigna un ID único al prospecto.",IF(T70="REVISAR DUPLICADO","Corrige el ID duplicado antes de usar el score.",IF(T70="REVISAR CONFIGURACIÓN","Corrige pesos o umbrales en la hoja Configuración.",IF(T70="FALTA INFORMACIÓN","Completa todas las respuestas Sí/No del scoring.",IF(T70="REVISAR DATOS","Usa únicamente Sí o No en los campos de scoring.",IF(T70="No-fit",Configuración!$D$31,IF(T70="Alta",Configuración!$D$28,IF(T70="Media",Configuración!$D$29,Configuración!$D$30))))))))))</f>
        <v/>
      </c>
      <c r="V70" s="2"/>
      <c r="W70" s="4"/>
      <c r="X70" s="2"/>
    </row>
    <row r="71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5" t="str">
        <f>IF(COUNTA(A71:R71)+COUNTA(V71:X71)=0,"",IF(B71="","",IF(A71="","",IF(COUNTIF($A$6:$A$105,A71)&gt;1,"",IF(Configuración!$B$44&lt;&gt;"OK","",IF(COUNTA(F71:R71)&lt;13,"",IF(COUNTIF(F71:R71,"Sí")+COUNTIF(F71:R71,"No")&lt;&gt;13,"",IF(OR(F71="No",G71="No",H71="No"),0,MIN(100,MAX(0,IF(I71="Sí",Configuración!$C$12,0)+IF(J71="Sí",Configuración!$C$13,0)+IF(K71="Sí",Configuración!$C$14,0)+IF(L71="Sí",Configuración!$C$15,0)+IF(M71="Sí",Configuración!$C$16,0)+IF(N71="Sí",Configuración!$C$17,0)+IF(O71="Sí",Configuración!$C$21,0)+IF(P71="Sí",Configuración!$C$22,0)+IF(Q71="Sí",Configuración!$C$23,0)+IF(R71="Sí",Configuración!$C$24,0)))))))))))</f>
        <v/>
      </c>
      <c r="T71" s="3" t="str">
        <f>IF(COUNTA(A71:R71)+COUNTA(V71:X71)=0,"",IF(B71="","FALTA PROSPECTO",IF(A71="","FALTA ID",IF(COUNTIF($A$6:$A$105,A71)&gt;1,"REVISAR DUPLICADO",IF(Configuración!$B$44&lt;&gt;"OK","REVISAR CONFIGURACIÓN",IF(COUNTA(F71:R71)&lt;13,"FALTA INFORMACIÓN",IF(COUNTIF(F71:R71,"Sí")+COUNTIF(F71:R71,"No")&lt;&gt;13,"REVISAR DATOS",IF(OR(F71="No",G71="No",H71="No"),"No-fit",IF(S71&gt;=Configuración!$B$28,"Alta",IF(S71&gt;=Configuración!$B$29,"Media","Baja"))))))))))</f>
        <v/>
      </c>
      <c r="U71" s="3" t="str">
        <f>IF(T71="","",IF(T71="FALTA PROSPECTO","Completa el nombre del prospecto.",IF(T71="FALTA ID","Asigna un ID único al prospecto.",IF(T71="REVISAR DUPLICADO","Corrige el ID duplicado antes de usar el score.",IF(T71="REVISAR CONFIGURACIÓN","Corrige pesos o umbrales en la hoja Configuración.",IF(T71="FALTA INFORMACIÓN","Completa todas las respuestas Sí/No del scoring.",IF(T71="REVISAR DATOS","Usa únicamente Sí o No en los campos de scoring.",IF(T71="No-fit",Configuración!$D$31,IF(T71="Alta",Configuración!$D$28,IF(T71="Media",Configuración!$D$29,Configuración!$D$30))))))))))</f>
        <v/>
      </c>
      <c r="V71" s="2"/>
      <c r="W71" s="4"/>
      <c r="X71" s="2"/>
    </row>
    <row r="72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5" t="str">
        <f>IF(COUNTA(A72:R72)+COUNTA(V72:X72)=0,"",IF(B72="","",IF(A72="","",IF(COUNTIF($A$6:$A$105,A72)&gt;1,"",IF(Configuración!$B$44&lt;&gt;"OK","",IF(COUNTA(F72:R72)&lt;13,"",IF(COUNTIF(F72:R72,"Sí")+COUNTIF(F72:R72,"No")&lt;&gt;13,"",IF(OR(F72="No",G72="No",H72="No"),0,MIN(100,MAX(0,IF(I72="Sí",Configuración!$C$12,0)+IF(J72="Sí",Configuración!$C$13,0)+IF(K72="Sí",Configuración!$C$14,0)+IF(L72="Sí",Configuración!$C$15,0)+IF(M72="Sí",Configuración!$C$16,0)+IF(N72="Sí",Configuración!$C$17,0)+IF(O72="Sí",Configuración!$C$21,0)+IF(P72="Sí",Configuración!$C$22,0)+IF(Q72="Sí",Configuración!$C$23,0)+IF(R72="Sí",Configuración!$C$24,0)))))))))))</f>
        <v/>
      </c>
      <c r="T72" s="3" t="str">
        <f>IF(COUNTA(A72:R72)+COUNTA(V72:X72)=0,"",IF(B72="","FALTA PROSPECTO",IF(A72="","FALTA ID",IF(COUNTIF($A$6:$A$105,A72)&gt;1,"REVISAR DUPLICADO",IF(Configuración!$B$44&lt;&gt;"OK","REVISAR CONFIGURACIÓN",IF(COUNTA(F72:R72)&lt;13,"FALTA INFORMACIÓN",IF(COUNTIF(F72:R72,"Sí")+COUNTIF(F72:R72,"No")&lt;&gt;13,"REVISAR DATOS",IF(OR(F72="No",G72="No",H72="No"),"No-fit",IF(S72&gt;=Configuración!$B$28,"Alta",IF(S72&gt;=Configuración!$B$29,"Media","Baja"))))))))))</f>
        <v/>
      </c>
      <c r="U72" s="3" t="str">
        <f>IF(T72="","",IF(T72="FALTA PROSPECTO","Completa el nombre del prospecto.",IF(T72="FALTA ID","Asigna un ID único al prospecto.",IF(T72="REVISAR DUPLICADO","Corrige el ID duplicado antes de usar el score.",IF(T72="REVISAR CONFIGURACIÓN","Corrige pesos o umbrales en la hoja Configuración.",IF(T72="FALTA INFORMACIÓN","Completa todas las respuestas Sí/No del scoring.",IF(T72="REVISAR DATOS","Usa únicamente Sí o No en los campos de scoring.",IF(T72="No-fit",Configuración!$D$31,IF(T72="Alta",Configuración!$D$28,IF(T72="Media",Configuración!$D$29,Configuración!$D$30))))))))))</f>
        <v/>
      </c>
      <c r="V72" s="2"/>
      <c r="W72" s="4"/>
      <c r="X72" s="2"/>
    </row>
    <row r="73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5" t="str">
        <f>IF(COUNTA(A73:R73)+COUNTA(V73:X73)=0,"",IF(B73="","",IF(A73="","",IF(COUNTIF($A$6:$A$105,A73)&gt;1,"",IF(Configuración!$B$44&lt;&gt;"OK","",IF(COUNTA(F73:R73)&lt;13,"",IF(COUNTIF(F73:R73,"Sí")+COUNTIF(F73:R73,"No")&lt;&gt;13,"",IF(OR(F73="No",G73="No",H73="No"),0,MIN(100,MAX(0,IF(I73="Sí",Configuración!$C$12,0)+IF(J73="Sí",Configuración!$C$13,0)+IF(K73="Sí",Configuración!$C$14,0)+IF(L73="Sí",Configuración!$C$15,0)+IF(M73="Sí",Configuración!$C$16,0)+IF(N73="Sí",Configuración!$C$17,0)+IF(O73="Sí",Configuración!$C$21,0)+IF(P73="Sí",Configuración!$C$22,0)+IF(Q73="Sí",Configuración!$C$23,0)+IF(R73="Sí",Configuración!$C$24,0)))))))))))</f>
        <v/>
      </c>
      <c r="T73" s="3" t="str">
        <f>IF(COUNTA(A73:R73)+COUNTA(V73:X73)=0,"",IF(B73="","FALTA PROSPECTO",IF(A73="","FALTA ID",IF(COUNTIF($A$6:$A$105,A73)&gt;1,"REVISAR DUPLICADO",IF(Configuración!$B$44&lt;&gt;"OK","REVISAR CONFIGURACIÓN",IF(COUNTA(F73:R73)&lt;13,"FALTA INFORMACIÓN",IF(COUNTIF(F73:R73,"Sí")+COUNTIF(F73:R73,"No")&lt;&gt;13,"REVISAR DATOS",IF(OR(F73="No",G73="No",H73="No"),"No-fit",IF(S73&gt;=Configuración!$B$28,"Alta",IF(S73&gt;=Configuración!$B$29,"Media","Baja"))))))))))</f>
        <v/>
      </c>
      <c r="U73" s="3" t="str">
        <f>IF(T73="","",IF(T73="FALTA PROSPECTO","Completa el nombre del prospecto.",IF(T73="FALTA ID","Asigna un ID único al prospecto.",IF(T73="REVISAR DUPLICADO","Corrige el ID duplicado antes de usar el score.",IF(T73="REVISAR CONFIGURACIÓN","Corrige pesos o umbrales en la hoja Configuración.",IF(T73="FALTA INFORMACIÓN","Completa todas las respuestas Sí/No del scoring.",IF(T73="REVISAR DATOS","Usa únicamente Sí o No en los campos de scoring.",IF(T73="No-fit",Configuración!$D$31,IF(T73="Alta",Configuración!$D$28,IF(T73="Media",Configuración!$D$29,Configuración!$D$30))))))))))</f>
        <v/>
      </c>
      <c r="V73" s="2"/>
      <c r="W73" s="4"/>
      <c r="X73" s="2"/>
    </row>
    <row r="74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5" t="str">
        <f>IF(COUNTA(A74:R74)+COUNTA(V74:X74)=0,"",IF(B74="","",IF(A74="","",IF(COUNTIF($A$6:$A$105,A74)&gt;1,"",IF(Configuración!$B$44&lt;&gt;"OK","",IF(COUNTA(F74:R74)&lt;13,"",IF(COUNTIF(F74:R74,"Sí")+COUNTIF(F74:R74,"No")&lt;&gt;13,"",IF(OR(F74="No",G74="No",H74="No"),0,MIN(100,MAX(0,IF(I74="Sí",Configuración!$C$12,0)+IF(J74="Sí",Configuración!$C$13,0)+IF(K74="Sí",Configuración!$C$14,0)+IF(L74="Sí",Configuración!$C$15,0)+IF(M74="Sí",Configuración!$C$16,0)+IF(N74="Sí",Configuración!$C$17,0)+IF(O74="Sí",Configuración!$C$21,0)+IF(P74="Sí",Configuración!$C$22,0)+IF(Q74="Sí",Configuración!$C$23,0)+IF(R74="Sí",Configuración!$C$24,0)))))))))))</f>
        <v/>
      </c>
      <c r="T74" s="3" t="str">
        <f>IF(COUNTA(A74:R74)+COUNTA(V74:X74)=0,"",IF(B74="","FALTA PROSPECTO",IF(A74="","FALTA ID",IF(COUNTIF($A$6:$A$105,A74)&gt;1,"REVISAR DUPLICADO",IF(Configuración!$B$44&lt;&gt;"OK","REVISAR CONFIGURACIÓN",IF(COUNTA(F74:R74)&lt;13,"FALTA INFORMACIÓN",IF(COUNTIF(F74:R74,"Sí")+COUNTIF(F74:R74,"No")&lt;&gt;13,"REVISAR DATOS",IF(OR(F74="No",G74="No",H74="No"),"No-fit",IF(S74&gt;=Configuración!$B$28,"Alta",IF(S74&gt;=Configuración!$B$29,"Media","Baja"))))))))))</f>
        <v/>
      </c>
      <c r="U74" s="3" t="str">
        <f>IF(T74="","",IF(T74="FALTA PROSPECTO","Completa el nombre del prospecto.",IF(T74="FALTA ID","Asigna un ID único al prospecto.",IF(T74="REVISAR DUPLICADO","Corrige el ID duplicado antes de usar el score.",IF(T74="REVISAR CONFIGURACIÓN","Corrige pesos o umbrales en la hoja Configuración.",IF(T74="FALTA INFORMACIÓN","Completa todas las respuestas Sí/No del scoring.",IF(T74="REVISAR DATOS","Usa únicamente Sí o No en los campos de scoring.",IF(T74="No-fit",Configuración!$D$31,IF(T74="Alta",Configuración!$D$28,IF(T74="Media",Configuración!$D$29,Configuración!$D$30))))))))))</f>
        <v/>
      </c>
      <c r="V74" s="2"/>
      <c r="W74" s="4"/>
      <c r="X74" s="2"/>
    </row>
    <row r="7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5" t="str">
        <f>IF(COUNTA(A75:R75)+COUNTA(V75:X75)=0,"",IF(B75="","",IF(A75="","",IF(COUNTIF($A$6:$A$105,A75)&gt;1,"",IF(Configuración!$B$44&lt;&gt;"OK","",IF(COUNTA(F75:R75)&lt;13,"",IF(COUNTIF(F75:R75,"Sí")+COUNTIF(F75:R75,"No")&lt;&gt;13,"",IF(OR(F75="No",G75="No",H75="No"),0,MIN(100,MAX(0,IF(I75="Sí",Configuración!$C$12,0)+IF(J75="Sí",Configuración!$C$13,0)+IF(K75="Sí",Configuración!$C$14,0)+IF(L75="Sí",Configuración!$C$15,0)+IF(M75="Sí",Configuración!$C$16,0)+IF(N75="Sí",Configuración!$C$17,0)+IF(O75="Sí",Configuración!$C$21,0)+IF(P75="Sí",Configuración!$C$22,0)+IF(Q75="Sí",Configuración!$C$23,0)+IF(R75="Sí",Configuración!$C$24,0)))))))))))</f>
        <v/>
      </c>
      <c r="T75" s="3" t="str">
        <f>IF(COUNTA(A75:R75)+COUNTA(V75:X75)=0,"",IF(B75="","FALTA PROSPECTO",IF(A75="","FALTA ID",IF(COUNTIF($A$6:$A$105,A75)&gt;1,"REVISAR DUPLICADO",IF(Configuración!$B$44&lt;&gt;"OK","REVISAR CONFIGURACIÓN",IF(COUNTA(F75:R75)&lt;13,"FALTA INFORMACIÓN",IF(COUNTIF(F75:R75,"Sí")+COUNTIF(F75:R75,"No")&lt;&gt;13,"REVISAR DATOS",IF(OR(F75="No",G75="No",H75="No"),"No-fit",IF(S75&gt;=Configuración!$B$28,"Alta",IF(S75&gt;=Configuración!$B$29,"Media","Baja"))))))))))</f>
        <v/>
      </c>
      <c r="U75" s="3" t="str">
        <f>IF(T75="","",IF(T75="FALTA PROSPECTO","Completa el nombre del prospecto.",IF(T75="FALTA ID","Asigna un ID único al prospecto.",IF(T75="REVISAR DUPLICADO","Corrige el ID duplicado antes de usar el score.",IF(T75="REVISAR CONFIGURACIÓN","Corrige pesos o umbrales en la hoja Configuración.",IF(T75="FALTA INFORMACIÓN","Completa todas las respuestas Sí/No del scoring.",IF(T75="REVISAR DATOS","Usa únicamente Sí o No en los campos de scoring.",IF(T75="No-fit",Configuración!$D$31,IF(T75="Alta",Configuración!$D$28,IF(T75="Media",Configuración!$D$29,Configuración!$D$30))))))))))</f>
        <v/>
      </c>
      <c r="V75" s="2"/>
      <c r="W75" s="4"/>
      <c r="X75" s="2"/>
    </row>
    <row r="76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5" t="str">
        <f>IF(COUNTA(A76:R76)+COUNTA(V76:X76)=0,"",IF(B76="","",IF(A76="","",IF(COUNTIF($A$6:$A$105,A76)&gt;1,"",IF(Configuración!$B$44&lt;&gt;"OK","",IF(COUNTA(F76:R76)&lt;13,"",IF(COUNTIF(F76:R76,"Sí")+COUNTIF(F76:R76,"No")&lt;&gt;13,"",IF(OR(F76="No",G76="No",H76="No"),0,MIN(100,MAX(0,IF(I76="Sí",Configuración!$C$12,0)+IF(J76="Sí",Configuración!$C$13,0)+IF(K76="Sí",Configuración!$C$14,0)+IF(L76="Sí",Configuración!$C$15,0)+IF(M76="Sí",Configuración!$C$16,0)+IF(N76="Sí",Configuración!$C$17,0)+IF(O76="Sí",Configuración!$C$21,0)+IF(P76="Sí",Configuración!$C$22,0)+IF(Q76="Sí",Configuración!$C$23,0)+IF(R76="Sí",Configuración!$C$24,0)))))))))))</f>
        <v/>
      </c>
      <c r="T76" s="3" t="str">
        <f>IF(COUNTA(A76:R76)+COUNTA(V76:X76)=0,"",IF(B76="","FALTA PROSPECTO",IF(A76="","FALTA ID",IF(COUNTIF($A$6:$A$105,A76)&gt;1,"REVISAR DUPLICADO",IF(Configuración!$B$44&lt;&gt;"OK","REVISAR CONFIGURACIÓN",IF(COUNTA(F76:R76)&lt;13,"FALTA INFORMACIÓN",IF(COUNTIF(F76:R76,"Sí")+COUNTIF(F76:R76,"No")&lt;&gt;13,"REVISAR DATOS",IF(OR(F76="No",G76="No",H76="No"),"No-fit",IF(S76&gt;=Configuración!$B$28,"Alta",IF(S76&gt;=Configuración!$B$29,"Media","Baja"))))))))))</f>
        <v/>
      </c>
      <c r="U76" s="3" t="str">
        <f>IF(T76="","",IF(T76="FALTA PROSPECTO","Completa el nombre del prospecto.",IF(T76="FALTA ID","Asigna un ID único al prospecto.",IF(T76="REVISAR DUPLICADO","Corrige el ID duplicado antes de usar el score.",IF(T76="REVISAR CONFIGURACIÓN","Corrige pesos o umbrales en la hoja Configuración.",IF(T76="FALTA INFORMACIÓN","Completa todas las respuestas Sí/No del scoring.",IF(T76="REVISAR DATOS","Usa únicamente Sí o No en los campos de scoring.",IF(T76="No-fit",Configuración!$D$31,IF(T76="Alta",Configuración!$D$28,IF(T76="Media",Configuración!$D$29,Configuración!$D$30))))))))))</f>
        <v/>
      </c>
      <c r="V76" s="2"/>
      <c r="W76" s="4"/>
      <c r="X76" s="2"/>
    </row>
    <row r="77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5" t="str">
        <f>IF(COUNTA(A77:R77)+COUNTA(V77:X77)=0,"",IF(B77="","",IF(A77="","",IF(COUNTIF($A$6:$A$105,A77)&gt;1,"",IF(Configuración!$B$44&lt;&gt;"OK","",IF(COUNTA(F77:R77)&lt;13,"",IF(COUNTIF(F77:R77,"Sí")+COUNTIF(F77:R77,"No")&lt;&gt;13,"",IF(OR(F77="No",G77="No",H77="No"),0,MIN(100,MAX(0,IF(I77="Sí",Configuración!$C$12,0)+IF(J77="Sí",Configuración!$C$13,0)+IF(K77="Sí",Configuración!$C$14,0)+IF(L77="Sí",Configuración!$C$15,0)+IF(M77="Sí",Configuración!$C$16,0)+IF(N77="Sí",Configuración!$C$17,0)+IF(O77="Sí",Configuración!$C$21,0)+IF(P77="Sí",Configuración!$C$22,0)+IF(Q77="Sí",Configuración!$C$23,0)+IF(R77="Sí",Configuración!$C$24,0)))))))))))</f>
        <v/>
      </c>
      <c r="T77" s="3" t="str">
        <f>IF(COUNTA(A77:R77)+COUNTA(V77:X77)=0,"",IF(B77="","FALTA PROSPECTO",IF(A77="","FALTA ID",IF(COUNTIF($A$6:$A$105,A77)&gt;1,"REVISAR DUPLICADO",IF(Configuración!$B$44&lt;&gt;"OK","REVISAR CONFIGURACIÓN",IF(COUNTA(F77:R77)&lt;13,"FALTA INFORMACIÓN",IF(COUNTIF(F77:R77,"Sí")+COUNTIF(F77:R77,"No")&lt;&gt;13,"REVISAR DATOS",IF(OR(F77="No",G77="No",H77="No"),"No-fit",IF(S77&gt;=Configuración!$B$28,"Alta",IF(S77&gt;=Configuración!$B$29,"Media","Baja"))))))))))</f>
        <v/>
      </c>
      <c r="U77" s="3" t="str">
        <f>IF(T77="","",IF(T77="FALTA PROSPECTO","Completa el nombre del prospecto.",IF(T77="FALTA ID","Asigna un ID único al prospecto.",IF(T77="REVISAR DUPLICADO","Corrige el ID duplicado antes de usar el score.",IF(T77="REVISAR CONFIGURACIÓN","Corrige pesos o umbrales en la hoja Configuración.",IF(T77="FALTA INFORMACIÓN","Completa todas las respuestas Sí/No del scoring.",IF(T77="REVISAR DATOS","Usa únicamente Sí o No en los campos de scoring.",IF(T77="No-fit",Configuración!$D$31,IF(T77="Alta",Configuración!$D$28,IF(T77="Media",Configuración!$D$29,Configuración!$D$30))))))))))</f>
        <v/>
      </c>
      <c r="V77" s="2"/>
      <c r="W77" s="4"/>
      <c r="X77" s="2"/>
    </row>
    <row r="78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5" t="str">
        <f>IF(COUNTA(A78:R78)+COUNTA(V78:X78)=0,"",IF(B78="","",IF(A78="","",IF(COUNTIF($A$6:$A$105,A78)&gt;1,"",IF(Configuración!$B$44&lt;&gt;"OK","",IF(COUNTA(F78:R78)&lt;13,"",IF(COUNTIF(F78:R78,"Sí")+COUNTIF(F78:R78,"No")&lt;&gt;13,"",IF(OR(F78="No",G78="No",H78="No"),0,MIN(100,MAX(0,IF(I78="Sí",Configuración!$C$12,0)+IF(J78="Sí",Configuración!$C$13,0)+IF(K78="Sí",Configuración!$C$14,0)+IF(L78="Sí",Configuración!$C$15,0)+IF(M78="Sí",Configuración!$C$16,0)+IF(N78="Sí",Configuración!$C$17,0)+IF(O78="Sí",Configuración!$C$21,0)+IF(P78="Sí",Configuración!$C$22,0)+IF(Q78="Sí",Configuración!$C$23,0)+IF(R78="Sí",Configuración!$C$24,0)))))))))))</f>
        <v/>
      </c>
      <c r="T78" s="3" t="str">
        <f>IF(COUNTA(A78:R78)+COUNTA(V78:X78)=0,"",IF(B78="","FALTA PROSPECTO",IF(A78="","FALTA ID",IF(COUNTIF($A$6:$A$105,A78)&gt;1,"REVISAR DUPLICADO",IF(Configuración!$B$44&lt;&gt;"OK","REVISAR CONFIGURACIÓN",IF(COUNTA(F78:R78)&lt;13,"FALTA INFORMACIÓN",IF(COUNTIF(F78:R78,"Sí")+COUNTIF(F78:R78,"No")&lt;&gt;13,"REVISAR DATOS",IF(OR(F78="No",G78="No",H78="No"),"No-fit",IF(S78&gt;=Configuración!$B$28,"Alta",IF(S78&gt;=Configuración!$B$29,"Media","Baja"))))))))))</f>
        <v/>
      </c>
      <c r="U78" s="3" t="str">
        <f>IF(T78="","",IF(T78="FALTA PROSPECTO","Completa el nombre del prospecto.",IF(T78="FALTA ID","Asigna un ID único al prospecto.",IF(T78="REVISAR DUPLICADO","Corrige el ID duplicado antes de usar el score.",IF(T78="REVISAR CONFIGURACIÓN","Corrige pesos o umbrales en la hoja Configuración.",IF(T78="FALTA INFORMACIÓN","Completa todas las respuestas Sí/No del scoring.",IF(T78="REVISAR DATOS","Usa únicamente Sí o No en los campos de scoring.",IF(T78="No-fit",Configuración!$D$31,IF(T78="Alta",Configuración!$D$28,IF(T78="Media",Configuración!$D$29,Configuración!$D$30))))))))))</f>
        <v/>
      </c>
      <c r="V78" s="2"/>
      <c r="W78" s="4"/>
      <c r="X78" s="2"/>
    </row>
    <row r="79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5" t="str">
        <f>IF(COUNTA(A79:R79)+COUNTA(V79:X79)=0,"",IF(B79="","",IF(A79="","",IF(COUNTIF($A$6:$A$105,A79)&gt;1,"",IF(Configuración!$B$44&lt;&gt;"OK","",IF(COUNTA(F79:R79)&lt;13,"",IF(COUNTIF(F79:R79,"Sí")+COUNTIF(F79:R79,"No")&lt;&gt;13,"",IF(OR(F79="No",G79="No",H79="No"),0,MIN(100,MAX(0,IF(I79="Sí",Configuración!$C$12,0)+IF(J79="Sí",Configuración!$C$13,0)+IF(K79="Sí",Configuración!$C$14,0)+IF(L79="Sí",Configuración!$C$15,0)+IF(M79="Sí",Configuración!$C$16,0)+IF(N79="Sí",Configuración!$C$17,0)+IF(O79="Sí",Configuración!$C$21,0)+IF(P79="Sí",Configuración!$C$22,0)+IF(Q79="Sí",Configuración!$C$23,0)+IF(R79="Sí",Configuración!$C$24,0)))))))))))</f>
        <v/>
      </c>
      <c r="T79" s="3" t="str">
        <f>IF(COUNTA(A79:R79)+COUNTA(V79:X79)=0,"",IF(B79="","FALTA PROSPECTO",IF(A79="","FALTA ID",IF(COUNTIF($A$6:$A$105,A79)&gt;1,"REVISAR DUPLICADO",IF(Configuración!$B$44&lt;&gt;"OK","REVISAR CONFIGURACIÓN",IF(COUNTA(F79:R79)&lt;13,"FALTA INFORMACIÓN",IF(COUNTIF(F79:R79,"Sí")+COUNTIF(F79:R79,"No")&lt;&gt;13,"REVISAR DATOS",IF(OR(F79="No",G79="No",H79="No"),"No-fit",IF(S79&gt;=Configuración!$B$28,"Alta",IF(S79&gt;=Configuración!$B$29,"Media","Baja"))))))))))</f>
        <v/>
      </c>
      <c r="U79" s="3" t="str">
        <f>IF(T79="","",IF(T79="FALTA PROSPECTO","Completa el nombre del prospecto.",IF(T79="FALTA ID","Asigna un ID único al prospecto.",IF(T79="REVISAR DUPLICADO","Corrige el ID duplicado antes de usar el score.",IF(T79="REVISAR CONFIGURACIÓN","Corrige pesos o umbrales en la hoja Configuración.",IF(T79="FALTA INFORMACIÓN","Completa todas las respuestas Sí/No del scoring.",IF(T79="REVISAR DATOS","Usa únicamente Sí o No en los campos de scoring.",IF(T79="No-fit",Configuración!$D$31,IF(T79="Alta",Configuración!$D$28,IF(T79="Media",Configuración!$D$29,Configuración!$D$30))))))))))</f>
        <v/>
      </c>
      <c r="V79" s="2"/>
      <c r="W79" s="4"/>
      <c r="X79" s="2"/>
    </row>
    <row r="80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5" t="str">
        <f>IF(COUNTA(A80:R80)+COUNTA(V80:X80)=0,"",IF(B80="","",IF(A80="","",IF(COUNTIF($A$6:$A$105,A80)&gt;1,"",IF(Configuración!$B$44&lt;&gt;"OK","",IF(COUNTA(F80:R80)&lt;13,"",IF(COUNTIF(F80:R80,"Sí")+COUNTIF(F80:R80,"No")&lt;&gt;13,"",IF(OR(F80="No",G80="No",H80="No"),0,MIN(100,MAX(0,IF(I80="Sí",Configuración!$C$12,0)+IF(J80="Sí",Configuración!$C$13,0)+IF(K80="Sí",Configuración!$C$14,0)+IF(L80="Sí",Configuración!$C$15,0)+IF(M80="Sí",Configuración!$C$16,0)+IF(N80="Sí",Configuración!$C$17,0)+IF(O80="Sí",Configuración!$C$21,0)+IF(P80="Sí",Configuración!$C$22,0)+IF(Q80="Sí",Configuración!$C$23,0)+IF(R80="Sí",Configuración!$C$24,0)))))))))))</f>
        <v/>
      </c>
      <c r="T80" s="3" t="str">
        <f>IF(COUNTA(A80:R80)+COUNTA(V80:X80)=0,"",IF(B80="","FALTA PROSPECTO",IF(A80="","FALTA ID",IF(COUNTIF($A$6:$A$105,A80)&gt;1,"REVISAR DUPLICADO",IF(Configuración!$B$44&lt;&gt;"OK","REVISAR CONFIGURACIÓN",IF(COUNTA(F80:R80)&lt;13,"FALTA INFORMACIÓN",IF(COUNTIF(F80:R80,"Sí")+COUNTIF(F80:R80,"No")&lt;&gt;13,"REVISAR DATOS",IF(OR(F80="No",G80="No",H80="No"),"No-fit",IF(S80&gt;=Configuración!$B$28,"Alta",IF(S80&gt;=Configuración!$B$29,"Media","Baja"))))))))))</f>
        <v/>
      </c>
      <c r="U80" s="3" t="str">
        <f>IF(T80="","",IF(T80="FALTA PROSPECTO","Completa el nombre del prospecto.",IF(T80="FALTA ID","Asigna un ID único al prospecto.",IF(T80="REVISAR DUPLICADO","Corrige el ID duplicado antes de usar el score.",IF(T80="REVISAR CONFIGURACIÓN","Corrige pesos o umbrales en la hoja Configuración.",IF(T80="FALTA INFORMACIÓN","Completa todas las respuestas Sí/No del scoring.",IF(T80="REVISAR DATOS","Usa únicamente Sí o No en los campos de scoring.",IF(T80="No-fit",Configuración!$D$31,IF(T80="Alta",Configuración!$D$28,IF(T80="Media",Configuración!$D$29,Configuración!$D$30))))))))))</f>
        <v/>
      </c>
      <c r="V80" s="2"/>
      <c r="W80" s="4"/>
      <c r="X80" s="2"/>
    </row>
    <row r="8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5" t="str">
        <f>IF(COUNTA(A81:R81)+COUNTA(V81:X81)=0,"",IF(B81="","",IF(A81="","",IF(COUNTIF($A$6:$A$105,A81)&gt;1,"",IF(Configuración!$B$44&lt;&gt;"OK","",IF(COUNTA(F81:R81)&lt;13,"",IF(COUNTIF(F81:R81,"Sí")+COUNTIF(F81:R81,"No")&lt;&gt;13,"",IF(OR(F81="No",G81="No",H81="No"),0,MIN(100,MAX(0,IF(I81="Sí",Configuración!$C$12,0)+IF(J81="Sí",Configuración!$C$13,0)+IF(K81="Sí",Configuración!$C$14,0)+IF(L81="Sí",Configuración!$C$15,0)+IF(M81="Sí",Configuración!$C$16,0)+IF(N81="Sí",Configuración!$C$17,0)+IF(O81="Sí",Configuración!$C$21,0)+IF(P81="Sí",Configuración!$C$22,0)+IF(Q81="Sí",Configuración!$C$23,0)+IF(R81="Sí",Configuración!$C$24,0)))))))))))</f>
        <v/>
      </c>
      <c r="T81" s="3" t="str">
        <f>IF(COUNTA(A81:R81)+COUNTA(V81:X81)=0,"",IF(B81="","FALTA PROSPECTO",IF(A81="","FALTA ID",IF(COUNTIF($A$6:$A$105,A81)&gt;1,"REVISAR DUPLICADO",IF(Configuración!$B$44&lt;&gt;"OK","REVISAR CONFIGURACIÓN",IF(COUNTA(F81:R81)&lt;13,"FALTA INFORMACIÓN",IF(COUNTIF(F81:R81,"Sí")+COUNTIF(F81:R81,"No")&lt;&gt;13,"REVISAR DATOS",IF(OR(F81="No",G81="No",H81="No"),"No-fit",IF(S81&gt;=Configuración!$B$28,"Alta",IF(S81&gt;=Configuración!$B$29,"Media","Baja"))))))))))</f>
        <v/>
      </c>
      <c r="U81" s="3" t="str">
        <f>IF(T81="","",IF(T81="FALTA PROSPECTO","Completa el nombre del prospecto.",IF(T81="FALTA ID","Asigna un ID único al prospecto.",IF(T81="REVISAR DUPLICADO","Corrige el ID duplicado antes de usar el score.",IF(T81="REVISAR CONFIGURACIÓN","Corrige pesos o umbrales en la hoja Configuración.",IF(T81="FALTA INFORMACIÓN","Completa todas las respuestas Sí/No del scoring.",IF(T81="REVISAR DATOS","Usa únicamente Sí o No en los campos de scoring.",IF(T81="No-fit",Configuración!$D$31,IF(T81="Alta",Configuración!$D$28,IF(T81="Media",Configuración!$D$29,Configuración!$D$30))))))))))</f>
        <v/>
      </c>
      <c r="V81" s="2"/>
      <c r="W81" s="4"/>
      <c r="X81" s="2"/>
    </row>
    <row r="82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5" t="str">
        <f>IF(COUNTA(A82:R82)+COUNTA(V82:X82)=0,"",IF(B82="","",IF(A82="","",IF(COUNTIF($A$6:$A$105,A82)&gt;1,"",IF(Configuración!$B$44&lt;&gt;"OK","",IF(COUNTA(F82:R82)&lt;13,"",IF(COUNTIF(F82:R82,"Sí")+COUNTIF(F82:R82,"No")&lt;&gt;13,"",IF(OR(F82="No",G82="No",H82="No"),0,MIN(100,MAX(0,IF(I82="Sí",Configuración!$C$12,0)+IF(J82="Sí",Configuración!$C$13,0)+IF(K82="Sí",Configuración!$C$14,0)+IF(L82="Sí",Configuración!$C$15,0)+IF(M82="Sí",Configuración!$C$16,0)+IF(N82="Sí",Configuración!$C$17,0)+IF(O82="Sí",Configuración!$C$21,0)+IF(P82="Sí",Configuración!$C$22,0)+IF(Q82="Sí",Configuración!$C$23,0)+IF(R82="Sí",Configuración!$C$24,0)))))))))))</f>
        <v/>
      </c>
      <c r="T82" s="3" t="str">
        <f>IF(COUNTA(A82:R82)+COUNTA(V82:X82)=0,"",IF(B82="","FALTA PROSPECTO",IF(A82="","FALTA ID",IF(COUNTIF($A$6:$A$105,A82)&gt;1,"REVISAR DUPLICADO",IF(Configuración!$B$44&lt;&gt;"OK","REVISAR CONFIGURACIÓN",IF(COUNTA(F82:R82)&lt;13,"FALTA INFORMACIÓN",IF(COUNTIF(F82:R82,"Sí")+COUNTIF(F82:R82,"No")&lt;&gt;13,"REVISAR DATOS",IF(OR(F82="No",G82="No",H82="No"),"No-fit",IF(S82&gt;=Configuración!$B$28,"Alta",IF(S82&gt;=Configuración!$B$29,"Media","Baja"))))))))))</f>
        <v/>
      </c>
      <c r="U82" s="3" t="str">
        <f>IF(T82="","",IF(T82="FALTA PROSPECTO","Completa el nombre del prospecto.",IF(T82="FALTA ID","Asigna un ID único al prospecto.",IF(T82="REVISAR DUPLICADO","Corrige el ID duplicado antes de usar el score.",IF(T82="REVISAR CONFIGURACIÓN","Corrige pesos o umbrales en la hoja Configuración.",IF(T82="FALTA INFORMACIÓN","Completa todas las respuestas Sí/No del scoring.",IF(T82="REVISAR DATOS","Usa únicamente Sí o No en los campos de scoring.",IF(T82="No-fit",Configuración!$D$31,IF(T82="Alta",Configuración!$D$28,IF(T82="Media",Configuración!$D$29,Configuración!$D$30))))))))))</f>
        <v/>
      </c>
      <c r="V82" s="2"/>
      <c r="W82" s="4"/>
      <c r="X82" s="2"/>
    </row>
    <row r="83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5" t="str">
        <f>IF(COUNTA(A83:R83)+COUNTA(V83:X83)=0,"",IF(B83="","",IF(A83="","",IF(COUNTIF($A$6:$A$105,A83)&gt;1,"",IF(Configuración!$B$44&lt;&gt;"OK","",IF(COUNTA(F83:R83)&lt;13,"",IF(COUNTIF(F83:R83,"Sí")+COUNTIF(F83:R83,"No")&lt;&gt;13,"",IF(OR(F83="No",G83="No",H83="No"),0,MIN(100,MAX(0,IF(I83="Sí",Configuración!$C$12,0)+IF(J83="Sí",Configuración!$C$13,0)+IF(K83="Sí",Configuración!$C$14,0)+IF(L83="Sí",Configuración!$C$15,0)+IF(M83="Sí",Configuración!$C$16,0)+IF(N83="Sí",Configuración!$C$17,0)+IF(O83="Sí",Configuración!$C$21,0)+IF(P83="Sí",Configuración!$C$22,0)+IF(Q83="Sí",Configuración!$C$23,0)+IF(R83="Sí",Configuración!$C$24,0)))))))))))</f>
        <v/>
      </c>
      <c r="T83" s="3" t="str">
        <f>IF(COUNTA(A83:R83)+COUNTA(V83:X83)=0,"",IF(B83="","FALTA PROSPECTO",IF(A83="","FALTA ID",IF(COUNTIF($A$6:$A$105,A83)&gt;1,"REVISAR DUPLICADO",IF(Configuración!$B$44&lt;&gt;"OK","REVISAR CONFIGURACIÓN",IF(COUNTA(F83:R83)&lt;13,"FALTA INFORMACIÓN",IF(COUNTIF(F83:R83,"Sí")+COUNTIF(F83:R83,"No")&lt;&gt;13,"REVISAR DATOS",IF(OR(F83="No",G83="No",H83="No"),"No-fit",IF(S83&gt;=Configuración!$B$28,"Alta",IF(S83&gt;=Configuración!$B$29,"Media","Baja"))))))))))</f>
        <v/>
      </c>
      <c r="U83" s="3" t="str">
        <f>IF(T83="","",IF(T83="FALTA PROSPECTO","Completa el nombre del prospecto.",IF(T83="FALTA ID","Asigna un ID único al prospecto.",IF(T83="REVISAR DUPLICADO","Corrige el ID duplicado antes de usar el score.",IF(T83="REVISAR CONFIGURACIÓN","Corrige pesos o umbrales en la hoja Configuración.",IF(T83="FALTA INFORMACIÓN","Completa todas las respuestas Sí/No del scoring.",IF(T83="REVISAR DATOS","Usa únicamente Sí o No en los campos de scoring.",IF(T83="No-fit",Configuración!$D$31,IF(T83="Alta",Configuración!$D$28,IF(T83="Media",Configuración!$D$29,Configuración!$D$30))))))))))</f>
        <v/>
      </c>
      <c r="V83" s="2"/>
      <c r="W83" s="4"/>
      <c r="X83" s="2"/>
    </row>
    <row r="84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5" t="str">
        <f>IF(COUNTA(A84:R84)+COUNTA(V84:X84)=0,"",IF(B84="","",IF(A84="","",IF(COUNTIF($A$6:$A$105,A84)&gt;1,"",IF(Configuración!$B$44&lt;&gt;"OK","",IF(COUNTA(F84:R84)&lt;13,"",IF(COUNTIF(F84:R84,"Sí")+COUNTIF(F84:R84,"No")&lt;&gt;13,"",IF(OR(F84="No",G84="No",H84="No"),0,MIN(100,MAX(0,IF(I84="Sí",Configuración!$C$12,0)+IF(J84="Sí",Configuración!$C$13,0)+IF(K84="Sí",Configuración!$C$14,0)+IF(L84="Sí",Configuración!$C$15,0)+IF(M84="Sí",Configuración!$C$16,0)+IF(N84="Sí",Configuración!$C$17,0)+IF(O84="Sí",Configuración!$C$21,0)+IF(P84="Sí",Configuración!$C$22,0)+IF(Q84="Sí",Configuración!$C$23,0)+IF(R84="Sí",Configuración!$C$24,0)))))))))))</f>
        <v/>
      </c>
      <c r="T84" s="3" t="str">
        <f>IF(COUNTA(A84:R84)+COUNTA(V84:X84)=0,"",IF(B84="","FALTA PROSPECTO",IF(A84="","FALTA ID",IF(COUNTIF($A$6:$A$105,A84)&gt;1,"REVISAR DUPLICADO",IF(Configuración!$B$44&lt;&gt;"OK","REVISAR CONFIGURACIÓN",IF(COUNTA(F84:R84)&lt;13,"FALTA INFORMACIÓN",IF(COUNTIF(F84:R84,"Sí")+COUNTIF(F84:R84,"No")&lt;&gt;13,"REVISAR DATOS",IF(OR(F84="No",G84="No",H84="No"),"No-fit",IF(S84&gt;=Configuración!$B$28,"Alta",IF(S84&gt;=Configuración!$B$29,"Media","Baja"))))))))))</f>
        <v/>
      </c>
      <c r="U84" s="3" t="str">
        <f>IF(T84="","",IF(T84="FALTA PROSPECTO","Completa el nombre del prospecto.",IF(T84="FALTA ID","Asigna un ID único al prospecto.",IF(T84="REVISAR DUPLICADO","Corrige el ID duplicado antes de usar el score.",IF(T84="REVISAR CONFIGURACIÓN","Corrige pesos o umbrales en la hoja Configuración.",IF(T84="FALTA INFORMACIÓN","Completa todas las respuestas Sí/No del scoring.",IF(T84="REVISAR DATOS","Usa únicamente Sí o No en los campos de scoring.",IF(T84="No-fit",Configuración!$D$31,IF(T84="Alta",Configuración!$D$28,IF(T84="Media",Configuración!$D$29,Configuración!$D$30))))))))))</f>
        <v/>
      </c>
      <c r="V84" s="2"/>
      <c r="W84" s="4"/>
      <c r="X84" s="2"/>
    </row>
    <row r="85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5" t="str">
        <f>IF(COUNTA(A85:R85)+COUNTA(V85:X85)=0,"",IF(B85="","",IF(A85="","",IF(COUNTIF($A$6:$A$105,A85)&gt;1,"",IF(Configuración!$B$44&lt;&gt;"OK","",IF(COUNTA(F85:R85)&lt;13,"",IF(COUNTIF(F85:R85,"Sí")+COUNTIF(F85:R85,"No")&lt;&gt;13,"",IF(OR(F85="No",G85="No",H85="No"),0,MIN(100,MAX(0,IF(I85="Sí",Configuración!$C$12,0)+IF(J85="Sí",Configuración!$C$13,0)+IF(K85="Sí",Configuración!$C$14,0)+IF(L85="Sí",Configuración!$C$15,0)+IF(M85="Sí",Configuración!$C$16,0)+IF(N85="Sí",Configuración!$C$17,0)+IF(O85="Sí",Configuración!$C$21,0)+IF(P85="Sí",Configuración!$C$22,0)+IF(Q85="Sí",Configuración!$C$23,0)+IF(R85="Sí",Configuración!$C$24,0)))))))))))</f>
        <v/>
      </c>
      <c r="T85" s="3" t="str">
        <f>IF(COUNTA(A85:R85)+COUNTA(V85:X85)=0,"",IF(B85="","FALTA PROSPECTO",IF(A85="","FALTA ID",IF(COUNTIF($A$6:$A$105,A85)&gt;1,"REVISAR DUPLICADO",IF(Configuración!$B$44&lt;&gt;"OK","REVISAR CONFIGURACIÓN",IF(COUNTA(F85:R85)&lt;13,"FALTA INFORMACIÓN",IF(COUNTIF(F85:R85,"Sí")+COUNTIF(F85:R85,"No")&lt;&gt;13,"REVISAR DATOS",IF(OR(F85="No",G85="No",H85="No"),"No-fit",IF(S85&gt;=Configuración!$B$28,"Alta",IF(S85&gt;=Configuración!$B$29,"Media","Baja"))))))))))</f>
        <v/>
      </c>
      <c r="U85" s="3" t="str">
        <f>IF(T85="","",IF(T85="FALTA PROSPECTO","Completa el nombre del prospecto.",IF(T85="FALTA ID","Asigna un ID único al prospecto.",IF(T85="REVISAR DUPLICADO","Corrige el ID duplicado antes de usar el score.",IF(T85="REVISAR CONFIGURACIÓN","Corrige pesos o umbrales en la hoja Configuración.",IF(T85="FALTA INFORMACIÓN","Completa todas las respuestas Sí/No del scoring.",IF(T85="REVISAR DATOS","Usa únicamente Sí o No en los campos de scoring.",IF(T85="No-fit",Configuración!$D$31,IF(T85="Alta",Configuración!$D$28,IF(T85="Media",Configuración!$D$29,Configuración!$D$30))))))))))</f>
        <v/>
      </c>
      <c r="V85" s="2"/>
      <c r="W85" s="4"/>
      <c r="X85" s="2"/>
    </row>
    <row r="86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5" t="str">
        <f>IF(COUNTA(A86:R86)+COUNTA(V86:X86)=0,"",IF(B86="","",IF(A86="","",IF(COUNTIF($A$6:$A$105,A86)&gt;1,"",IF(Configuración!$B$44&lt;&gt;"OK","",IF(COUNTA(F86:R86)&lt;13,"",IF(COUNTIF(F86:R86,"Sí")+COUNTIF(F86:R86,"No")&lt;&gt;13,"",IF(OR(F86="No",G86="No",H86="No"),0,MIN(100,MAX(0,IF(I86="Sí",Configuración!$C$12,0)+IF(J86="Sí",Configuración!$C$13,0)+IF(K86="Sí",Configuración!$C$14,0)+IF(L86="Sí",Configuración!$C$15,0)+IF(M86="Sí",Configuración!$C$16,0)+IF(N86="Sí",Configuración!$C$17,0)+IF(O86="Sí",Configuración!$C$21,0)+IF(P86="Sí",Configuración!$C$22,0)+IF(Q86="Sí",Configuración!$C$23,0)+IF(R86="Sí",Configuración!$C$24,0)))))))))))</f>
        <v/>
      </c>
      <c r="T86" s="3" t="str">
        <f>IF(COUNTA(A86:R86)+COUNTA(V86:X86)=0,"",IF(B86="","FALTA PROSPECTO",IF(A86="","FALTA ID",IF(COUNTIF($A$6:$A$105,A86)&gt;1,"REVISAR DUPLICADO",IF(Configuración!$B$44&lt;&gt;"OK","REVISAR CONFIGURACIÓN",IF(COUNTA(F86:R86)&lt;13,"FALTA INFORMACIÓN",IF(COUNTIF(F86:R86,"Sí")+COUNTIF(F86:R86,"No")&lt;&gt;13,"REVISAR DATOS",IF(OR(F86="No",G86="No",H86="No"),"No-fit",IF(S86&gt;=Configuración!$B$28,"Alta",IF(S86&gt;=Configuración!$B$29,"Media","Baja"))))))))))</f>
        <v/>
      </c>
      <c r="U86" s="3" t="str">
        <f>IF(T86="","",IF(T86="FALTA PROSPECTO","Completa el nombre del prospecto.",IF(T86="FALTA ID","Asigna un ID único al prospecto.",IF(T86="REVISAR DUPLICADO","Corrige el ID duplicado antes de usar el score.",IF(T86="REVISAR CONFIGURACIÓN","Corrige pesos o umbrales en la hoja Configuración.",IF(T86="FALTA INFORMACIÓN","Completa todas las respuestas Sí/No del scoring.",IF(T86="REVISAR DATOS","Usa únicamente Sí o No en los campos de scoring.",IF(T86="No-fit",Configuración!$D$31,IF(T86="Alta",Configuración!$D$28,IF(T86="Media",Configuración!$D$29,Configuración!$D$30))))))))))</f>
        <v/>
      </c>
      <c r="V86" s="2"/>
      <c r="W86" s="4"/>
      <c r="X86" s="2"/>
    </row>
    <row r="87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5" t="str">
        <f>IF(COUNTA(A87:R87)+COUNTA(V87:X87)=0,"",IF(B87="","",IF(A87="","",IF(COUNTIF($A$6:$A$105,A87)&gt;1,"",IF(Configuración!$B$44&lt;&gt;"OK","",IF(COUNTA(F87:R87)&lt;13,"",IF(COUNTIF(F87:R87,"Sí")+COUNTIF(F87:R87,"No")&lt;&gt;13,"",IF(OR(F87="No",G87="No",H87="No"),0,MIN(100,MAX(0,IF(I87="Sí",Configuración!$C$12,0)+IF(J87="Sí",Configuración!$C$13,0)+IF(K87="Sí",Configuración!$C$14,0)+IF(L87="Sí",Configuración!$C$15,0)+IF(M87="Sí",Configuración!$C$16,0)+IF(N87="Sí",Configuración!$C$17,0)+IF(O87="Sí",Configuración!$C$21,0)+IF(P87="Sí",Configuración!$C$22,0)+IF(Q87="Sí",Configuración!$C$23,0)+IF(R87="Sí",Configuración!$C$24,0)))))))))))</f>
        <v/>
      </c>
      <c r="T87" s="3" t="str">
        <f>IF(COUNTA(A87:R87)+COUNTA(V87:X87)=0,"",IF(B87="","FALTA PROSPECTO",IF(A87="","FALTA ID",IF(COUNTIF($A$6:$A$105,A87)&gt;1,"REVISAR DUPLICADO",IF(Configuración!$B$44&lt;&gt;"OK","REVISAR CONFIGURACIÓN",IF(COUNTA(F87:R87)&lt;13,"FALTA INFORMACIÓN",IF(COUNTIF(F87:R87,"Sí")+COUNTIF(F87:R87,"No")&lt;&gt;13,"REVISAR DATOS",IF(OR(F87="No",G87="No",H87="No"),"No-fit",IF(S87&gt;=Configuración!$B$28,"Alta",IF(S87&gt;=Configuración!$B$29,"Media","Baja"))))))))))</f>
        <v/>
      </c>
      <c r="U87" s="3" t="str">
        <f>IF(T87="","",IF(T87="FALTA PROSPECTO","Completa el nombre del prospecto.",IF(T87="FALTA ID","Asigna un ID único al prospecto.",IF(T87="REVISAR DUPLICADO","Corrige el ID duplicado antes de usar el score.",IF(T87="REVISAR CONFIGURACIÓN","Corrige pesos o umbrales en la hoja Configuración.",IF(T87="FALTA INFORMACIÓN","Completa todas las respuestas Sí/No del scoring.",IF(T87="REVISAR DATOS","Usa únicamente Sí o No en los campos de scoring.",IF(T87="No-fit",Configuración!$D$31,IF(T87="Alta",Configuración!$D$28,IF(T87="Media",Configuración!$D$29,Configuración!$D$30))))))))))</f>
        <v/>
      </c>
      <c r="V87" s="2"/>
      <c r="W87" s="4"/>
      <c r="X87" s="2"/>
    </row>
    <row r="88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5" t="str">
        <f>IF(COUNTA(A88:R88)+COUNTA(V88:X88)=0,"",IF(B88="","",IF(A88="","",IF(COUNTIF($A$6:$A$105,A88)&gt;1,"",IF(Configuración!$B$44&lt;&gt;"OK","",IF(COUNTA(F88:R88)&lt;13,"",IF(COUNTIF(F88:R88,"Sí")+COUNTIF(F88:R88,"No")&lt;&gt;13,"",IF(OR(F88="No",G88="No",H88="No"),0,MIN(100,MAX(0,IF(I88="Sí",Configuración!$C$12,0)+IF(J88="Sí",Configuración!$C$13,0)+IF(K88="Sí",Configuración!$C$14,0)+IF(L88="Sí",Configuración!$C$15,0)+IF(M88="Sí",Configuración!$C$16,0)+IF(N88="Sí",Configuración!$C$17,0)+IF(O88="Sí",Configuración!$C$21,0)+IF(P88="Sí",Configuración!$C$22,0)+IF(Q88="Sí",Configuración!$C$23,0)+IF(R88="Sí",Configuración!$C$24,0)))))))))))</f>
        <v/>
      </c>
      <c r="T88" s="3" t="str">
        <f>IF(COUNTA(A88:R88)+COUNTA(V88:X88)=0,"",IF(B88="","FALTA PROSPECTO",IF(A88="","FALTA ID",IF(COUNTIF($A$6:$A$105,A88)&gt;1,"REVISAR DUPLICADO",IF(Configuración!$B$44&lt;&gt;"OK","REVISAR CONFIGURACIÓN",IF(COUNTA(F88:R88)&lt;13,"FALTA INFORMACIÓN",IF(COUNTIF(F88:R88,"Sí")+COUNTIF(F88:R88,"No")&lt;&gt;13,"REVISAR DATOS",IF(OR(F88="No",G88="No",H88="No"),"No-fit",IF(S88&gt;=Configuración!$B$28,"Alta",IF(S88&gt;=Configuración!$B$29,"Media","Baja"))))))))))</f>
        <v/>
      </c>
      <c r="U88" s="3" t="str">
        <f>IF(T88="","",IF(T88="FALTA PROSPECTO","Completa el nombre del prospecto.",IF(T88="FALTA ID","Asigna un ID único al prospecto.",IF(T88="REVISAR DUPLICADO","Corrige el ID duplicado antes de usar el score.",IF(T88="REVISAR CONFIGURACIÓN","Corrige pesos o umbrales en la hoja Configuración.",IF(T88="FALTA INFORMACIÓN","Completa todas las respuestas Sí/No del scoring.",IF(T88="REVISAR DATOS","Usa únicamente Sí o No en los campos de scoring.",IF(T88="No-fit",Configuración!$D$31,IF(T88="Alta",Configuración!$D$28,IF(T88="Media",Configuración!$D$29,Configuración!$D$30))))))))))</f>
        <v/>
      </c>
      <c r="V88" s="2"/>
      <c r="W88" s="4"/>
      <c r="X88" s="2"/>
    </row>
    <row r="89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5" t="str">
        <f>IF(COUNTA(A89:R89)+COUNTA(V89:X89)=0,"",IF(B89="","",IF(A89="","",IF(COUNTIF($A$6:$A$105,A89)&gt;1,"",IF(Configuración!$B$44&lt;&gt;"OK","",IF(COUNTA(F89:R89)&lt;13,"",IF(COUNTIF(F89:R89,"Sí")+COUNTIF(F89:R89,"No")&lt;&gt;13,"",IF(OR(F89="No",G89="No",H89="No"),0,MIN(100,MAX(0,IF(I89="Sí",Configuración!$C$12,0)+IF(J89="Sí",Configuración!$C$13,0)+IF(K89="Sí",Configuración!$C$14,0)+IF(L89="Sí",Configuración!$C$15,0)+IF(M89="Sí",Configuración!$C$16,0)+IF(N89="Sí",Configuración!$C$17,0)+IF(O89="Sí",Configuración!$C$21,0)+IF(P89="Sí",Configuración!$C$22,0)+IF(Q89="Sí",Configuración!$C$23,0)+IF(R89="Sí",Configuración!$C$24,0)))))))))))</f>
        <v/>
      </c>
      <c r="T89" s="3" t="str">
        <f>IF(COUNTA(A89:R89)+COUNTA(V89:X89)=0,"",IF(B89="","FALTA PROSPECTO",IF(A89="","FALTA ID",IF(COUNTIF($A$6:$A$105,A89)&gt;1,"REVISAR DUPLICADO",IF(Configuración!$B$44&lt;&gt;"OK","REVISAR CONFIGURACIÓN",IF(COUNTA(F89:R89)&lt;13,"FALTA INFORMACIÓN",IF(COUNTIF(F89:R89,"Sí")+COUNTIF(F89:R89,"No")&lt;&gt;13,"REVISAR DATOS",IF(OR(F89="No",G89="No",H89="No"),"No-fit",IF(S89&gt;=Configuración!$B$28,"Alta",IF(S89&gt;=Configuración!$B$29,"Media","Baja"))))))))))</f>
        <v/>
      </c>
      <c r="U89" s="3" t="str">
        <f>IF(T89="","",IF(T89="FALTA PROSPECTO","Completa el nombre del prospecto.",IF(T89="FALTA ID","Asigna un ID único al prospecto.",IF(T89="REVISAR DUPLICADO","Corrige el ID duplicado antes de usar el score.",IF(T89="REVISAR CONFIGURACIÓN","Corrige pesos o umbrales en la hoja Configuración.",IF(T89="FALTA INFORMACIÓN","Completa todas las respuestas Sí/No del scoring.",IF(T89="REVISAR DATOS","Usa únicamente Sí o No en los campos de scoring.",IF(T89="No-fit",Configuración!$D$31,IF(T89="Alta",Configuración!$D$28,IF(T89="Media",Configuración!$D$29,Configuración!$D$30))))))))))</f>
        <v/>
      </c>
      <c r="V89" s="2"/>
      <c r="W89" s="4"/>
      <c r="X89" s="2"/>
    </row>
    <row r="90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5" t="str">
        <f>IF(COUNTA(A90:R90)+COUNTA(V90:X90)=0,"",IF(B90="","",IF(A90="","",IF(COUNTIF($A$6:$A$105,A90)&gt;1,"",IF(Configuración!$B$44&lt;&gt;"OK","",IF(COUNTA(F90:R90)&lt;13,"",IF(COUNTIF(F90:R90,"Sí")+COUNTIF(F90:R90,"No")&lt;&gt;13,"",IF(OR(F90="No",G90="No",H90="No"),0,MIN(100,MAX(0,IF(I90="Sí",Configuración!$C$12,0)+IF(J90="Sí",Configuración!$C$13,0)+IF(K90="Sí",Configuración!$C$14,0)+IF(L90="Sí",Configuración!$C$15,0)+IF(M90="Sí",Configuración!$C$16,0)+IF(N90="Sí",Configuración!$C$17,0)+IF(O90="Sí",Configuración!$C$21,0)+IF(P90="Sí",Configuración!$C$22,0)+IF(Q90="Sí",Configuración!$C$23,0)+IF(R90="Sí",Configuración!$C$24,0)))))))))))</f>
        <v/>
      </c>
      <c r="T90" s="3" t="str">
        <f>IF(COUNTA(A90:R90)+COUNTA(V90:X90)=0,"",IF(B90="","FALTA PROSPECTO",IF(A90="","FALTA ID",IF(COUNTIF($A$6:$A$105,A90)&gt;1,"REVISAR DUPLICADO",IF(Configuración!$B$44&lt;&gt;"OK","REVISAR CONFIGURACIÓN",IF(COUNTA(F90:R90)&lt;13,"FALTA INFORMACIÓN",IF(COUNTIF(F90:R90,"Sí")+COUNTIF(F90:R90,"No")&lt;&gt;13,"REVISAR DATOS",IF(OR(F90="No",G90="No",H90="No"),"No-fit",IF(S90&gt;=Configuración!$B$28,"Alta",IF(S90&gt;=Configuración!$B$29,"Media","Baja"))))))))))</f>
        <v/>
      </c>
      <c r="U90" s="3" t="str">
        <f>IF(T90="","",IF(T90="FALTA PROSPECTO","Completa el nombre del prospecto.",IF(T90="FALTA ID","Asigna un ID único al prospecto.",IF(T90="REVISAR DUPLICADO","Corrige el ID duplicado antes de usar el score.",IF(T90="REVISAR CONFIGURACIÓN","Corrige pesos o umbrales en la hoja Configuración.",IF(T90="FALTA INFORMACIÓN","Completa todas las respuestas Sí/No del scoring.",IF(T90="REVISAR DATOS","Usa únicamente Sí o No en los campos de scoring.",IF(T90="No-fit",Configuración!$D$31,IF(T90="Alta",Configuración!$D$28,IF(T90="Media",Configuración!$D$29,Configuración!$D$30))))))))))</f>
        <v/>
      </c>
      <c r="V90" s="2"/>
      <c r="W90" s="4"/>
      <c r="X90" s="2"/>
    </row>
    <row r="91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5" t="str">
        <f>IF(COUNTA(A91:R91)+COUNTA(V91:X91)=0,"",IF(B91="","",IF(A91="","",IF(COUNTIF($A$6:$A$105,A91)&gt;1,"",IF(Configuración!$B$44&lt;&gt;"OK","",IF(COUNTA(F91:R91)&lt;13,"",IF(COUNTIF(F91:R91,"Sí")+COUNTIF(F91:R91,"No")&lt;&gt;13,"",IF(OR(F91="No",G91="No",H91="No"),0,MIN(100,MAX(0,IF(I91="Sí",Configuración!$C$12,0)+IF(J91="Sí",Configuración!$C$13,0)+IF(K91="Sí",Configuración!$C$14,0)+IF(L91="Sí",Configuración!$C$15,0)+IF(M91="Sí",Configuración!$C$16,0)+IF(N91="Sí",Configuración!$C$17,0)+IF(O91="Sí",Configuración!$C$21,0)+IF(P91="Sí",Configuración!$C$22,0)+IF(Q91="Sí",Configuración!$C$23,0)+IF(R91="Sí",Configuración!$C$24,0)))))))))))</f>
        <v/>
      </c>
      <c r="T91" s="3" t="str">
        <f>IF(COUNTA(A91:R91)+COUNTA(V91:X91)=0,"",IF(B91="","FALTA PROSPECTO",IF(A91="","FALTA ID",IF(COUNTIF($A$6:$A$105,A91)&gt;1,"REVISAR DUPLICADO",IF(Configuración!$B$44&lt;&gt;"OK","REVISAR CONFIGURACIÓN",IF(COUNTA(F91:R91)&lt;13,"FALTA INFORMACIÓN",IF(COUNTIF(F91:R91,"Sí")+COUNTIF(F91:R91,"No")&lt;&gt;13,"REVISAR DATOS",IF(OR(F91="No",G91="No",H91="No"),"No-fit",IF(S91&gt;=Configuración!$B$28,"Alta",IF(S91&gt;=Configuración!$B$29,"Media","Baja"))))))))))</f>
        <v/>
      </c>
      <c r="U91" s="3" t="str">
        <f>IF(T91="","",IF(T91="FALTA PROSPECTO","Completa el nombre del prospecto.",IF(T91="FALTA ID","Asigna un ID único al prospecto.",IF(T91="REVISAR DUPLICADO","Corrige el ID duplicado antes de usar el score.",IF(T91="REVISAR CONFIGURACIÓN","Corrige pesos o umbrales en la hoja Configuración.",IF(T91="FALTA INFORMACIÓN","Completa todas las respuestas Sí/No del scoring.",IF(T91="REVISAR DATOS","Usa únicamente Sí o No en los campos de scoring.",IF(T91="No-fit",Configuración!$D$31,IF(T91="Alta",Configuración!$D$28,IF(T91="Media",Configuración!$D$29,Configuración!$D$30))))))))))</f>
        <v/>
      </c>
      <c r="V91" s="2"/>
      <c r="W91" s="4"/>
      <c r="X91" s="2"/>
    </row>
    <row r="92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5" t="str">
        <f>IF(COUNTA(A92:R92)+COUNTA(V92:X92)=0,"",IF(B92="","",IF(A92="","",IF(COUNTIF($A$6:$A$105,A92)&gt;1,"",IF(Configuración!$B$44&lt;&gt;"OK","",IF(COUNTA(F92:R92)&lt;13,"",IF(COUNTIF(F92:R92,"Sí")+COUNTIF(F92:R92,"No")&lt;&gt;13,"",IF(OR(F92="No",G92="No",H92="No"),0,MIN(100,MAX(0,IF(I92="Sí",Configuración!$C$12,0)+IF(J92="Sí",Configuración!$C$13,0)+IF(K92="Sí",Configuración!$C$14,0)+IF(L92="Sí",Configuración!$C$15,0)+IF(M92="Sí",Configuración!$C$16,0)+IF(N92="Sí",Configuración!$C$17,0)+IF(O92="Sí",Configuración!$C$21,0)+IF(P92="Sí",Configuración!$C$22,0)+IF(Q92="Sí",Configuración!$C$23,0)+IF(R92="Sí",Configuración!$C$24,0)))))))))))</f>
        <v/>
      </c>
      <c r="T92" s="3" t="str">
        <f>IF(COUNTA(A92:R92)+COUNTA(V92:X92)=0,"",IF(B92="","FALTA PROSPECTO",IF(A92="","FALTA ID",IF(COUNTIF($A$6:$A$105,A92)&gt;1,"REVISAR DUPLICADO",IF(Configuración!$B$44&lt;&gt;"OK","REVISAR CONFIGURACIÓN",IF(COUNTA(F92:R92)&lt;13,"FALTA INFORMACIÓN",IF(COUNTIF(F92:R92,"Sí")+COUNTIF(F92:R92,"No")&lt;&gt;13,"REVISAR DATOS",IF(OR(F92="No",G92="No",H92="No"),"No-fit",IF(S92&gt;=Configuración!$B$28,"Alta",IF(S92&gt;=Configuración!$B$29,"Media","Baja"))))))))))</f>
        <v/>
      </c>
      <c r="U92" s="3" t="str">
        <f>IF(T92="","",IF(T92="FALTA PROSPECTO","Completa el nombre del prospecto.",IF(T92="FALTA ID","Asigna un ID único al prospecto.",IF(T92="REVISAR DUPLICADO","Corrige el ID duplicado antes de usar el score.",IF(T92="REVISAR CONFIGURACIÓN","Corrige pesos o umbrales en la hoja Configuración.",IF(T92="FALTA INFORMACIÓN","Completa todas las respuestas Sí/No del scoring.",IF(T92="REVISAR DATOS","Usa únicamente Sí o No en los campos de scoring.",IF(T92="No-fit",Configuración!$D$31,IF(T92="Alta",Configuración!$D$28,IF(T92="Media",Configuración!$D$29,Configuración!$D$30))))))))))</f>
        <v/>
      </c>
      <c r="V92" s="2"/>
      <c r="W92" s="4"/>
      <c r="X92" s="2"/>
    </row>
    <row r="93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5" t="str">
        <f>IF(COUNTA(A93:R93)+COUNTA(V93:X93)=0,"",IF(B93="","",IF(A93="","",IF(COUNTIF($A$6:$A$105,A93)&gt;1,"",IF(Configuración!$B$44&lt;&gt;"OK","",IF(COUNTA(F93:R93)&lt;13,"",IF(COUNTIF(F93:R93,"Sí")+COUNTIF(F93:R93,"No")&lt;&gt;13,"",IF(OR(F93="No",G93="No",H93="No"),0,MIN(100,MAX(0,IF(I93="Sí",Configuración!$C$12,0)+IF(J93="Sí",Configuración!$C$13,0)+IF(K93="Sí",Configuración!$C$14,0)+IF(L93="Sí",Configuración!$C$15,0)+IF(M93="Sí",Configuración!$C$16,0)+IF(N93="Sí",Configuración!$C$17,0)+IF(O93="Sí",Configuración!$C$21,0)+IF(P93="Sí",Configuración!$C$22,0)+IF(Q93="Sí",Configuración!$C$23,0)+IF(R93="Sí",Configuración!$C$24,0)))))))))))</f>
        <v/>
      </c>
      <c r="T93" s="3" t="str">
        <f>IF(COUNTA(A93:R93)+COUNTA(V93:X93)=0,"",IF(B93="","FALTA PROSPECTO",IF(A93="","FALTA ID",IF(COUNTIF($A$6:$A$105,A93)&gt;1,"REVISAR DUPLICADO",IF(Configuración!$B$44&lt;&gt;"OK","REVISAR CONFIGURACIÓN",IF(COUNTA(F93:R93)&lt;13,"FALTA INFORMACIÓN",IF(COUNTIF(F93:R93,"Sí")+COUNTIF(F93:R93,"No")&lt;&gt;13,"REVISAR DATOS",IF(OR(F93="No",G93="No",H93="No"),"No-fit",IF(S93&gt;=Configuración!$B$28,"Alta",IF(S93&gt;=Configuración!$B$29,"Media","Baja"))))))))))</f>
        <v/>
      </c>
      <c r="U93" s="3" t="str">
        <f>IF(T93="","",IF(T93="FALTA PROSPECTO","Completa el nombre del prospecto.",IF(T93="FALTA ID","Asigna un ID único al prospecto.",IF(T93="REVISAR DUPLICADO","Corrige el ID duplicado antes de usar el score.",IF(T93="REVISAR CONFIGURACIÓN","Corrige pesos o umbrales en la hoja Configuración.",IF(T93="FALTA INFORMACIÓN","Completa todas las respuestas Sí/No del scoring.",IF(T93="REVISAR DATOS","Usa únicamente Sí o No en los campos de scoring.",IF(T93="No-fit",Configuración!$D$31,IF(T93="Alta",Configuración!$D$28,IF(T93="Media",Configuración!$D$29,Configuración!$D$30))))))))))</f>
        <v/>
      </c>
      <c r="V93" s="2"/>
      <c r="W93" s="4"/>
      <c r="X93" s="2"/>
    </row>
    <row r="94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5" t="str">
        <f>IF(COUNTA(A94:R94)+COUNTA(V94:X94)=0,"",IF(B94="","",IF(A94="","",IF(COUNTIF($A$6:$A$105,A94)&gt;1,"",IF(Configuración!$B$44&lt;&gt;"OK","",IF(COUNTA(F94:R94)&lt;13,"",IF(COUNTIF(F94:R94,"Sí")+COUNTIF(F94:R94,"No")&lt;&gt;13,"",IF(OR(F94="No",G94="No",H94="No"),0,MIN(100,MAX(0,IF(I94="Sí",Configuración!$C$12,0)+IF(J94="Sí",Configuración!$C$13,0)+IF(K94="Sí",Configuración!$C$14,0)+IF(L94="Sí",Configuración!$C$15,0)+IF(M94="Sí",Configuración!$C$16,0)+IF(N94="Sí",Configuración!$C$17,0)+IF(O94="Sí",Configuración!$C$21,0)+IF(P94="Sí",Configuración!$C$22,0)+IF(Q94="Sí",Configuración!$C$23,0)+IF(R94="Sí",Configuración!$C$24,0)))))))))))</f>
        <v/>
      </c>
      <c r="T94" s="3" t="str">
        <f>IF(COUNTA(A94:R94)+COUNTA(V94:X94)=0,"",IF(B94="","FALTA PROSPECTO",IF(A94="","FALTA ID",IF(COUNTIF($A$6:$A$105,A94)&gt;1,"REVISAR DUPLICADO",IF(Configuración!$B$44&lt;&gt;"OK","REVISAR CONFIGURACIÓN",IF(COUNTA(F94:R94)&lt;13,"FALTA INFORMACIÓN",IF(COUNTIF(F94:R94,"Sí")+COUNTIF(F94:R94,"No")&lt;&gt;13,"REVISAR DATOS",IF(OR(F94="No",G94="No",H94="No"),"No-fit",IF(S94&gt;=Configuración!$B$28,"Alta",IF(S94&gt;=Configuración!$B$29,"Media","Baja"))))))))))</f>
        <v/>
      </c>
      <c r="U94" s="3" t="str">
        <f>IF(T94="","",IF(T94="FALTA PROSPECTO","Completa el nombre del prospecto.",IF(T94="FALTA ID","Asigna un ID único al prospecto.",IF(T94="REVISAR DUPLICADO","Corrige el ID duplicado antes de usar el score.",IF(T94="REVISAR CONFIGURACIÓN","Corrige pesos o umbrales en la hoja Configuración.",IF(T94="FALTA INFORMACIÓN","Completa todas las respuestas Sí/No del scoring.",IF(T94="REVISAR DATOS","Usa únicamente Sí o No en los campos de scoring.",IF(T94="No-fit",Configuración!$D$31,IF(T94="Alta",Configuración!$D$28,IF(T94="Media",Configuración!$D$29,Configuración!$D$30))))))))))</f>
        <v/>
      </c>
      <c r="V94" s="2"/>
      <c r="W94" s="4"/>
      <c r="X94" s="2"/>
    </row>
    <row r="95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5" t="str">
        <f>IF(COUNTA(A95:R95)+COUNTA(V95:X95)=0,"",IF(B95="","",IF(A95="","",IF(COUNTIF($A$6:$A$105,A95)&gt;1,"",IF(Configuración!$B$44&lt;&gt;"OK","",IF(COUNTA(F95:R95)&lt;13,"",IF(COUNTIF(F95:R95,"Sí")+COUNTIF(F95:R95,"No")&lt;&gt;13,"",IF(OR(F95="No",G95="No",H95="No"),0,MIN(100,MAX(0,IF(I95="Sí",Configuración!$C$12,0)+IF(J95="Sí",Configuración!$C$13,0)+IF(K95="Sí",Configuración!$C$14,0)+IF(L95="Sí",Configuración!$C$15,0)+IF(M95="Sí",Configuración!$C$16,0)+IF(N95="Sí",Configuración!$C$17,0)+IF(O95="Sí",Configuración!$C$21,0)+IF(P95="Sí",Configuración!$C$22,0)+IF(Q95="Sí",Configuración!$C$23,0)+IF(R95="Sí",Configuración!$C$24,0)))))))))))</f>
        <v/>
      </c>
      <c r="T95" s="3" t="str">
        <f>IF(COUNTA(A95:R95)+COUNTA(V95:X95)=0,"",IF(B95="","FALTA PROSPECTO",IF(A95="","FALTA ID",IF(COUNTIF($A$6:$A$105,A95)&gt;1,"REVISAR DUPLICADO",IF(Configuración!$B$44&lt;&gt;"OK","REVISAR CONFIGURACIÓN",IF(COUNTA(F95:R95)&lt;13,"FALTA INFORMACIÓN",IF(COUNTIF(F95:R95,"Sí")+COUNTIF(F95:R95,"No")&lt;&gt;13,"REVISAR DATOS",IF(OR(F95="No",G95="No",H95="No"),"No-fit",IF(S95&gt;=Configuración!$B$28,"Alta",IF(S95&gt;=Configuración!$B$29,"Media","Baja"))))))))))</f>
        <v/>
      </c>
      <c r="U95" s="3" t="str">
        <f>IF(T95="","",IF(T95="FALTA PROSPECTO","Completa el nombre del prospecto.",IF(T95="FALTA ID","Asigna un ID único al prospecto.",IF(T95="REVISAR DUPLICADO","Corrige el ID duplicado antes de usar el score.",IF(T95="REVISAR CONFIGURACIÓN","Corrige pesos o umbrales en la hoja Configuración.",IF(T95="FALTA INFORMACIÓN","Completa todas las respuestas Sí/No del scoring.",IF(T95="REVISAR DATOS","Usa únicamente Sí o No en los campos de scoring.",IF(T95="No-fit",Configuración!$D$31,IF(T95="Alta",Configuración!$D$28,IF(T95="Media",Configuración!$D$29,Configuración!$D$30))))))))))</f>
        <v/>
      </c>
      <c r="V95" s="2"/>
      <c r="W95" s="4"/>
      <c r="X95" s="2"/>
    </row>
    <row r="96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5" t="str">
        <f>IF(COUNTA(A96:R96)+COUNTA(V96:X96)=0,"",IF(B96="","",IF(A96="","",IF(COUNTIF($A$6:$A$105,A96)&gt;1,"",IF(Configuración!$B$44&lt;&gt;"OK","",IF(COUNTA(F96:R96)&lt;13,"",IF(COUNTIF(F96:R96,"Sí")+COUNTIF(F96:R96,"No")&lt;&gt;13,"",IF(OR(F96="No",G96="No",H96="No"),0,MIN(100,MAX(0,IF(I96="Sí",Configuración!$C$12,0)+IF(J96="Sí",Configuración!$C$13,0)+IF(K96="Sí",Configuración!$C$14,0)+IF(L96="Sí",Configuración!$C$15,0)+IF(M96="Sí",Configuración!$C$16,0)+IF(N96="Sí",Configuración!$C$17,0)+IF(O96="Sí",Configuración!$C$21,0)+IF(P96="Sí",Configuración!$C$22,0)+IF(Q96="Sí",Configuración!$C$23,0)+IF(R96="Sí",Configuración!$C$24,0)))))))))))</f>
        <v/>
      </c>
      <c r="T96" s="3" t="str">
        <f>IF(COUNTA(A96:R96)+COUNTA(V96:X96)=0,"",IF(B96="","FALTA PROSPECTO",IF(A96="","FALTA ID",IF(COUNTIF($A$6:$A$105,A96)&gt;1,"REVISAR DUPLICADO",IF(Configuración!$B$44&lt;&gt;"OK","REVISAR CONFIGURACIÓN",IF(COUNTA(F96:R96)&lt;13,"FALTA INFORMACIÓN",IF(COUNTIF(F96:R96,"Sí")+COUNTIF(F96:R96,"No")&lt;&gt;13,"REVISAR DATOS",IF(OR(F96="No",G96="No",H96="No"),"No-fit",IF(S96&gt;=Configuración!$B$28,"Alta",IF(S96&gt;=Configuración!$B$29,"Media","Baja"))))))))))</f>
        <v/>
      </c>
      <c r="U96" s="3" t="str">
        <f>IF(T96="","",IF(T96="FALTA PROSPECTO","Completa el nombre del prospecto.",IF(T96="FALTA ID","Asigna un ID único al prospecto.",IF(T96="REVISAR DUPLICADO","Corrige el ID duplicado antes de usar el score.",IF(T96="REVISAR CONFIGURACIÓN","Corrige pesos o umbrales en la hoja Configuración.",IF(T96="FALTA INFORMACIÓN","Completa todas las respuestas Sí/No del scoring.",IF(T96="REVISAR DATOS","Usa únicamente Sí o No en los campos de scoring.",IF(T96="No-fit",Configuración!$D$31,IF(T96="Alta",Configuración!$D$28,IF(T96="Media",Configuración!$D$29,Configuración!$D$30))))))))))</f>
        <v/>
      </c>
      <c r="V96" s="2"/>
      <c r="W96" s="4"/>
      <c r="X96" s="2"/>
    </row>
    <row r="97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5" t="str">
        <f>IF(COUNTA(A97:R97)+COUNTA(V97:X97)=0,"",IF(B97="","",IF(A97="","",IF(COUNTIF($A$6:$A$105,A97)&gt;1,"",IF(Configuración!$B$44&lt;&gt;"OK","",IF(COUNTA(F97:R97)&lt;13,"",IF(COUNTIF(F97:R97,"Sí")+COUNTIF(F97:R97,"No")&lt;&gt;13,"",IF(OR(F97="No",G97="No",H97="No"),0,MIN(100,MAX(0,IF(I97="Sí",Configuración!$C$12,0)+IF(J97="Sí",Configuración!$C$13,0)+IF(K97="Sí",Configuración!$C$14,0)+IF(L97="Sí",Configuración!$C$15,0)+IF(M97="Sí",Configuración!$C$16,0)+IF(N97="Sí",Configuración!$C$17,0)+IF(O97="Sí",Configuración!$C$21,0)+IF(P97="Sí",Configuración!$C$22,0)+IF(Q97="Sí",Configuración!$C$23,0)+IF(R97="Sí",Configuración!$C$24,0)))))))))))</f>
        <v/>
      </c>
      <c r="T97" s="3" t="str">
        <f>IF(COUNTA(A97:R97)+COUNTA(V97:X97)=0,"",IF(B97="","FALTA PROSPECTO",IF(A97="","FALTA ID",IF(COUNTIF($A$6:$A$105,A97)&gt;1,"REVISAR DUPLICADO",IF(Configuración!$B$44&lt;&gt;"OK","REVISAR CONFIGURACIÓN",IF(COUNTA(F97:R97)&lt;13,"FALTA INFORMACIÓN",IF(COUNTIF(F97:R97,"Sí")+COUNTIF(F97:R97,"No")&lt;&gt;13,"REVISAR DATOS",IF(OR(F97="No",G97="No",H97="No"),"No-fit",IF(S97&gt;=Configuración!$B$28,"Alta",IF(S97&gt;=Configuración!$B$29,"Media","Baja"))))))))))</f>
        <v/>
      </c>
      <c r="U97" s="3" t="str">
        <f>IF(T97="","",IF(T97="FALTA PROSPECTO","Completa el nombre del prospecto.",IF(T97="FALTA ID","Asigna un ID único al prospecto.",IF(T97="REVISAR DUPLICADO","Corrige el ID duplicado antes de usar el score.",IF(T97="REVISAR CONFIGURACIÓN","Corrige pesos o umbrales en la hoja Configuración.",IF(T97="FALTA INFORMACIÓN","Completa todas las respuestas Sí/No del scoring.",IF(T97="REVISAR DATOS","Usa únicamente Sí o No en los campos de scoring.",IF(T97="No-fit",Configuración!$D$31,IF(T97="Alta",Configuración!$D$28,IF(T97="Media",Configuración!$D$29,Configuración!$D$30))))))))))</f>
        <v/>
      </c>
      <c r="V97" s="2"/>
      <c r="W97" s="4"/>
      <c r="X97" s="2"/>
    </row>
    <row r="98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5" t="str">
        <f>IF(COUNTA(A98:R98)+COUNTA(V98:X98)=0,"",IF(B98="","",IF(A98="","",IF(COUNTIF($A$6:$A$105,A98)&gt;1,"",IF(Configuración!$B$44&lt;&gt;"OK","",IF(COUNTA(F98:R98)&lt;13,"",IF(COUNTIF(F98:R98,"Sí")+COUNTIF(F98:R98,"No")&lt;&gt;13,"",IF(OR(F98="No",G98="No",H98="No"),0,MIN(100,MAX(0,IF(I98="Sí",Configuración!$C$12,0)+IF(J98="Sí",Configuración!$C$13,0)+IF(K98="Sí",Configuración!$C$14,0)+IF(L98="Sí",Configuración!$C$15,0)+IF(M98="Sí",Configuración!$C$16,0)+IF(N98="Sí",Configuración!$C$17,0)+IF(O98="Sí",Configuración!$C$21,0)+IF(P98="Sí",Configuración!$C$22,0)+IF(Q98="Sí",Configuración!$C$23,0)+IF(R98="Sí",Configuración!$C$24,0)))))))))))</f>
        <v/>
      </c>
      <c r="T98" s="3" t="str">
        <f>IF(COUNTA(A98:R98)+COUNTA(V98:X98)=0,"",IF(B98="","FALTA PROSPECTO",IF(A98="","FALTA ID",IF(COUNTIF($A$6:$A$105,A98)&gt;1,"REVISAR DUPLICADO",IF(Configuración!$B$44&lt;&gt;"OK","REVISAR CONFIGURACIÓN",IF(COUNTA(F98:R98)&lt;13,"FALTA INFORMACIÓN",IF(COUNTIF(F98:R98,"Sí")+COUNTIF(F98:R98,"No")&lt;&gt;13,"REVISAR DATOS",IF(OR(F98="No",G98="No",H98="No"),"No-fit",IF(S98&gt;=Configuración!$B$28,"Alta",IF(S98&gt;=Configuración!$B$29,"Media","Baja"))))))))))</f>
        <v/>
      </c>
      <c r="U98" s="3" t="str">
        <f>IF(T98="","",IF(T98="FALTA PROSPECTO","Completa el nombre del prospecto.",IF(T98="FALTA ID","Asigna un ID único al prospecto.",IF(T98="REVISAR DUPLICADO","Corrige el ID duplicado antes de usar el score.",IF(T98="REVISAR CONFIGURACIÓN","Corrige pesos o umbrales en la hoja Configuración.",IF(T98="FALTA INFORMACIÓN","Completa todas las respuestas Sí/No del scoring.",IF(T98="REVISAR DATOS","Usa únicamente Sí o No en los campos de scoring.",IF(T98="No-fit",Configuración!$D$31,IF(T98="Alta",Configuración!$D$28,IF(T98="Media",Configuración!$D$29,Configuración!$D$30))))))))))</f>
        <v/>
      </c>
      <c r="V98" s="2"/>
      <c r="W98" s="4"/>
      <c r="X98" s="2"/>
    </row>
    <row r="99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5" t="str">
        <f>IF(COUNTA(A99:R99)+COUNTA(V99:X99)=0,"",IF(B99="","",IF(A99="","",IF(COUNTIF($A$6:$A$105,A99)&gt;1,"",IF(Configuración!$B$44&lt;&gt;"OK","",IF(COUNTA(F99:R99)&lt;13,"",IF(COUNTIF(F99:R99,"Sí")+COUNTIF(F99:R99,"No")&lt;&gt;13,"",IF(OR(F99="No",G99="No",H99="No"),0,MIN(100,MAX(0,IF(I99="Sí",Configuración!$C$12,0)+IF(J99="Sí",Configuración!$C$13,0)+IF(K99="Sí",Configuración!$C$14,0)+IF(L99="Sí",Configuración!$C$15,0)+IF(M99="Sí",Configuración!$C$16,0)+IF(N99="Sí",Configuración!$C$17,0)+IF(O99="Sí",Configuración!$C$21,0)+IF(P99="Sí",Configuración!$C$22,0)+IF(Q99="Sí",Configuración!$C$23,0)+IF(R99="Sí",Configuración!$C$24,0)))))))))))</f>
        <v/>
      </c>
      <c r="T99" s="3" t="str">
        <f>IF(COUNTA(A99:R99)+COUNTA(V99:X99)=0,"",IF(B99="","FALTA PROSPECTO",IF(A99="","FALTA ID",IF(COUNTIF($A$6:$A$105,A99)&gt;1,"REVISAR DUPLICADO",IF(Configuración!$B$44&lt;&gt;"OK","REVISAR CONFIGURACIÓN",IF(COUNTA(F99:R99)&lt;13,"FALTA INFORMACIÓN",IF(COUNTIF(F99:R99,"Sí")+COUNTIF(F99:R99,"No")&lt;&gt;13,"REVISAR DATOS",IF(OR(F99="No",G99="No",H99="No"),"No-fit",IF(S99&gt;=Configuración!$B$28,"Alta",IF(S99&gt;=Configuración!$B$29,"Media","Baja"))))))))))</f>
        <v/>
      </c>
      <c r="U99" s="3" t="str">
        <f>IF(T99="","",IF(T99="FALTA PROSPECTO","Completa el nombre del prospecto.",IF(T99="FALTA ID","Asigna un ID único al prospecto.",IF(T99="REVISAR DUPLICADO","Corrige el ID duplicado antes de usar el score.",IF(T99="REVISAR CONFIGURACIÓN","Corrige pesos o umbrales en la hoja Configuración.",IF(T99="FALTA INFORMACIÓN","Completa todas las respuestas Sí/No del scoring.",IF(T99="REVISAR DATOS","Usa únicamente Sí o No en los campos de scoring.",IF(T99="No-fit",Configuración!$D$31,IF(T99="Alta",Configuración!$D$28,IF(T99="Media",Configuración!$D$29,Configuración!$D$30))))))))))</f>
        <v/>
      </c>
      <c r="V99" s="2"/>
      <c r="W99" s="4"/>
      <c r="X99" s="2"/>
    </row>
    <row r="100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5" t="str">
        <f>IF(COUNTA(A100:R100)+COUNTA(V100:X100)=0,"",IF(B100="","",IF(A100="","",IF(COUNTIF($A$6:$A$105,A100)&gt;1,"",IF(Configuración!$B$44&lt;&gt;"OK","",IF(COUNTA(F100:R100)&lt;13,"",IF(COUNTIF(F100:R100,"Sí")+COUNTIF(F100:R100,"No")&lt;&gt;13,"",IF(OR(F100="No",G100="No",H100="No"),0,MIN(100,MAX(0,IF(I100="Sí",Configuración!$C$12,0)+IF(J100="Sí",Configuración!$C$13,0)+IF(K100="Sí",Configuración!$C$14,0)+IF(L100="Sí",Configuración!$C$15,0)+IF(M100="Sí",Configuración!$C$16,0)+IF(N100="Sí",Configuración!$C$17,0)+IF(O100="Sí",Configuración!$C$21,0)+IF(P100="Sí",Configuración!$C$22,0)+IF(Q100="Sí",Configuración!$C$23,0)+IF(R100="Sí",Configuración!$C$24,0)))))))))))</f>
        <v/>
      </c>
      <c r="T100" s="3" t="str">
        <f>IF(COUNTA(A100:R100)+COUNTA(V100:X100)=0,"",IF(B100="","FALTA PROSPECTO",IF(A100="","FALTA ID",IF(COUNTIF($A$6:$A$105,A100)&gt;1,"REVISAR DUPLICADO",IF(Configuración!$B$44&lt;&gt;"OK","REVISAR CONFIGURACIÓN",IF(COUNTA(F100:R100)&lt;13,"FALTA INFORMACIÓN",IF(COUNTIF(F100:R100,"Sí")+COUNTIF(F100:R100,"No")&lt;&gt;13,"REVISAR DATOS",IF(OR(F100="No",G100="No",H100="No"),"No-fit",IF(S100&gt;=Configuración!$B$28,"Alta",IF(S100&gt;=Configuración!$B$29,"Media","Baja"))))))))))</f>
        <v/>
      </c>
      <c r="U100" s="3" t="str">
        <f>IF(T100="","",IF(T100="FALTA PROSPECTO","Completa el nombre del prospecto.",IF(T100="FALTA ID","Asigna un ID único al prospecto.",IF(T100="REVISAR DUPLICADO","Corrige el ID duplicado antes de usar el score.",IF(T100="REVISAR CONFIGURACIÓN","Corrige pesos o umbrales en la hoja Configuración.",IF(T100="FALTA INFORMACIÓN","Completa todas las respuestas Sí/No del scoring.",IF(T100="REVISAR DATOS","Usa únicamente Sí o No en los campos de scoring.",IF(T100="No-fit",Configuración!$D$31,IF(T100="Alta",Configuración!$D$28,IF(T100="Media",Configuración!$D$29,Configuración!$D$30))))))))))</f>
        <v/>
      </c>
      <c r="V100" s="2"/>
      <c r="W100" s="4"/>
      <c r="X100" s="2"/>
    </row>
    <row r="101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5" t="str">
        <f>IF(COUNTA(A101:R101)+COUNTA(V101:X101)=0,"",IF(B101="","",IF(A101="","",IF(COUNTIF($A$6:$A$105,A101)&gt;1,"",IF(Configuración!$B$44&lt;&gt;"OK","",IF(COUNTA(F101:R101)&lt;13,"",IF(COUNTIF(F101:R101,"Sí")+COUNTIF(F101:R101,"No")&lt;&gt;13,"",IF(OR(F101="No",G101="No",H101="No"),0,MIN(100,MAX(0,IF(I101="Sí",Configuración!$C$12,0)+IF(J101="Sí",Configuración!$C$13,0)+IF(K101="Sí",Configuración!$C$14,0)+IF(L101="Sí",Configuración!$C$15,0)+IF(M101="Sí",Configuración!$C$16,0)+IF(N101="Sí",Configuración!$C$17,0)+IF(O101="Sí",Configuración!$C$21,0)+IF(P101="Sí",Configuración!$C$22,0)+IF(Q101="Sí",Configuración!$C$23,0)+IF(R101="Sí",Configuración!$C$24,0)))))))))))</f>
        <v/>
      </c>
      <c r="T101" s="3" t="str">
        <f>IF(COUNTA(A101:R101)+COUNTA(V101:X101)=0,"",IF(B101="","FALTA PROSPECTO",IF(A101="","FALTA ID",IF(COUNTIF($A$6:$A$105,A101)&gt;1,"REVISAR DUPLICADO",IF(Configuración!$B$44&lt;&gt;"OK","REVISAR CONFIGURACIÓN",IF(COUNTA(F101:R101)&lt;13,"FALTA INFORMACIÓN",IF(COUNTIF(F101:R101,"Sí")+COUNTIF(F101:R101,"No")&lt;&gt;13,"REVISAR DATOS",IF(OR(F101="No",G101="No",H101="No"),"No-fit",IF(S101&gt;=Configuración!$B$28,"Alta",IF(S101&gt;=Configuración!$B$29,"Media","Baja"))))))))))</f>
        <v/>
      </c>
      <c r="U101" s="3" t="str">
        <f>IF(T101="","",IF(T101="FALTA PROSPECTO","Completa el nombre del prospecto.",IF(T101="FALTA ID","Asigna un ID único al prospecto.",IF(T101="REVISAR DUPLICADO","Corrige el ID duplicado antes de usar el score.",IF(T101="REVISAR CONFIGURACIÓN","Corrige pesos o umbrales en la hoja Configuración.",IF(T101="FALTA INFORMACIÓN","Completa todas las respuestas Sí/No del scoring.",IF(T101="REVISAR DATOS","Usa únicamente Sí o No en los campos de scoring.",IF(T101="No-fit",Configuración!$D$31,IF(T101="Alta",Configuración!$D$28,IF(T101="Media",Configuración!$D$29,Configuración!$D$30))))))))))</f>
        <v/>
      </c>
      <c r="V101" s="2"/>
      <c r="W101" s="4"/>
      <c r="X101" s="2"/>
    </row>
    <row r="102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5" t="str">
        <f>IF(COUNTA(A102:R102)+COUNTA(V102:X102)=0,"",IF(B102="","",IF(A102="","",IF(COUNTIF($A$6:$A$105,A102)&gt;1,"",IF(Configuración!$B$44&lt;&gt;"OK","",IF(COUNTA(F102:R102)&lt;13,"",IF(COUNTIF(F102:R102,"Sí")+COUNTIF(F102:R102,"No")&lt;&gt;13,"",IF(OR(F102="No",G102="No",H102="No"),0,MIN(100,MAX(0,IF(I102="Sí",Configuración!$C$12,0)+IF(J102="Sí",Configuración!$C$13,0)+IF(K102="Sí",Configuración!$C$14,0)+IF(L102="Sí",Configuración!$C$15,0)+IF(M102="Sí",Configuración!$C$16,0)+IF(N102="Sí",Configuración!$C$17,0)+IF(O102="Sí",Configuración!$C$21,0)+IF(P102="Sí",Configuración!$C$22,0)+IF(Q102="Sí",Configuración!$C$23,0)+IF(R102="Sí",Configuración!$C$24,0)))))))))))</f>
        <v/>
      </c>
      <c r="T102" s="3" t="str">
        <f>IF(COUNTA(A102:R102)+COUNTA(V102:X102)=0,"",IF(B102="","FALTA PROSPECTO",IF(A102="","FALTA ID",IF(COUNTIF($A$6:$A$105,A102)&gt;1,"REVISAR DUPLICADO",IF(Configuración!$B$44&lt;&gt;"OK","REVISAR CONFIGURACIÓN",IF(COUNTA(F102:R102)&lt;13,"FALTA INFORMACIÓN",IF(COUNTIF(F102:R102,"Sí")+COUNTIF(F102:R102,"No")&lt;&gt;13,"REVISAR DATOS",IF(OR(F102="No",G102="No",H102="No"),"No-fit",IF(S102&gt;=Configuración!$B$28,"Alta",IF(S102&gt;=Configuración!$B$29,"Media","Baja"))))))))))</f>
        <v/>
      </c>
      <c r="U102" s="3" t="str">
        <f>IF(T102="","",IF(T102="FALTA PROSPECTO","Completa el nombre del prospecto.",IF(T102="FALTA ID","Asigna un ID único al prospecto.",IF(T102="REVISAR DUPLICADO","Corrige el ID duplicado antes de usar el score.",IF(T102="REVISAR CONFIGURACIÓN","Corrige pesos o umbrales en la hoja Configuración.",IF(T102="FALTA INFORMACIÓN","Completa todas las respuestas Sí/No del scoring.",IF(T102="REVISAR DATOS","Usa únicamente Sí o No en los campos de scoring.",IF(T102="No-fit",Configuración!$D$31,IF(T102="Alta",Configuración!$D$28,IF(T102="Media",Configuración!$D$29,Configuración!$D$30))))))))))</f>
        <v/>
      </c>
      <c r="V102" s="2"/>
      <c r="W102" s="4"/>
      <c r="X102" s="2"/>
    </row>
    <row r="103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5" t="str">
        <f>IF(COUNTA(A103:R103)+COUNTA(V103:X103)=0,"",IF(B103="","",IF(A103="","",IF(COUNTIF($A$6:$A$105,A103)&gt;1,"",IF(Configuración!$B$44&lt;&gt;"OK","",IF(COUNTA(F103:R103)&lt;13,"",IF(COUNTIF(F103:R103,"Sí")+COUNTIF(F103:R103,"No")&lt;&gt;13,"",IF(OR(F103="No",G103="No",H103="No"),0,MIN(100,MAX(0,IF(I103="Sí",Configuración!$C$12,0)+IF(J103="Sí",Configuración!$C$13,0)+IF(K103="Sí",Configuración!$C$14,0)+IF(L103="Sí",Configuración!$C$15,0)+IF(M103="Sí",Configuración!$C$16,0)+IF(N103="Sí",Configuración!$C$17,0)+IF(O103="Sí",Configuración!$C$21,0)+IF(P103="Sí",Configuración!$C$22,0)+IF(Q103="Sí",Configuración!$C$23,0)+IF(R103="Sí",Configuración!$C$24,0)))))))))))</f>
        <v/>
      </c>
      <c r="T103" s="3" t="str">
        <f>IF(COUNTA(A103:R103)+COUNTA(V103:X103)=0,"",IF(B103="","FALTA PROSPECTO",IF(A103="","FALTA ID",IF(COUNTIF($A$6:$A$105,A103)&gt;1,"REVISAR DUPLICADO",IF(Configuración!$B$44&lt;&gt;"OK","REVISAR CONFIGURACIÓN",IF(COUNTA(F103:R103)&lt;13,"FALTA INFORMACIÓN",IF(COUNTIF(F103:R103,"Sí")+COUNTIF(F103:R103,"No")&lt;&gt;13,"REVISAR DATOS",IF(OR(F103="No",G103="No",H103="No"),"No-fit",IF(S103&gt;=Configuración!$B$28,"Alta",IF(S103&gt;=Configuración!$B$29,"Media","Baja"))))))))))</f>
        <v/>
      </c>
      <c r="U103" s="3" t="str">
        <f>IF(T103="","",IF(T103="FALTA PROSPECTO","Completa el nombre del prospecto.",IF(T103="FALTA ID","Asigna un ID único al prospecto.",IF(T103="REVISAR DUPLICADO","Corrige el ID duplicado antes de usar el score.",IF(T103="REVISAR CONFIGURACIÓN","Corrige pesos o umbrales en la hoja Configuración.",IF(T103="FALTA INFORMACIÓN","Completa todas las respuestas Sí/No del scoring.",IF(T103="REVISAR DATOS","Usa únicamente Sí o No en los campos de scoring.",IF(T103="No-fit",Configuración!$D$31,IF(T103="Alta",Configuración!$D$28,IF(T103="Media",Configuración!$D$29,Configuración!$D$30))))))))))</f>
        <v/>
      </c>
      <c r="V103" s="2"/>
      <c r="W103" s="4"/>
      <c r="X103" s="2"/>
    </row>
    <row r="104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5" t="str">
        <f>IF(COUNTA(A104:R104)+COUNTA(V104:X104)=0,"",IF(B104="","",IF(A104="","",IF(COUNTIF($A$6:$A$105,A104)&gt;1,"",IF(Configuración!$B$44&lt;&gt;"OK","",IF(COUNTA(F104:R104)&lt;13,"",IF(COUNTIF(F104:R104,"Sí")+COUNTIF(F104:R104,"No")&lt;&gt;13,"",IF(OR(F104="No",G104="No",H104="No"),0,MIN(100,MAX(0,IF(I104="Sí",Configuración!$C$12,0)+IF(J104="Sí",Configuración!$C$13,0)+IF(K104="Sí",Configuración!$C$14,0)+IF(L104="Sí",Configuración!$C$15,0)+IF(M104="Sí",Configuración!$C$16,0)+IF(N104="Sí",Configuración!$C$17,0)+IF(O104="Sí",Configuración!$C$21,0)+IF(P104="Sí",Configuración!$C$22,0)+IF(Q104="Sí",Configuración!$C$23,0)+IF(R104="Sí",Configuración!$C$24,0)))))))))))</f>
        <v/>
      </c>
      <c r="T104" s="3" t="str">
        <f>IF(COUNTA(A104:R104)+COUNTA(V104:X104)=0,"",IF(B104="","FALTA PROSPECTO",IF(A104="","FALTA ID",IF(COUNTIF($A$6:$A$105,A104)&gt;1,"REVISAR DUPLICADO",IF(Configuración!$B$44&lt;&gt;"OK","REVISAR CONFIGURACIÓN",IF(COUNTA(F104:R104)&lt;13,"FALTA INFORMACIÓN",IF(COUNTIF(F104:R104,"Sí")+COUNTIF(F104:R104,"No")&lt;&gt;13,"REVISAR DATOS",IF(OR(F104="No",G104="No",H104="No"),"No-fit",IF(S104&gt;=Configuración!$B$28,"Alta",IF(S104&gt;=Configuración!$B$29,"Media","Baja"))))))))))</f>
        <v/>
      </c>
      <c r="U104" s="3" t="str">
        <f>IF(T104="","",IF(T104="FALTA PROSPECTO","Completa el nombre del prospecto.",IF(T104="FALTA ID","Asigna un ID único al prospecto.",IF(T104="REVISAR DUPLICADO","Corrige el ID duplicado antes de usar el score.",IF(T104="REVISAR CONFIGURACIÓN","Corrige pesos o umbrales en la hoja Configuración.",IF(T104="FALTA INFORMACIÓN","Completa todas las respuestas Sí/No del scoring.",IF(T104="REVISAR DATOS","Usa únicamente Sí o No en los campos de scoring.",IF(T104="No-fit",Configuración!$D$31,IF(T104="Alta",Configuración!$D$28,IF(T104="Media",Configuración!$D$29,Configuración!$D$30))))))))))</f>
        <v/>
      </c>
      <c r="V104" s="2"/>
      <c r="W104" s="4"/>
      <c r="X104" s="2"/>
    </row>
    <row r="105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5" t="str">
        <f>IF(COUNTA(A105:R105)+COUNTA(V105:X105)=0,"",IF(B105="","",IF(A105="","",IF(COUNTIF($A$6:$A$105,A105)&gt;1,"",IF(Configuración!$B$44&lt;&gt;"OK","",IF(COUNTA(F105:R105)&lt;13,"",IF(COUNTIF(F105:R105,"Sí")+COUNTIF(F105:R105,"No")&lt;&gt;13,"",IF(OR(F105="No",G105="No",H105="No"),0,MIN(100,MAX(0,IF(I105="Sí",Configuración!$C$12,0)+IF(J105="Sí",Configuración!$C$13,0)+IF(K105="Sí",Configuración!$C$14,0)+IF(L105="Sí",Configuración!$C$15,0)+IF(M105="Sí",Configuración!$C$16,0)+IF(N105="Sí",Configuración!$C$17,0)+IF(O105="Sí",Configuración!$C$21,0)+IF(P105="Sí",Configuración!$C$22,0)+IF(Q105="Sí",Configuración!$C$23,0)+IF(R105="Sí",Configuración!$C$24,0)))))))))))</f>
        <v/>
      </c>
      <c r="T105" s="3" t="str">
        <f>IF(COUNTA(A105:R105)+COUNTA(V105:X105)=0,"",IF(B105="","FALTA PROSPECTO",IF(A105="","FALTA ID",IF(COUNTIF($A$6:$A$105,A105)&gt;1,"REVISAR DUPLICADO",IF(Configuración!$B$44&lt;&gt;"OK","REVISAR CONFIGURACIÓN",IF(COUNTA(F105:R105)&lt;13,"FALTA INFORMACIÓN",IF(COUNTIF(F105:R105,"Sí")+COUNTIF(F105:R105,"No")&lt;&gt;13,"REVISAR DATOS",IF(OR(F105="No",G105="No",H105="No"),"No-fit",IF(S105&gt;=Configuración!$B$28,"Alta",IF(S105&gt;=Configuración!$B$29,"Media","Baja"))))))))))</f>
        <v/>
      </c>
      <c r="U105" s="3" t="str">
        <f>IF(T105="","",IF(T105="FALTA PROSPECTO","Completa el nombre del prospecto.",IF(T105="FALTA ID","Asigna un ID único al prospecto.",IF(T105="REVISAR DUPLICADO","Corrige el ID duplicado antes de usar el score.",IF(T105="REVISAR CONFIGURACIÓN","Corrige pesos o umbrales en la hoja Configuración.",IF(T105="FALTA INFORMACIÓN","Completa todas las respuestas Sí/No del scoring.",IF(T105="REVISAR DATOS","Usa únicamente Sí o No en los campos de scoring.",IF(T105="No-fit",Configuración!$D$31,IF(T105="Alta",Configuración!$D$28,IF(T105="Media",Configuración!$D$29,Configuración!$D$30))))))))))</f>
        <v/>
      </c>
      <c r="V105" s="2"/>
      <c r="W105" s="4"/>
      <c r="X105" s="2"/>
    </row>
  </sheetData>
  <mergeCells count="8">
    <mergeCell ref="A1:X2"/>
    <mergeCell ref="A3:X3"/>
    <mergeCell ref="A4:E4"/>
    <mergeCell ref="F4:H4"/>
    <mergeCell ref="I4:N4"/>
    <mergeCell ref="O4:R4"/>
    <mergeCell ref="S4:U4"/>
    <mergeCell ref="V4:X4"/>
  </mergeCells>
  <conditionalFormatting sqref="A6:A105">
    <cfRule type="expression" dxfId="10" priority="11">
      <formula>AND(A6&lt;&gt;"",COUNTIF($A$6:$A$105,A6)&gt;1)</formula>
    </cfRule>
  </conditionalFormatting>
  <conditionalFormatting sqref="S6:S105">
    <cfRule type="dataBar" priority="1">
      <dataBar>
        <cfvo type="min"/>
        <cfvo type="max"/>
        <color rgb="FF156082"/>
      </dataBar>
    </cfRule>
    <cfRule type="dataBar" priority="13">
      <dataBar>
        <cfvo type="min"/>
        <cfvo type="max"/>
        <color rgb="FF156082"/>
      </dataBar>
      <extLst>
        <ext xmlns:x14="http://schemas.microsoft.com/office/spreadsheetml/2009/9/main" uri="{B025F937-C7B1-47D3-B67F-A62EFF666E3E}">
          <x14:id>{1430F682-EDA5-1337-A315-11C451AD0F86}</x14:id>
        </ext>
      </extLst>
    </cfRule>
  </conditionalFormatting>
  <conditionalFormatting sqref="T6:T105">
    <cfRule type="expression" dxfId="9" priority="2">
      <formula>T6="Alta"</formula>
    </cfRule>
    <cfRule type="expression" dxfId="8" priority="3">
      <formula>T6="Media"</formula>
    </cfRule>
    <cfRule type="expression" dxfId="7" priority="4">
      <formula>T6="Baja"</formula>
    </cfRule>
    <cfRule type="expression" dxfId="6" priority="5">
      <formula>T6="No-fit"</formula>
    </cfRule>
    <cfRule type="expression" dxfId="5" priority="6">
      <formula>T6="FALTA INFORMACIÓN"</formula>
    </cfRule>
    <cfRule type="expression" dxfId="4" priority="7">
      <formula>T6="FALTA ID"</formula>
    </cfRule>
    <cfRule type="expression" dxfId="3" priority="8">
      <formula>T6="REVISAR DATOS"</formula>
    </cfRule>
    <cfRule type="expression" dxfId="2" priority="9">
      <formula>T6="REVISAR CONFIGURACIÓN"</formula>
    </cfRule>
    <cfRule type="expression" dxfId="1" priority="10">
      <formula>T6="REVISAR DUPLICADO"</formula>
    </cfRule>
    <cfRule type="expression" dxfId="0" priority="12">
      <formula>T6="FALTA PROSPECTO"</formula>
    </cfRule>
  </conditionalFormatting>
  <dataValidations count="3">
    <dataValidation type="list" allowBlank="1" showInputMessage="1" showErrorMessage="1" errorTitle="Valor no válido" error="Selecciona únicamente Sí o No." promptTitle="Campo de scoring" prompt="Selecciona Sí o No. Si aún no conoces el dato, deja la celda en blanco." sqref="F6:R105" xr:uid="{00000000-0002-0000-0300-000000000000}">
      <formula1>"Sí,No"</formula1>
    </dataValidation>
    <dataValidation type="list" allowBlank="1" showErrorMessage="1" errorTitle="Estado no válido" error="Selecciona un estado de la lista." sqref="E6:E105" xr:uid="{00000000-0002-0000-0300-00000D000000}">
      <formula1>"Nuevo,Contactado,Calificado,Diagnóstico,Propuesta,Negociación,Ganado,Perdido"</formula1>
    </dataValidation>
    <dataValidation type="date" allowBlank="1" showInputMessage="1" showErrorMessage="1" errorTitle="Fecha no válida" error="Ingresa una fecha válida entre 01/01/2000 y 31/12/2100." promptTitle="Fecha próxima acción" prompt="Puedes dejarla en blanco si aún no corresponde." sqref="W6:W105" xr:uid="{00000000-0002-0000-0300-00000E000000}">
      <formula1>DATE(2000,1,1)</formula1>
      <formula2>DATE(2100,12,31)</formula2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430F682-EDA5-1337-A315-11C451AD0F86}">
            <x14:dataBar>
              <x14:cfvo type="min"/>
              <x14:cfvo type="max"/>
              <x14:negativeFillColor auto="1"/>
              <x14:axisColor auto="1"/>
            </x14:dataBar>
          </x14:cfRule>
          <xm:sqref>S6:S105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8"/>
  <sheetViews>
    <sheetView workbookViewId="0">
      <selection activeCell="J21" sqref="J21"/>
    </sheetView>
  </sheetViews>
  <sheetFormatPr baseColWidth="10" defaultColWidth="8.796875" defaultRowHeight="13.8"/>
  <cols>
    <col min="1" max="1" width="26" style="10" customWidth="1"/>
    <col min="2" max="2" width="16" style="10" customWidth="1"/>
    <col min="3" max="3" width="42" style="10" customWidth="1"/>
    <col min="4" max="8" width="14" style="10" customWidth="1"/>
    <col min="9" max="9" width="4.19921875" style="10" customWidth="1"/>
    <col min="10" max="10" width="35.69921875" style="10" customWidth="1"/>
    <col min="11" max="11" width="31.8984375" style="10" customWidth="1"/>
    <col min="12" max="16384" width="8.796875" style="10"/>
  </cols>
  <sheetData>
    <row r="1" spans="1:11">
      <c r="A1" s="42" t="s">
        <v>295</v>
      </c>
      <c r="B1" s="42"/>
      <c r="C1" s="42"/>
      <c r="D1" s="42"/>
      <c r="E1" s="42"/>
      <c r="F1" s="42"/>
      <c r="G1" s="42"/>
      <c r="H1" s="42"/>
    </row>
    <row r="2" spans="1:11">
      <c r="A2" s="42"/>
      <c r="B2" s="42"/>
      <c r="C2" s="42"/>
      <c r="D2" s="42"/>
      <c r="E2" s="42"/>
      <c r="F2" s="42"/>
      <c r="G2" s="42"/>
      <c r="H2" s="42"/>
    </row>
    <row r="3" spans="1:11">
      <c r="A3" s="41" t="s">
        <v>296</v>
      </c>
      <c r="B3" s="41"/>
      <c r="C3" s="41"/>
      <c r="D3" s="41"/>
      <c r="E3" s="41"/>
      <c r="F3" s="41"/>
      <c r="G3" s="41"/>
      <c r="H3" s="41"/>
    </row>
    <row r="4" spans="1:11" ht="14.4" thickBot="1">
      <c r="A4" s="43"/>
      <c r="B4" s="43"/>
      <c r="C4" s="43"/>
      <c r="D4" s="43"/>
      <c r="E4" s="43"/>
      <c r="F4" s="43"/>
      <c r="G4" s="43"/>
      <c r="H4" s="43"/>
    </row>
    <row r="5" spans="1:11" ht="25.8" customHeight="1">
      <c r="A5" s="44" t="s">
        <v>297</v>
      </c>
      <c r="B5" s="44"/>
      <c r="C5" s="44" t="s">
        <v>298</v>
      </c>
      <c r="D5" s="44"/>
      <c r="E5" s="44" t="s">
        <v>299</v>
      </c>
      <c r="F5" s="44"/>
      <c r="G5" s="44" t="s">
        <v>300</v>
      </c>
      <c r="H5" s="44"/>
      <c r="J5" s="20" t="s">
        <v>315</v>
      </c>
      <c r="K5" s="21"/>
    </row>
    <row r="6" spans="1:11" ht="25.8" customHeight="1">
      <c r="A6" s="45">
        <f>COUNTA(Prospectos!B6:B105)</f>
        <v>5</v>
      </c>
      <c r="B6" s="45"/>
      <c r="C6" s="45">
        <f>COUNTIF(Prospectos!T6:T105,"Alta")</f>
        <v>2</v>
      </c>
      <c r="D6" s="45"/>
      <c r="E6" s="46">
        <f>IF(COUNTIF(Prospectos!T6:T105,"Alta")+COUNTIF(Prospectos!T6:T105,"Media")+COUNTIF(Prospectos!T6:T105,"Baja")=0,0,SUM(Prospectos!S6:S105)/(COUNTIF(Prospectos!T6:T105,"Alta")+COUNTIF(Prospectos!T6:T105,"Media")+COUNTIF(Prospectos!T6:T105,"Baja")))</f>
        <v>72.5</v>
      </c>
      <c r="F6" s="46"/>
      <c r="G6" s="47">
        <f ca="1">COUNTIFS(Prospectos!W6:W105,"&lt;"&amp;TODAY(),Prospectos!W6:W105,"&gt;0",Prospectos!T6:T105,"&lt;&gt;No-fit",Prospectos!E6:E105,"&lt;&gt;Ganado",Prospectos!E6:E105,"&lt;&gt;Perdido",Prospectos!B6:B105,"&lt;&gt;")</f>
        <v>0</v>
      </c>
      <c r="H6" s="47"/>
      <c r="J6" s="22"/>
      <c r="K6" s="23"/>
    </row>
    <row r="7" spans="1:11" ht="25.8" customHeight="1" thickBot="1">
      <c r="A7" s="45"/>
      <c r="B7" s="45"/>
      <c r="C7" s="45"/>
      <c r="D7" s="45"/>
      <c r="E7" s="46"/>
      <c r="F7" s="46"/>
      <c r="G7" s="47"/>
      <c r="H7" s="47"/>
      <c r="J7" s="24"/>
      <c r="K7" s="25"/>
    </row>
    <row r="8" spans="1:11" ht="17.399999999999999" thickBot="1">
      <c r="A8" s="43"/>
      <c r="B8" s="43"/>
      <c r="C8" s="43"/>
      <c r="D8" s="43"/>
      <c r="E8" s="43"/>
      <c r="F8" s="43"/>
      <c r="G8" s="43"/>
      <c r="H8" s="43"/>
      <c r="J8" s="26" t="s">
        <v>316</v>
      </c>
      <c r="K8" s="27"/>
    </row>
    <row r="9" spans="1:11" ht="15.6">
      <c r="A9" s="48" t="s">
        <v>301</v>
      </c>
      <c r="B9" s="48"/>
      <c r="C9" s="48"/>
      <c r="D9" s="48"/>
      <c r="E9" s="43"/>
      <c r="F9" s="43"/>
      <c r="G9" s="43"/>
      <c r="H9" s="43"/>
    </row>
    <row r="10" spans="1:11">
      <c r="A10" s="34" t="s">
        <v>105</v>
      </c>
      <c r="B10" s="34" t="s">
        <v>302</v>
      </c>
      <c r="C10" s="43"/>
      <c r="D10" s="43"/>
      <c r="E10" s="43"/>
      <c r="F10" s="43"/>
      <c r="G10" s="43"/>
      <c r="H10" s="43"/>
    </row>
    <row r="11" spans="1:11">
      <c r="A11" s="35" t="s">
        <v>233</v>
      </c>
      <c r="B11" s="40">
        <f>COUNTIF(Prospectos!T6:T105,"Alta")</f>
        <v>2</v>
      </c>
      <c r="C11" s="43"/>
      <c r="D11" s="43"/>
      <c r="E11" s="43"/>
      <c r="F11" s="43"/>
      <c r="G11" s="43"/>
      <c r="H11" s="43"/>
    </row>
    <row r="12" spans="1:11">
      <c r="A12" s="35" t="s">
        <v>235</v>
      </c>
      <c r="B12" s="40">
        <f>COUNTIF(Prospectos!T6:T105,"Media")</f>
        <v>2</v>
      </c>
      <c r="C12" s="43"/>
      <c r="D12" s="43"/>
      <c r="E12" s="43"/>
      <c r="F12" s="43"/>
      <c r="G12" s="43"/>
      <c r="H12" s="43"/>
    </row>
    <row r="13" spans="1:11">
      <c r="A13" s="35" t="s">
        <v>237</v>
      </c>
      <c r="B13" s="40">
        <f>COUNTIF(Prospectos!T6:T105,"Baja")</f>
        <v>0</v>
      </c>
      <c r="C13" s="43"/>
      <c r="D13" s="43"/>
      <c r="E13" s="43"/>
      <c r="F13" s="43"/>
      <c r="G13" s="43"/>
      <c r="H13" s="43"/>
    </row>
    <row r="14" spans="1:11">
      <c r="A14" s="35" t="s">
        <v>114</v>
      </c>
      <c r="B14" s="40">
        <f>COUNTIF(Prospectos!T6:T105,"No-fit")</f>
        <v>1</v>
      </c>
      <c r="C14" s="43"/>
      <c r="D14" s="43"/>
      <c r="E14" s="43"/>
      <c r="F14" s="43"/>
      <c r="G14" s="43"/>
      <c r="H14" s="43"/>
    </row>
    <row r="15" spans="1:11">
      <c r="A15" s="43"/>
      <c r="B15" s="43"/>
      <c r="C15" s="43"/>
      <c r="D15" s="43"/>
      <c r="E15" s="43"/>
      <c r="F15" s="43"/>
      <c r="G15" s="43"/>
      <c r="H15" s="43"/>
    </row>
    <row r="16" spans="1:11" ht="15.6">
      <c r="A16" s="48" t="s">
        <v>303</v>
      </c>
      <c r="B16" s="48"/>
      <c r="C16" s="48"/>
      <c r="D16" s="48"/>
      <c r="E16" s="48"/>
      <c r="F16" s="48"/>
      <c r="G16" s="48"/>
      <c r="H16" s="48"/>
    </row>
    <row r="17" spans="1:8">
      <c r="A17" s="34" t="s">
        <v>304</v>
      </c>
      <c r="B17" s="34" t="s">
        <v>305</v>
      </c>
      <c r="C17" s="34" t="s">
        <v>306</v>
      </c>
      <c r="D17" s="43"/>
      <c r="E17" s="43"/>
      <c r="F17" s="43"/>
      <c r="G17" s="43"/>
      <c r="H17" s="43"/>
    </row>
    <row r="18" spans="1:8" ht="27.6">
      <c r="A18" s="35" t="s">
        <v>307</v>
      </c>
      <c r="B18" s="40">
        <f>COUNTIFS(Prospectos!T6:T105,"Alta",Prospectos!E6:E105,"&lt;&gt;Ganado",Prospectos!E6:E105,"&lt;&gt;Perdido",Prospectos!B6:B105,"&lt;&gt;")-COUNTIFS(Prospectos!T6:T105,"Alta",Prospectos!E6:E105,"&lt;&gt;Ganado",Prospectos!E6:E105,"&lt;&gt;Perdido",Prospectos!B6:B105,"&lt;&gt;",Prospectos!V6:V105,"&lt;&gt;",Prospectos!W6:W105,"&gt;0")</f>
        <v>0</v>
      </c>
      <c r="C18" s="35" t="s">
        <v>308</v>
      </c>
      <c r="D18" s="43"/>
      <c r="E18" s="43"/>
      <c r="F18" s="43"/>
      <c r="G18" s="43"/>
      <c r="H18" s="43"/>
    </row>
    <row r="19" spans="1:8" ht="27.6">
      <c r="A19" s="35" t="s">
        <v>309</v>
      </c>
      <c r="B19" s="40">
        <f>COUNTIF(Prospectos!T6:T105,"FALTA PROSPECTO")+COUNTIF(Prospectos!T6:T105,"FALTA INFORMACIÓN")+COUNTIF(Prospectos!T6:T105,"REVISAR DATOS")+COUNTIF(Prospectos!T6:T105,"FALTA ID")+COUNTIF(Prospectos!T6:T105,"REVISAR DUPLICADO")</f>
        <v>0</v>
      </c>
      <c r="C19" s="35" t="s">
        <v>310</v>
      </c>
      <c r="D19" s="43"/>
      <c r="E19" s="43"/>
      <c r="F19" s="43"/>
      <c r="G19" s="43"/>
      <c r="H19" s="43"/>
    </row>
    <row r="20" spans="1:8" ht="27.6">
      <c r="A20" s="35" t="s">
        <v>311</v>
      </c>
      <c r="B20" s="40" t="str">
        <f>Configuración!B44</f>
        <v>OK</v>
      </c>
      <c r="C20" s="35" t="s">
        <v>312</v>
      </c>
      <c r="D20" s="43"/>
      <c r="E20" s="43"/>
      <c r="F20" s="43"/>
      <c r="G20" s="43"/>
      <c r="H20" s="43"/>
    </row>
    <row r="21" spans="1:8" ht="27.6">
      <c r="A21" s="35" t="s">
        <v>313</v>
      </c>
      <c r="B21" s="40">
        <f>COUNTA(Prospectos!W6:W105)-COUNT(Prospectos!W6:W105)</f>
        <v>0</v>
      </c>
      <c r="C21" s="35" t="s">
        <v>314</v>
      </c>
      <c r="D21" s="43"/>
      <c r="E21" s="43"/>
      <c r="F21" s="43"/>
      <c r="G21" s="43"/>
      <c r="H21" s="43"/>
    </row>
    <row r="22" spans="1:8">
      <c r="A22" s="43"/>
      <c r="B22" s="43"/>
      <c r="C22" s="43"/>
      <c r="D22" s="43"/>
      <c r="E22" s="43"/>
      <c r="F22" s="43"/>
      <c r="G22" s="43"/>
      <c r="H22" s="43"/>
    </row>
    <row r="23" spans="1:8">
      <c r="A23" s="43"/>
      <c r="B23" s="43"/>
      <c r="C23" s="43"/>
      <c r="D23" s="43"/>
      <c r="E23" s="43"/>
      <c r="F23" s="43"/>
      <c r="G23" s="43"/>
      <c r="H23" s="43"/>
    </row>
    <row r="24" spans="1:8">
      <c r="A24" s="43"/>
      <c r="B24" s="43"/>
      <c r="C24" s="43"/>
      <c r="D24" s="43"/>
      <c r="E24" s="43"/>
      <c r="F24" s="43"/>
      <c r="G24" s="43"/>
      <c r="H24" s="43"/>
    </row>
    <row r="25" spans="1:8">
      <c r="A25" s="43"/>
      <c r="B25" s="43"/>
      <c r="C25" s="43"/>
      <c r="D25" s="43"/>
      <c r="E25" s="43"/>
      <c r="F25" s="43"/>
      <c r="G25" s="43"/>
      <c r="H25" s="43"/>
    </row>
    <row r="26" spans="1:8">
      <c r="A26" s="32"/>
      <c r="B26" s="32"/>
      <c r="C26" s="32"/>
      <c r="D26" s="32"/>
      <c r="E26" s="32"/>
      <c r="F26" s="32"/>
      <c r="G26" s="32"/>
      <c r="H26" s="32"/>
    </row>
    <row r="27" spans="1:8">
      <c r="A27" s="32"/>
      <c r="B27" s="32"/>
      <c r="C27" s="32"/>
      <c r="D27" s="32"/>
      <c r="E27" s="32"/>
      <c r="F27" s="32"/>
      <c r="G27" s="32"/>
      <c r="H27" s="32"/>
    </row>
    <row r="28" spans="1:8">
      <c r="A28" s="32"/>
      <c r="B28" s="32"/>
      <c r="C28" s="32"/>
      <c r="D28" s="32"/>
      <c r="E28" s="32"/>
      <c r="F28" s="32"/>
      <c r="G28" s="32"/>
      <c r="H28" s="32"/>
    </row>
  </sheetData>
  <sheetProtection algorithmName="SHA-512" hashValue="5EX1qswlia4CBNYpMXZhToAucd+r+D+nJ32FhYK1nLhWzhpvZmDSdrdY8lfJXkVDbeVFjVOvmyC21rq8jExZXA==" saltValue="dvsC34pjxJNAH62E/V67Wg==" spinCount="100000" sheet="1" objects="1" scenarios="1" formatCells="0" formatColumns="0" formatRows="0" insertColumns="0" sort="0" autoFilter="0" pivotTables="0"/>
  <mergeCells count="14">
    <mergeCell ref="A16:H16"/>
    <mergeCell ref="J5:K7"/>
    <mergeCell ref="J8:K8"/>
    <mergeCell ref="A6:B7"/>
    <mergeCell ref="C6:D7"/>
    <mergeCell ref="E6:F7"/>
    <mergeCell ref="G6:H7"/>
    <mergeCell ref="A9:D9"/>
    <mergeCell ref="A1:H2"/>
    <mergeCell ref="A3:H3"/>
    <mergeCell ref="A5:B5"/>
    <mergeCell ref="C5:D5"/>
    <mergeCell ref="E5:F5"/>
    <mergeCell ref="G5:H5"/>
  </mergeCells>
  <hyperlinks>
    <hyperlink ref="J8" r:id="rId1" xr:uid="{39AA8F63-0823-4120-9651-0BE22E90BC7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Instrucciones</vt:lpstr>
      <vt:lpstr>Glosario</vt:lpstr>
      <vt:lpstr>Configuración</vt:lpstr>
      <vt:lpstr>Prospectos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2026-09-29T02:56:48Z</dcterms:modified>
</cp:coreProperties>
</file>