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E77DE53B-B8B2-4D47-B54A-934FDA6310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Tablero Kanban" sheetId="3" r:id="rId3"/>
    <sheet name="Resume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4" l="1"/>
  <c r="B11" i="4"/>
  <c r="B10" i="4"/>
  <c r="E5" i="4"/>
  <c r="C5" i="4"/>
  <c r="O67" i="3"/>
  <c r="M67" i="3"/>
  <c r="L67" i="3"/>
  <c r="O66" i="3"/>
  <c r="M66" i="3"/>
  <c r="L66" i="3"/>
  <c r="O65" i="3"/>
  <c r="M65" i="3"/>
  <c r="L65" i="3"/>
  <c r="O64" i="3"/>
  <c r="M64" i="3"/>
  <c r="L64" i="3"/>
  <c r="O63" i="3"/>
  <c r="M63" i="3"/>
  <c r="L63" i="3"/>
  <c r="O62" i="3"/>
  <c r="M62" i="3"/>
  <c r="L62" i="3"/>
  <c r="O61" i="3"/>
  <c r="M61" i="3"/>
  <c r="L61" i="3"/>
  <c r="O60" i="3"/>
  <c r="M60" i="3"/>
  <c r="L60" i="3"/>
  <c r="O59" i="3"/>
  <c r="M59" i="3"/>
  <c r="L59" i="3"/>
  <c r="O58" i="3"/>
  <c r="M58" i="3"/>
  <c r="L58" i="3"/>
  <c r="O57" i="3"/>
  <c r="M57" i="3"/>
  <c r="L57" i="3"/>
  <c r="O56" i="3"/>
  <c r="M56" i="3"/>
  <c r="L56" i="3"/>
  <c r="O55" i="3"/>
  <c r="M55" i="3"/>
  <c r="L55" i="3"/>
  <c r="O54" i="3"/>
  <c r="M54" i="3"/>
  <c r="L54" i="3"/>
  <c r="O53" i="3"/>
  <c r="M53" i="3"/>
  <c r="L53" i="3"/>
  <c r="O52" i="3"/>
  <c r="M52" i="3"/>
  <c r="L52" i="3"/>
  <c r="O51" i="3"/>
  <c r="M51" i="3"/>
  <c r="L51" i="3"/>
  <c r="O50" i="3"/>
  <c r="M50" i="3"/>
  <c r="L50" i="3"/>
  <c r="O49" i="3"/>
  <c r="M49" i="3"/>
  <c r="L49" i="3"/>
  <c r="O48" i="3"/>
  <c r="M48" i="3"/>
  <c r="L48" i="3"/>
  <c r="O47" i="3"/>
  <c r="M47" i="3"/>
  <c r="L47" i="3"/>
  <c r="O46" i="3"/>
  <c r="M46" i="3"/>
  <c r="L46" i="3"/>
  <c r="O45" i="3"/>
  <c r="M45" i="3"/>
  <c r="L45" i="3"/>
  <c r="O44" i="3"/>
  <c r="M44" i="3"/>
  <c r="L44" i="3"/>
  <c r="O43" i="3"/>
  <c r="M43" i="3"/>
  <c r="L43" i="3"/>
  <c r="O42" i="3"/>
  <c r="M42" i="3"/>
  <c r="L42" i="3"/>
  <c r="O41" i="3"/>
  <c r="M41" i="3"/>
  <c r="L41" i="3"/>
  <c r="O40" i="3"/>
  <c r="M40" i="3"/>
  <c r="L40" i="3"/>
  <c r="O39" i="3"/>
  <c r="M39" i="3"/>
  <c r="L39" i="3"/>
  <c r="O38" i="3"/>
  <c r="M38" i="3"/>
  <c r="L38" i="3"/>
  <c r="O37" i="3"/>
  <c r="M37" i="3"/>
  <c r="L37" i="3"/>
  <c r="O36" i="3"/>
  <c r="M36" i="3"/>
  <c r="L36" i="3"/>
  <c r="O35" i="3"/>
  <c r="M35" i="3"/>
  <c r="L35" i="3"/>
  <c r="O34" i="3"/>
  <c r="M34" i="3"/>
  <c r="L34" i="3"/>
  <c r="O33" i="3"/>
  <c r="M33" i="3"/>
  <c r="L33" i="3"/>
  <c r="O32" i="3"/>
  <c r="M32" i="3"/>
  <c r="L32" i="3"/>
  <c r="O31" i="3"/>
  <c r="M31" i="3"/>
  <c r="L31" i="3"/>
  <c r="O30" i="3"/>
  <c r="M30" i="3"/>
  <c r="L30" i="3"/>
  <c r="O29" i="3"/>
  <c r="M29" i="3"/>
  <c r="L29" i="3"/>
  <c r="O28" i="3"/>
  <c r="M28" i="3"/>
  <c r="L28" i="3"/>
  <c r="O27" i="3"/>
  <c r="M27" i="3"/>
  <c r="L27" i="3"/>
  <c r="O26" i="3"/>
  <c r="M26" i="3"/>
  <c r="L26" i="3"/>
  <c r="O25" i="3"/>
  <c r="M25" i="3"/>
  <c r="L25" i="3"/>
  <c r="O24" i="3"/>
  <c r="M24" i="3"/>
  <c r="L24" i="3"/>
  <c r="O23" i="3"/>
  <c r="M23" i="3"/>
  <c r="L23" i="3"/>
  <c r="O22" i="3"/>
  <c r="M22" i="3"/>
  <c r="L22" i="3"/>
  <c r="O21" i="3"/>
  <c r="M21" i="3"/>
  <c r="L21" i="3"/>
  <c r="O20" i="3"/>
  <c r="M20" i="3" s="1"/>
  <c r="O19" i="3"/>
  <c r="M19" i="3" s="1"/>
  <c r="O18" i="3"/>
  <c r="M18" i="3" s="1"/>
  <c r="O17" i="3"/>
  <c r="M17" i="3" s="1"/>
  <c r="O16" i="3"/>
  <c r="M16" i="3" s="1"/>
  <c r="O15" i="3"/>
  <c r="M15" i="3" s="1"/>
  <c r="O14" i="3"/>
  <c r="M14" i="3" s="1"/>
  <c r="O13" i="3"/>
  <c r="M13" i="3" s="1"/>
  <c r="L13" i="3"/>
  <c r="O12" i="3"/>
  <c r="M12" i="3" s="1"/>
  <c r="O11" i="3"/>
  <c r="B19" i="4" s="1"/>
  <c r="O10" i="3"/>
  <c r="O9" i="3"/>
  <c r="L9" i="3" s="1"/>
  <c r="H4" i="3"/>
  <c r="D4" i="3"/>
  <c r="A5" i="4" s="1"/>
  <c r="L4" i="3" l="1"/>
  <c r="I5" i="4" s="1"/>
  <c r="L18" i="3"/>
  <c r="B7" i="4"/>
  <c r="L10" i="3"/>
  <c r="L14" i="3"/>
  <c r="M10" i="3"/>
  <c r="L11" i="3"/>
  <c r="L15" i="3"/>
  <c r="L19" i="3"/>
  <c r="F4" i="3"/>
  <c r="B18" i="4" s="1"/>
  <c r="M11" i="3"/>
  <c r="B13" i="4"/>
  <c r="L17" i="3"/>
  <c r="M9" i="3"/>
  <c r="J4" i="3"/>
  <c r="G5" i="4" s="1"/>
  <c r="L20" i="3"/>
  <c r="L12" i="3"/>
  <c r="L16" i="3"/>
  <c r="N4" i="3" l="1"/>
  <c r="K5" i="4" s="1"/>
  <c r="B20" i="4"/>
</calcChain>
</file>

<file path=xl/sharedStrings.xml><?xml version="1.0" encoding="utf-8"?>
<sst xmlns="http://schemas.openxmlformats.org/spreadsheetml/2006/main" count="295" uniqueCount="232">
  <si>
    <t>Plantilla Kanban para empresas</t>
  </si>
  <si>
    <t>Nivel básico–intermedio | Control visual de tareas, WIP, bloqueos y flujo de trabajo</t>
  </si>
  <si>
    <t>1. Qué incluye esta plantilla</t>
  </si>
  <si>
    <t>• Hoja 1 – Instrucciones: explica cómo usar y mantener la plantilla.</t>
  </si>
  <si>
    <t>• Hoja 2 – Glosario: define todos los términos usados en el archivo.</t>
  </si>
  <si>
    <t>• Hoja 3 – Tablero Kanban: registra tarjetas, responsables, fechas, estado y bloqueos.</t>
  </si>
  <si>
    <t>• Hoja 4 – Resumen: muestra WIP, bloqueos, throughput y tiempos promedio.</t>
  </si>
  <si>
    <t>2. Cómo empezar en 5 pasos</t>
  </si>
  <si>
    <t>1) Ve a “Tablero Kanban” y revisa el ejemplo de Casa Norte.</t>
  </si>
  <si>
    <t>2) Define tu límite WIP en la celda B4. Empieza con un valor realista para tu equipo.</t>
  </si>
  <si>
    <t>3) Borra los datos del ejemplo y reemplázalos por tus tareas o solicitudes.</t>
  </si>
  <si>
    <t>4) Actualiza el campo Estado cada vez que una tarjeta avance.</t>
  </si>
  <si>
    <t>5) Revisa “Resumen” para detectar acumulación, bloqueos y retrasos.</t>
  </si>
  <si>
    <t>Datos mínimos por tarjeta: ID, tarea, área/tipo, prioridad, responsable, fecha de entrada, fecha de compromiso y estado. Agrega fecha de inicio al comenzar; fecha final al terminar; y motivo cuando el estado sea Bloqueado.</t>
  </si>
  <si>
    <t>3. Cómo reemplazar el ejemplo por tus datos</t>
  </si>
  <si>
    <t>El ejemplo usa un ecommerce de artículos para el hogar llamado Casa Norte.</t>
  </si>
  <si>
    <t>Para usar la plantilla con tus datos, borra SOLO los valores de ejemplo en A9:K20 y N9:N20 de la hoja “Tablero Kanban”.</t>
  </si>
  <si>
    <t>No borres las fórmulas de las columnas L, M y O: calculan tiempos y validan la consistencia de cada fila.</t>
  </si>
  <si>
    <t>La plantilla está preparada para 59 tarjetas (filas 9 a 67). No agregues filas fuera de ese rango sin ampliar fórmulas, validaciones y rangos del Resumen.</t>
  </si>
  <si>
    <t>4. Reglas de operación recomendadas</t>
  </si>
  <si>
    <t>• No inicies nuevas tarjetas si el WIP actual ya alcanzó el límite definido, salvo una excepción justificada.</t>
  </si>
  <si>
    <t>• Una tarjeta bloqueada sigue siendo trabajo en proceso: registra el motivo y resuélvelo antes de abrir más trabajo.</t>
  </si>
  <si>
    <t>• Mueve una tarjeta a “Terminado” solo cuando el resultado esté realmente completo.</t>
  </si>
  <si>
    <t>• Usa Fecha compromiso para detectar vencimientos, no como sustituto de la prioridad.</t>
  </si>
  <si>
    <t>• Revisa el tablero de forma breve y frecuente; Kanban pierde valor si los estados no se mantienen actualizados.</t>
  </si>
  <si>
    <t>5. Qué no modificar</t>
  </si>
  <si>
    <t>• No cambies los nombres de los estados (Pendiente, En proceso, Bloqueado, Terminado) sin revisar las fórmulas del Resumen.</t>
  </si>
  <si>
    <t>• No sobrescribas las fórmulas de Lead time y Tiempo de ciclo.</t>
  </si>
  <si>
    <t>• No elimines la tabla KanbanTable: contiene filtros y estructura de captura.</t>
  </si>
  <si>
    <t>• Puedes modificar responsables, tipos, prioridades, fechas y notas. La columna O muestra alertas automáticas y no debe editarse.</t>
  </si>
  <si>
    <t>• Ingresa fechas reales de Excel, no texto. Si una fila muestra REVISAR o FALTA…, corrige los datos antes de usar los indicadores del Resumen.</t>
  </si>
  <si>
    <t>6. Cómo interpretar los indicadores</t>
  </si>
  <si>
    <t>WIP actual: tarjetas iniciadas que aún no terminan; incluye En proceso + Bloqueado.</t>
  </si>
  <si>
    <t>Límite WIP: máximo de trabajo abierto que el equipo decide manejar al mismo tiempo.</t>
  </si>
  <si>
    <t>Bloqueadas: tarjetas que no pueden avanzar por una dependencia, espera o problema.</t>
  </si>
  <si>
    <t>Throughput 7 días: número de tarjetas terminadas durante los últimos 7 días.</t>
  </si>
  <si>
    <t>Lead time promedio: promedio de tarjetas terminadas, desde entrada hasta final. En tarjetas abiertas, la columna Lead time muestra la edad desde entrada hasta hoy.</t>
  </si>
  <si>
    <t>Tiempo de ciclo promedio: promedio de tarjetas terminadas, desde inicio hasta final. En trabajo abierto iniciado, la columna muestra los días desde el inicio hasta hoy.</t>
  </si>
  <si>
    <t>Tareas vencidas: tarjetas no terminadas cuya Fecha compromiso ya pasó.</t>
  </si>
  <si>
    <t>7. Alcance de esta versión</t>
  </si>
  <si>
    <t>Esta versión está diseñada para un uso básico–intermedio: un solo flujo, un tablero y un resumen operativo.</t>
  </si>
  <si>
    <t>No incluye automatizaciones avanzadas, múltiples equipos, capacidad por persona, histórico por sprint ni análisis predictivo.</t>
  </si>
  <si>
    <t>Su objetivo es ayudarte a visualizar trabajo, limitar WIP, detectar bloqueos y medir flujo sin complejidad innecesaria.</t>
  </si>
  <si>
    <t>Base conceptual: https://infoexperiencia.com/kanban/</t>
  </si>
  <si>
    <t>Glosario Kanban</t>
  </si>
  <si>
    <t>Términos usados en la plantilla y su interpretación práctica</t>
  </si>
  <si>
    <t>Término</t>
  </si>
  <si>
    <t>Definición simple</t>
  </si>
  <si>
    <t>Cómo se usa en la plantilla</t>
  </si>
  <si>
    <t>Ejemplo</t>
  </si>
  <si>
    <t>Kanban</t>
  </si>
  <si>
    <t>Sistema visual para gestionar flujo de trabajo mediante señales, estados y reglas.</t>
  </si>
  <si>
    <t>La hoja Tablero Kanban muestra cada unidad de trabajo como una tarjeta.</t>
  </si>
  <si>
    <t>Pedido 1059</t>
  </si>
  <si>
    <t>Tarjeta</t>
  </si>
  <si>
    <t>Unidad de trabajo que debe avanzar por el flujo.</t>
  </si>
  <si>
    <t>Cada fila del tablero representa una tarjeta.</t>
  </si>
  <si>
    <t>Procesar devolución pedido 1038</t>
  </si>
  <si>
    <t>Flujo</t>
  </si>
  <si>
    <t>Secuencia por la que avanza una tarjeta desde que entra hasta que termina.</t>
  </si>
  <si>
    <t>Se representa con los estados Pendiente → En proceso/Bloqueado → Terminado.</t>
  </si>
  <si>
    <t>Solicitud entra y luego se completa</t>
  </si>
  <si>
    <t>WIP</t>
  </si>
  <si>
    <t>Work in Process o trabajo en proceso.</t>
  </si>
  <si>
    <t>Cuenta las tarjetas En proceso y Bloqueado.</t>
  </si>
  <si>
    <t>5 tarjetas abiertas</t>
  </si>
  <si>
    <t>Límite WIP</t>
  </si>
  <si>
    <t>Máximo de trabajo abierto que el equipo decide manejar al mismo tiempo.</t>
  </si>
  <si>
    <t>Se configura en B4 del Tablero Kanban.</t>
  </si>
  <si>
    <t>Máximo 5 tarjetas</t>
  </si>
  <si>
    <t>Sistema pull</t>
  </si>
  <si>
    <t>Forma de iniciar trabajo solo cuando existe capacidad disponible.</t>
  </si>
  <si>
    <t>Si el WIP está al límite, se evita abrir otra tarjeta.</t>
  </si>
  <si>
    <t>Terminar antes de iniciar</t>
  </si>
  <si>
    <t>Pendiente</t>
  </si>
  <si>
    <t>Trabajo que todavía no ha comenzado.</t>
  </si>
  <si>
    <t>Estado seleccionable en la columna Estado.</t>
  </si>
  <si>
    <t>Cotizar flete</t>
  </si>
  <si>
    <t>En proceso</t>
  </si>
  <si>
    <t>Trabajo que ya comenzó y está avanzando.</t>
  </si>
  <si>
    <t>Suma al WIP actual.</t>
  </si>
  <si>
    <t>Reponer stock</t>
  </si>
  <si>
    <t>Bloqueado</t>
  </si>
  <si>
    <t>Trabajo iniciado que no puede avanzar por una dependencia o problema.</t>
  </si>
  <si>
    <t>Suma al WIP y exige registrar un motivo de bloqueo.</t>
  </si>
  <si>
    <t>Esperando foto del cliente</t>
  </si>
  <si>
    <t>Terminado</t>
  </si>
  <si>
    <t>Trabajo completado y listo según la definición del equipo.</t>
  </si>
  <si>
    <t>Deja de contar como WIP y entra al throughput.</t>
  </si>
  <si>
    <t>Factura registrada</t>
  </si>
  <si>
    <t>Motivo de bloqueo</t>
  </si>
  <si>
    <t>Razón concreta que impide avanzar una tarjeta.</t>
  </si>
  <si>
    <t>Se registra en una columna de texto.</t>
  </si>
  <si>
    <t>Proveedor no envió nota crédito</t>
  </si>
  <si>
    <t>Prioridad</t>
  </si>
  <si>
    <t>Nivel de atención relativa de una tarjeta.</t>
  </si>
  <si>
    <t>Opciones: Alta, Media o Baja.</t>
  </si>
  <si>
    <t>Alta</t>
  </si>
  <si>
    <t>Responsable</t>
  </si>
  <si>
    <t>Persona que responde por el avance de la tarjeta.</t>
  </si>
  <si>
    <t>Se escribe en la columna Responsable.</t>
  </si>
  <si>
    <t>Carla</t>
  </si>
  <si>
    <t>Fecha de entrada</t>
  </si>
  <si>
    <t>Fecha en la que la tarjeta entra al sistema Kanban.</t>
  </si>
  <si>
    <t>Es el inicio del cálculo de Lead time.</t>
  </si>
  <si>
    <t>20/09/2026</t>
  </si>
  <si>
    <t>Fecha de inicio</t>
  </si>
  <si>
    <t>Fecha en la que comienza el trabajo efectivo.</t>
  </si>
  <si>
    <t>Es el inicio del Tiempo de ciclo.</t>
  </si>
  <si>
    <t>21/09/2026</t>
  </si>
  <si>
    <t>Fecha de compromiso</t>
  </si>
  <si>
    <t>Fecha prevista o acordada para completar una tarjeta.</t>
  </si>
  <si>
    <t>Permite detectar tareas vencidas.</t>
  </si>
  <si>
    <t>25/09/2026</t>
  </si>
  <si>
    <t>Fecha final</t>
  </si>
  <si>
    <t>Fecha en la que la tarjeta queda terminada.</t>
  </si>
  <si>
    <t>Cierra los cálculos de tiempo y alimenta el throughput.</t>
  </si>
  <si>
    <t>23/09/2026</t>
  </si>
  <si>
    <t>Lead time</t>
  </si>
  <si>
    <t>Tiempo total desde que una tarjeta entra hasta que termina; si sigue abierta, muestra su edad hasta hoy.</t>
  </si>
  <si>
    <t>Se calcula automáticamente en días. El Resumen promedia solo tarjetas terminadas válidas.</t>
  </si>
  <si>
    <t>3 días</t>
  </si>
  <si>
    <t>Tiempo de ciclo</t>
  </si>
  <si>
    <t>Tiempo desde que el trabajo realmente empieza hasta que termina; si sigue abierto, cuenta hasta hoy.</t>
  </si>
  <si>
    <t>2 días</t>
  </si>
  <si>
    <t>Throughput</t>
  </si>
  <si>
    <t>Cantidad de tarjetas terminadas durante un periodo.</t>
  </si>
  <si>
    <t>El Resumen calcula las terminadas en los últimos 7 días.</t>
  </si>
  <si>
    <t>3 tarjetas/7 días</t>
  </si>
  <si>
    <t>Tarea vencida</t>
  </si>
  <si>
    <t>Tarjeta no terminada cuya fecha de compromiso ya pasó.</t>
  </si>
  <si>
    <t>Se cuenta en el Resumen.</t>
  </si>
  <si>
    <t>Pendiente con fecha anterior a hoy</t>
  </si>
  <si>
    <t>Área/Tipo</t>
  </si>
  <si>
    <t>Clasificación práctica del trabajo.</t>
  </si>
  <si>
    <t>Permite distinguir Pedido, Compra, Factura, Servicio o Administración.</t>
  </si>
  <si>
    <t>Servicio</t>
  </si>
  <si>
    <t>Validación de datos</t>
  </si>
  <si>
    <t>Control automático que revisa si una fila tiene datos mínimos y fechas coherentes.</t>
  </si>
  <si>
    <t>La columna O muestra OK o una alerta para corregir la fila.</t>
  </si>
  <si>
    <t>REVISAR FECHAS</t>
  </si>
  <si>
    <t>Fila a revisar</t>
  </si>
  <si>
    <t>Tarjeta con información incompleta, duplicada o inconsistente.</t>
  </si>
  <si>
    <t>El Resumen cuenta cuántas filas requieren corrección antes de interpretar indicadores.</t>
  </si>
  <si>
    <t>2 filas a revisar</t>
  </si>
  <si>
    <t>Plantilla Kanban | Casa Norte (ejemplo)</t>
  </si>
  <si>
    <t>Sustituye el ejemplo por tus datos. Usa filtros para revisar responsable, prioridad, tipo o estado.</t>
  </si>
  <si>
    <t>WIP actual</t>
  </si>
  <si>
    <t>Estado WIP</t>
  </si>
  <si>
    <t>Bloqueadas</t>
  </si>
  <si>
    <t>Terminadas</t>
  </si>
  <si>
    <t>Throughput 7 días</t>
  </si>
  <si>
    <t>Lead time prom.</t>
  </si>
  <si>
    <t>Regla operativa: si WIP actual alcanza el límite, termina o desbloquea trabajo antes de iniciar una nueva tarjeta.</t>
  </si>
  <si>
    <t>ID</t>
  </si>
  <si>
    <t>Tarea / solicitud</t>
  </si>
  <si>
    <t>Área / Tipo</t>
  </si>
  <si>
    <t>Fecha entrada</t>
  </si>
  <si>
    <t>Fecha compromiso</t>
  </si>
  <si>
    <t>Estado</t>
  </si>
  <si>
    <t>Fecha inicio</t>
  </si>
  <si>
    <t>Lead time (días)</t>
  </si>
  <si>
    <t>Tiempo de ciclo (días)</t>
  </si>
  <si>
    <t>Notas</t>
  </si>
  <si>
    <t>K001</t>
  </si>
  <si>
    <t>Validar pedido 1048</t>
  </si>
  <si>
    <t>Pedido</t>
  </si>
  <si>
    <t>Ana</t>
  </si>
  <si>
    <t>Pedido validado sin incidencias.</t>
  </si>
  <si>
    <t>K002</t>
  </si>
  <si>
    <t>Preparar pedido 1049</t>
  </si>
  <si>
    <t>Luis</t>
  </si>
  <si>
    <t>Empaque reforzado por producto frágil.</t>
  </si>
  <si>
    <t>K003</t>
  </si>
  <si>
    <t>Reclamo pedido 1042</t>
  </si>
  <si>
    <t>No avanzar hasta recibir evidencia.</t>
  </si>
  <si>
    <t>K004</t>
  </si>
  <si>
    <t>Reponer stock lámpara L-22</t>
  </si>
  <si>
    <t>Compra</t>
  </si>
  <si>
    <t>Media</t>
  </si>
  <si>
    <t>Diego</t>
  </si>
  <si>
    <t>Proveedor confirmó disponibilidad.</t>
  </si>
  <si>
    <t>K005</t>
  </si>
  <si>
    <t>Registrar factura proveedor LuzCasa</t>
  </si>
  <si>
    <t>Factura</t>
  </si>
  <si>
    <t>Factura conciliada con orden de compra.</t>
  </si>
  <si>
    <t>K006</t>
  </si>
  <si>
    <t>Cotizar flete proveedor Madero</t>
  </si>
  <si>
    <t>Baja</t>
  </si>
  <si>
    <t>Comparar dos transportistas.</t>
  </si>
  <si>
    <t>K007</t>
  </si>
  <si>
    <t>Actualizar ficha producto lámpara L-22</t>
  </si>
  <si>
    <t>Administración</t>
  </si>
  <si>
    <t>Actualizar medidas y foto principal.</t>
  </si>
  <si>
    <t>K008</t>
  </si>
  <si>
    <t>Preparar pedido 1054</t>
  </si>
  <si>
    <t>Salida en corte de las 16:00.</t>
  </si>
  <si>
    <t>K009</t>
  </si>
  <si>
    <t>Pendiente validar estado del producto.</t>
  </si>
  <si>
    <t>K010</t>
  </si>
  <si>
    <t>Confirmar recepción proveedor Madero</t>
  </si>
  <si>
    <t>Recepción prevista para sábado.</t>
  </si>
  <si>
    <t>K011</t>
  </si>
  <si>
    <t>Revisar discrepancia factura #889</t>
  </si>
  <si>
    <t>Escalado a cuentas por pagar.</t>
  </si>
  <si>
    <t>K012</t>
  </si>
  <si>
    <t>Preparar pedido 1059</t>
  </si>
  <si>
    <t>Cliente solicitó entrega prioritaria.</t>
  </si>
  <si>
    <t>Resumen Kanban | Estado del flujo</t>
  </si>
  <si>
    <t>Lectura operativa básica: capacidad, bloqueos, vencimientos y velocidad de entrega.</t>
  </si>
  <si>
    <t>Filas a revisar</t>
  </si>
  <si>
    <t>Revisa la columna “Validación de datos” del tablero antes de interpretar indicadores.</t>
  </si>
  <si>
    <t>Tarjetas</t>
  </si>
  <si>
    <t>Lectura rápida</t>
  </si>
  <si>
    <t>Indicador</t>
  </si>
  <si>
    <t>Valor</t>
  </si>
  <si>
    <t>Interpretación</t>
  </si>
  <si>
    <t>Referencia</t>
  </si>
  <si>
    <t>¿Hay capacidad para iniciar trabajo?</t>
  </si>
  <si>
    <t>Respetar el límite WIP.</t>
  </si>
  <si>
    <t>Tareas vencidas</t>
  </si>
  <si>
    <t>Trabajo comprometido fuera de fecha.</t>
  </si>
  <si>
    <t>Revisar prioridad y bloqueo.</t>
  </si>
  <si>
    <t>Tiempo de ciclo prom.</t>
  </si>
  <si>
    <t>Días promedio desde inicio a final.</t>
  </si>
  <si>
    <t>Buscar reducción sostenida, no velocidad aislada.</t>
  </si>
  <si>
    <t>Cómo leer este resumen</t>
  </si>
  <si>
    <t>1) Si Estado WIP muestra AL LÍMITE o SUPERADO, evita iniciar trabajo nuevo y prioriza terminar o desbloquear.</t>
  </si>
  <si>
    <t>2) Si Bloqueadas crece, revisa causas repetidas y dependencias antes de aumentar capacidad.</t>
  </si>
  <si>
    <t>3) Usa Throughput y tiempos promedio como tendencia; una sola semana no define el desempeño del proceso.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</si>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</sst>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9">
    <font>
      <sz val="11"/>
      <name val="Carlito"/>
    </font>
    <font>
      <sz val="10"/>
      <color rgb="FF1D2939"/>
      <name val="Carlito"/>
    </font>
    <font>
      <b/>
      <sz val="18"/>
      <color rgb="FFFFFFFF"/>
      <name val="Carlito"/>
    </font>
    <font>
      <sz val="11"/>
      <color rgb="FFFFFFFF"/>
      <name val="Carlito"/>
    </font>
    <font>
      <b/>
      <sz val="11"/>
      <color rgb="FF0B1F3A"/>
      <name val="Carlito"/>
    </font>
    <font>
      <i/>
      <sz val="9"/>
      <color rgb="FF173B63"/>
      <name val="Carlito"/>
    </font>
    <font>
      <b/>
      <sz val="10"/>
      <color rgb="FFFFFFFF"/>
      <name val="Carlito"/>
    </font>
    <font>
      <b/>
      <sz val="9"/>
      <color rgb="FFFFFFFF"/>
      <name val="Carlito"/>
    </font>
    <font>
      <b/>
      <sz val="10"/>
      <color rgb="FF0B1F3A"/>
      <name val="Carlito"/>
    </font>
    <font>
      <sz val="9"/>
      <color rgb="FF1D2939"/>
      <name val="Carlito"/>
    </font>
    <font>
      <b/>
      <sz val="9"/>
      <color rgb="FF0B1F3A"/>
      <name val="Carlito"/>
    </font>
    <font>
      <b/>
      <sz val="16"/>
      <color rgb="FF0B1F3A"/>
      <name val="Carlito"/>
    </font>
    <font>
      <b/>
      <sz val="12"/>
      <color rgb="FF0B1F3A"/>
      <name val="Carlito"/>
    </font>
    <font>
      <b/>
      <sz val="11"/>
      <color rgb="FFFFFFFF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5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73B63"/>
      </patternFill>
    </fill>
    <fill>
      <patternFill patternType="solid">
        <fgColor rgb="FFEEF3F8"/>
      </patternFill>
    </fill>
    <fill>
      <patternFill patternType="solid">
        <fgColor rgb="FFF7F9FC"/>
      </patternFill>
    </fill>
    <fill>
      <patternFill patternType="solid">
        <fgColor rgb="FFDCE6F1"/>
      </patternFill>
    </fill>
    <fill>
      <patternFill patternType="solid">
        <fgColor rgb="FFFFFDF4"/>
      </patternFill>
    </fill>
    <fill>
      <patternFill patternType="solid">
        <fgColor rgb="FFEEF2F6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B63"/>
        <bgColor indexed="64"/>
      </patternFill>
    </fill>
    <fill>
      <patternFill patternType="solid">
        <fgColor rgb="FFEEF3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7F9F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4">
    <xf numFmtId="0" fontId="0" fillId="0" borderId="0" xfId="0"/>
    <xf numFmtId="0" fontId="7" fillId="2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164" fontId="4" fillId="4" borderId="0" xfId="0" applyNumberFormat="1" applyFont="1" applyFill="1" applyAlignment="1">
      <alignment horizontal="center" vertical="center" wrapText="1"/>
    </xf>
    <xf numFmtId="1" fontId="4" fillId="4" borderId="0" xfId="0" applyNumberFormat="1" applyFont="1" applyFill="1" applyAlignment="1">
      <alignment horizontal="center" vertical="center" wrapText="1"/>
    </xf>
    <xf numFmtId="0" fontId="9" fillId="7" borderId="0" xfId="0" applyFont="1" applyFill="1" applyAlignment="1">
      <alignment vertical="center"/>
    </xf>
    <xf numFmtId="0" fontId="9" fillId="7" borderId="0" xfId="0" applyFont="1" applyFill="1" applyAlignment="1">
      <alignment vertical="center" wrapText="1"/>
    </xf>
    <xf numFmtId="165" fontId="9" fillId="7" borderId="0" xfId="0" applyNumberFormat="1" applyFont="1" applyFill="1" applyAlignment="1">
      <alignment vertical="center"/>
    </xf>
    <xf numFmtId="1" fontId="9" fillId="8" borderId="0" xfId="0" applyNumberFormat="1" applyFont="1" applyFill="1" applyAlignment="1">
      <alignment vertical="center"/>
    </xf>
    <xf numFmtId="0" fontId="10" fillId="8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1" fillId="5" borderId="0" xfId="0" applyFont="1" applyFill="1"/>
    <xf numFmtId="0" fontId="7" fillId="3" borderId="0" xfId="0" applyFont="1" applyFill="1" applyAlignment="1">
      <alignment horizontal="center" wrapText="1"/>
    </xf>
    <xf numFmtId="0" fontId="9" fillId="5" borderId="0" xfId="0" applyFont="1" applyFill="1" applyAlignment="1">
      <alignment vertical="center" wrapText="1"/>
    </xf>
    <xf numFmtId="164" fontId="9" fillId="5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8" fillId="6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0" fillId="0" borderId="0" xfId="0"/>
    <xf numFmtId="0" fontId="11" fillId="4" borderId="0" xfId="0" applyFont="1" applyFill="1" applyAlignment="1">
      <alignment horizontal="center" vertical="center"/>
    </xf>
    <xf numFmtId="164" fontId="11" fillId="4" borderId="0" xfId="0" applyNumberFormat="1" applyFont="1" applyFill="1" applyAlignment="1">
      <alignment horizontal="center" vertical="center"/>
    </xf>
    <xf numFmtId="0" fontId="9" fillId="5" borderId="0" xfId="0" applyFont="1" applyFill="1" applyAlignment="1">
      <alignment wrapText="1"/>
    </xf>
    <xf numFmtId="0" fontId="13" fillId="2" borderId="0" xfId="0" applyFont="1" applyFill="1"/>
    <xf numFmtId="0" fontId="2" fillId="9" borderId="0" xfId="0" applyFont="1" applyFill="1" applyAlignment="1">
      <alignment vertical="center" wrapText="1"/>
    </xf>
    <xf numFmtId="0" fontId="0" fillId="10" borderId="0" xfId="0" applyFill="1"/>
    <xf numFmtId="0" fontId="3" fillId="11" borderId="0" xfId="0" applyFont="1" applyFill="1" applyAlignment="1">
      <alignment vertical="center" wrapText="1"/>
    </xf>
    <xf numFmtId="0" fontId="1" fillId="10" borderId="0" xfId="0" applyFont="1" applyFill="1" applyAlignment="1">
      <alignment vertical="center" wrapText="1"/>
    </xf>
    <xf numFmtId="0" fontId="4" fillId="12" borderId="0" xfId="0" applyFont="1" applyFill="1" applyAlignment="1">
      <alignment vertical="center" wrapText="1"/>
    </xf>
    <xf numFmtId="0" fontId="5" fillId="10" borderId="0" xfId="0" applyFont="1" applyFill="1" applyAlignment="1">
      <alignment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13" borderId="2" xfId="0" applyFont="1" applyFill="1" applyBorder="1" applyAlignment="1">
      <alignment horizontal="center" vertical="center" wrapText="1"/>
    </xf>
    <xf numFmtId="0" fontId="15" fillId="13" borderId="3" xfId="0" applyFont="1" applyFill="1" applyBorder="1" applyAlignment="1">
      <alignment horizontal="center" vertical="center" wrapText="1"/>
    </xf>
    <xf numFmtId="0" fontId="15" fillId="13" borderId="4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15" fillId="13" borderId="6" xfId="0" applyFont="1" applyFill="1" applyBorder="1" applyAlignment="1">
      <alignment horizontal="center" vertical="center" wrapText="1"/>
    </xf>
    <xf numFmtId="0" fontId="18" fillId="10" borderId="7" xfId="1" applyFont="1" applyFill="1" applyBorder="1" applyAlignment="1">
      <alignment horizontal="center" vertical="center"/>
    </xf>
    <xf numFmtId="0" fontId="18" fillId="10" borderId="8" xfId="1" applyFont="1" applyFill="1" applyBorder="1" applyAlignment="1">
      <alignment horizontal="center" vertical="center"/>
    </xf>
    <xf numFmtId="0" fontId="2" fillId="9" borderId="0" xfId="0" applyFont="1" applyFill="1" applyAlignment="1">
      <alignment vertical="center"/>
    </xf>
    <xf numFmtId="0" fontId="3" fillId="11" borderId="0" xfId="0" applyFont="1" applyFill="1" applyAlignment="1">
      <alignment vertical="center"/>
    </xf>
    <xf numFmtId="0" fontId="6" fillId="9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vertical="top" wrapText="1"/>
    </xf>
    <xf numFmtId="0" fontId="1" fillId="14" borderId="0" xfId="0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1943392</xdr:colOff>
      <xdr:row>2</xdr:row>
      <xdr:rowOff>34290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2FE022-B596-4623-930A-C3C9447E6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0"/>
          <a:ext cx="2095792" cy="6248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1749082</xdr:colOff>
      <xdr:row>2</xdr:row>
      <xdr:rowOff>34290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93BCFC-F71D-427C-8764-EA85117B2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0" y="0"/>
          <a:ext cx="2095792" cy="6248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KanbanTable" displayName="KanbanTable" ref="A8:O67" totalsRowShown="0">
  <tableColumns count="15">
    <tableColumn id="1" xr3:uid="{00000000-0010-0000-0000-000001000000}" name="ID"/>
    <tableColumn id="2" xr3:uid="{00000000-0010-0000-0000-000002000000}" name="Tarea / solicitud"/>
    <tableColumn id="3" xr3:uid="{00000000-0010-0000-0000-000003000000}" name="Área / Tipo"/>
    <tableColumn id="4" xr3:uid="{00000000-0010-0000-0000-000004000000}" name="Prioridad"/>
    <tableColumn id="5" xr3:uid="{00000000-0010-0000-0000-000005000000}" name="Responsable"/>
    <tableColumn id="6" xr3:uid="{00000000-0010-0000-0000-000006000000}" name="Fecha entrada"/>
    <tableColumn id="7" xr3:uid="{00000000-0010-0000-0000-000007000000}" name="Fecha compromiso"/>
    <tableColumn id="8" xr3:uid="{00000000-0010-0000-0000-000008000000}" name="Estado"/>
    <tableColumn id="9" xr3:uid="{00000000-0010-0000-0000-000009000000}" name="Motivo de bloqueo"/>
    <tableColumn id="10" xr3:uid="{00000000-0010-0000-0000-00000A000000}" name="Fecha inicio"/>
    <tableColumn id="11" xr3:uid="{00000000-0010-0000-0000-00000B000000}" name="Fecha final"/>
    <tableColumn id="12" xr3:uid="{00000000-0010-0000-0000-00000C000000}" name="Lead time (días)"/>
    <tableColumn id="13" xr3:uid="{00000000-0010-0000-0000-00000D000000}" name="Tiempo de ciclo (días)"/>
    <tableColumn id="14" xr3:uid="{00000000-0010-0000-0000-00000E000000}" name="Notas"/>
    <tableColumn id="15" xr3:uid="{00000000-0010-0000-0000-00000F000000}" name="Validación de dato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workbookViewId="0">
      <selection activeCell="J4" sqref="J4:K7"/>
    </sheetView>
  </sheetViews>
  <sheetFormatPr baseColWidth="10" defaultColWidth="8.796875" defaultRowHeight="13.8"/>
  <cols>
    <col min="1" max="8" width="14" style="26" customWidth="1"/>
    <col min="9" max="9" width="2" style="26" customWidth="1"/>
    <col min="10" max="10" width="74.796875" style="26" customWidth="1"/>
    <col min="11" max="11" width="30.69921875" style="26" customWidth="1"/>
    <col min="12" max="16384" width="8.796875" style="26"/>
  </cols>
  <sheetData>
    <row r="1" spans="1:11" ht="27.15" customHeight="1">
      <c r="A1" s="25" t="s">
        <v>0</v>
      </c>
      <c r="B1" s="25"/>
      <c r="C1" s="25"/>
      <c r="D1" s="25"/>
      <c r="E1" s="25"/>
      <c r="F1" s="25"/>
      <c r="G1" s="25"/>
      <c r="H1" s="25"/>
    </row>
    <row r="2" spans="1:11" ht="19.2" customHeight="1">
      <c r="A2" s="27" t="s">
        <v>1</v>
      </c>
      <c r="B2" s="27"/>
      <c r="C2" s="27"/>
      <c r="D2" s="27"/>
      <c r="E2" s="27"/>
      <c r="F2" s="27"/>
      <c r="G2" s="27"/>
      <c r="H2" s="27"/>
    </row>
    <row r="3" spans="1:11" ht="16.05" customHeight="1" thickBot="1">
      <c r="A3" s="28"/>
      <c r="B3" s="28"/>
      <c r="C3" s="28"/>
      <c r="D3" s="28"/>
      <c r="E3" s="28"/>
      <c r="F3" s="28"/>
      <c r="G3" s="28"/>
      <c r="H3" s="28"/>
    </row>
    <row r="4" spans="1:11" ht="23.4" customHeight="1">
      <c r="A4" s="29" t="s">
        <v>2</v>
      </c>
      <c r="B4" s="29"/>
      <c r="C4" s="29"/>
      <c r="D4" s="29"/>
      <c r="E4" s="29"/>
      <c r="F4" s="29"/>
      <c r="G4" s="29"/>
      <c r="H4" s="29"/>
      <c r="J4" s="31" t="s">
        <v>230</v>
      </c>
      <c r="K4" s="32"/>
    </row>
    <row r="5" spans="1:11" ht="23.4" customHeight="1">
      <c r="A5" s="28" t="s">
        <v>3</v>
      </c>
      <c r="B5" s="28"/>
      <c r="C5" s="28"/>
      <c r="D5" s="28"/>
      <c r="E5" s="28"/>
      <c r="F5" s="28"/>
      <c r="G5" s="28"/>
      <c r="H5" s="28"/>
      <c r="J5" s="33"/>
      <c r="K5" s="34"/>
    </row>
    <row r="6" spans="1:11" ht="23.4" customHeight="1" thickBot="1">
      <c r="A6" s="28" t="s">
        <v>4</v>
      </c>
      <c r="B6" s="28"/>
      <c r="C6" s="28"/>
      <c r="D6" s="28"/>
      <c r="E6" s="28"/>
      <c r="F6" s="28"/>
      <c r="G6" s="28"/>
      <c r="H6" s="28"/>
      <c r="J6" s="35"/>
      <c r="K6" s="36"/>
    </row>
    <row r="7" spans="1:11" ht="23.4" customHeight="1" thickBot="1">
      <c r="A7" s="28" t="s">
        <v>5</v>
      </c>
      <c r="B7" s="28"/>
      <c r="C7" s="28"/>
      <c r="D7" s="28"/>
      <c r="E7" s="28"/>
      <c r="F7" s="28"/>
      <c r="G7" s="28"/>
      <c r="H7" s="28"/>
      <c r="J7" s="37" t="s">
        <v>231</v>
      </c>
      <c r="K7" s="38"/>
    </row>
    <row r="8" spans="1:11" ht="23.4" customHeight="1">
      <c r="A8" s="28" t="s">
        <v>6</v>
      </c>
      <c r="B8" s="28"/>
      <c r="C8" s="28"/>
      <c r="D8" s="28"/>
      <c r="E8" s="28"/>
      <c r="F8" s="28"/>
      <c r="G8" s="28"/>
      <c r="H8" s="28"/>
    </row>
    <row r="9" spans="1:11" ht="16.05" customHeight="1">
      <c r="A9" s="28"/>
      <c r="B9" s="28"/>
      <c r="C9" s="28"/>
      <c r="D9" s="28"/>
      <c r="E9" s="28"/>
      <c r="F9" s="28"/>
      <c r="G9" s="28"/>
      <c r="H9" s="28"/>
    </row>
    <row r="10" spans="1:11" ht="16.05" customHeight="1">
      <c r="A10" s="29" t="s">
        <v>7</v>
      </c>
      <c r="B10" s="29"/>
      <c r="C10" s="29"/>
      <c r="D10" s="29"/>
      <c r="E10" s="29"/>
      <c r="F10" s="29"/>
      <c r="G10" s="29"/>
      <c r="H10" s="29"/>
    </row>
    <row r="11" spans="1:11" ht="16.05" customHeight="1">
      <c r="A11" s="28" t="s">
        <v>8</v>
      </c>
      <c r="B11" s="28"/>
      <c r="C11" s="28"/>
      <c r="D11" s="28"/>
      <c r="E11" s="28"/>
      <c r="F11" s="28"/>
      <c r="G11" s="28"/>
      <c r="H11" s="28"/>
    </row>
    <row r="12" spans="1:11" ht="16.05" customHeight="1">
      <c r="A12" s="28" t="s">
        <v>9</v>
      </c>
      <c r="B12" s="28"/>
      <c r="C12" s="28"/>
      <c r="D12" s="28"/>
      <c r="E12" s="28"/>
      <c r="F12" s="28"/>
      <c r="G12" s="28"/>
      <c r="H12" s="28"/>
    </row>
    <row r="13" spans="1:11" ht="16.05" customHeight="1">
      <c r="A13" s="28" t="s">
        <v>10</v>
      </c>
      <c r="B13" s="28"/>
      <c r="C13" s="28"/>
      <c r="D13" s="28"/>
      <c r="E13" s="28"/>
      <c r="F13" s="28"/>
      <c r="G13" s="28"/>
      <c r="H13" s="28"/>
    </row>
    <row r="14" spans="1:11" ht="16.05" customHeight="1">
      <c r="A14" s="28" t="s">
        <v>11</v>
      </c>
      <c r="B14" s="28"/>
      <c r="C14" s="28"/>
      <c r="D14" s="28"/>
      <c r="E14" s="28"/>
      <c r="F14" s="28"/>
      <c r="G14" s="28"/>
      <c r="H14" s="28"/>
    </row>
    <row r="15" spans="1:11" ht="16.05" customHeight="1">
      <c r="A15" s="28" t="s">
        <v>12</v>
      </c>
      <c r="B15" s="28"/>
      <c r="C15" s="28"/>
      <c r="D15" s="28"/>
      <c r="E15" s="28"/>
      <c r="F15" s="28"/>
      <c r="G15" s="28"/>
      <c r="H15" s="28"/>
    </row>
    <row r="16" spans="1:11" ht="25.65" customHeight="1">
      <c r="A16" s="28" t="s">
        <v>13</v>
      </c>
      <c r="B16" s="28"/>
      <c r="C16" s="28"/>
      <c r="D16" s="28"/>
      <c r="E16" s="28"/>
      <c r="F16" s="28"/>
      <c r="G16" s="28"/>
      <c r="H16" s="28"/>
    </row>
    <row r="17" spans="1:8" ht="16.05" customHeight="1">
      <c r="A17" s="28"/>
      <c r="B17" s="28"/>
      <c r="C17" s="28"/>
      <c r="D17" s="28"/>
      <c r="E17" s="28"/>
      <c r="F17" s="28"/>
      <c r="G17" s="28"/>
      <c r="H17" s="28"/>
    </row>
    <row r="18" spans="1:8" ht="16.05" customHeight="1">
      <c r="A18" s="29" t="s">
        <v>14</v>
      </c>
      <c r="B18" s="29"/>
      <c r="C18" s="29"/>
      <c r="D18" s="29"/>
      <c r="E18" s="29"/>
      <c r="F18" s="29"/>
      <c r="G18" s="29"/>
      <c r="H18" s="29"/>
    </row>
    <row r="19" spans="1:8" ht="16.05" customHeight="1">
      <c r="A19" s="28" t="s">
        <v>15</v>
      </c>
      <c r="B19" s="28"/>
      <c r="C19" s="28"/>
      <c r="D19" s="28"/>
      <c r="E19" s="28"/>
      <c r="F19" s="28"/>
      <c r="G19" s="28"/>
      <c r="H19" s="28"/>
    </row>
    <row r="20" spans="1:8" ht="25.65" customHeight="1">
      <c r="A20" s="28" t="s">
        <v>16</v>
      </c>
      <c r="B20" s="28"/>
      <c r="C20" s="28"/>
      <c r="D20" s="28"/>
      <c r="E20" s="28"/>
      <c r="F20" s="28"/>
      <c r="G20" s="28"/>
      <c r="H20" s="28"/>
    </row>
    <row r="21" spans="1:8" ht="25.65" customHeight="1">
      <c r="A21" s="28" t="s">
        <v>17</v>
      </c>
      <c r="B21" s="28"/>
      <c r="C21" s="28"/>
      <c r="D21" s="28"/>
      <c r="E21" s="28"/>
      <c r="F21" s="28"/>
      <c r="G21" s="28"/>
      <c r="H21" s="28"/>
    </row>
    <row r="22" spans="1:8" ht="25.65" customHeight="1">
      <c r="A22" s="28" t="s">
        <v>18</v>
      </c>
      <c r="B22" s="28"/>
      <c r="C22" s="28"/>
      <c r="D22" s="28"/>
      <c r="E22" s="28"/>
      <c r="F22" s="28"/>
      <c r="G22" s="28"/>
      <c r="H22" s="28"/>
    </row>
    <row r="23" spans="1:8" ht="16.05" customHeight="1">
      <c r="A23" s="28"/>
      <c r="B23" s="28"/>
      <c r="C23" s="28"/>
      <c r="D23" s="28"/>
      <c r="E23" s="28"/>
      <c r="F23" s="28"/>
      <c r="G23" s="28"/>
      <c r="H23" s="28"/>
    </row>
    <row r="24" spans="1:8" ht="16.05" customHeight="1">
      <c r="A24" s="29" t="s">
        <v>19</v>
      </c>
      <c r="B24" s="29"/>
      <c r="C24" s="29"/>
      <c r="D24" s="29"/>
      <c r="E24" s="29"/>
      <c r="F24" s="29"/>
      <c r="G24" s="29"/>
      <c r="H24" s="29"/>
    </row>
    <row r="25" spans="1:8" ht="25.65" customHeight="1">
      <c r="A25" s="28" t="s">
        <v>20</v>
      </c>
      <c r="B25" s="28"/>
      <c r="C25" s="28"/>
      <c r="D25" s="28"/>
      <c r="E25" s="28"/>
      <c r="F25" s="28"/>
      <c r="G25" s="28"/>
      <c r="H25" s="28"/>
    </row>
    <row r="26" spans="1:8" ht="25.65" customHeight="1">
      <c r="A26" s="28" t="s">
        <v>21</v>
      </c>
      <c r="B26" s="28"/>
      <c r="C26" s="28"/>
      <c r="D26" s="28"/>
      <c r="E26" s="28"/>
      <c r="F26" s="28"/>
      <c r="G26" s="28"/>
      <c r="H26" s="28"/>
    </row>
    <row r="27" spans="1:8" ht="25.65" customHeight="1">
      <c r="A27" s="28" t="s">
        <v>22</v>
      </c>
      <c r="B27" s="28"/>
      <c r="C27" s="28"/>
      <c r="D27" s="28"/>
      <c r="E27" s="28"/>
      <c r="F27" s="28"/>
      <c r="G27" s="28"/>
      <c r="H27" s="28"/>
    </row>
    <row r="28" spans="1:8" ht="25.65" customHeight="1">
      <c r="A28" s="28" t="s">
        <v>23</v>
      </c>
      <c r="B28" s="28"/>
      <c r="C28" s="28"/>
      <c r="D28" s="28"/>
      <c r="E28" s="28"/>
      <c r="F28" s="28"/>
      <c r="G28" s="28"/>
      <c r="H28" s="28"/>
    </row>
    <row r="29" spans="1:8" ht="25.65" customHeight="1">
      <c r="A29" s="28" t="s">
        <v>24</v>
      </c>
      <c r="B29" s="28"/>
      <c r="C29" s="28"/>
      <c r="D29" s="28"/>
      <c r="E29" s="28"/>
      <c r="F29" s="28"/>
      <c r="G29" s="28"/>
      <c r="H29" s="28"/>
    </row>
    <row r="30" spans="1:8" ht="16.05" customHeight="1">
      <c r="A30" s="28"/>
      <c r="B30" s="28"/>
      <c r="C30" s="28"/>
      <c r="D30" s="28"/>
      <c r="E30" s="28"/>
      <c r="F30" s="28"/>
      <c r="G30" s="28"/>
      <c r="H30" s="28"/>
    </row>
    <row r="31" spans="1:8" ht="16.05" customHeight="1">
      <c r="A31" s="29" t="s">
        <v>25</v>
      </c>
      <c r="B31" s="29"/>
      <c r="C31" s="29"/>
      <c r="D31" s="29"/>
      <c r="E31" s="29"/>
      <c r="F31" s="29"/>
      <c r="G31" s="29"/>
      <c r="H31" s="29"/>
    </row>
    <row r="32" spans="1:8" ht="25.65" customHeight="1">
      <c r="A32" s="28" t="s">
        <v>26</v>
      </c>
      <c r="B32" s="28"/>
      <c r="C32" s="28"/>
      <c r="D32" s="28"/>
      <c r="E32" s="28"/>
      <c r="F32" s="28"/>
      <c r="G32" s="28"/>
      <c r="H32" s="28"/>
    </row>
    <row r="33" spans="1:8" ht="25.65" customHeight="1">
      <c r="A33" s="28" t="s">
        <v>27</v>
      </c>
      <c r="B33" s="28"/>
      <c r="C33" s="28"/>
      <c r="D33" s="28"/>
      <c r="E33" s="28"/>
      <c r="F33" s="28"/>
      <c r="G33" s="28"/>
      <c r="H33" s="28"/>
    </row>
    <row r="34" spans="1:8" ht="25.65" customHeight="1">
      <c r="A34" s="28" t="s">
        <v>28</v>
      </c>
      <c r="B34" s="28"/>
      <c r="C34" s="28"/>
      <c r="D34" s="28"/>
      <c r="E34" s="28"/>
      <c r="F34" s="28"/>
      <c r="G34" s="28"/>
      <c r="H34" s="28"/>
    </row>
    <row r="35" spans="1:8" ht="25.65" customHeight="1">
      <c r="A35" s="28" t="s">
        <v>29</v>
      </c>
      <c r="B35" s="28"/>
      <c r="C35" s="28"/>
      <c r="D35" s="28"/>
      <c r="E35" s="28"/>
      <c r="F35" s="28"/>
      <c r="G35" s="28"/>
      <c r="H35" s="28"/>
    </row>
    <row r="36" spans="1:8" ht="25.65" customHeight="1">
      <c r="A36" s="28" t="s">
        <v>30</v>
      </c>
      <c r="B36" s="28"/>
      <c r="C36" s="28"/>
      <c r="D36" s="28"/>
      <c r="E36" s="28"/>
      <c r="F36" s="28"/>
      <c r="G36" s="28"/>
      <c r="H36" s="28"/>
    </row>
    <row r="37" spans="1:8" ht="16.05" customHeight="1">
      <c r="A37" s="29" t="s">
        <v>31</v>
      </c>
      <c r="B37" s="29"/>
      <c r="C37" s="29"/>
      <c r="D37" s="29"/>
      <c r="E37" s="29"/>
      <c r="F37" s="29"/>
      <c r="G37" s="29"/>
      <c r="H37" s="29"/>
    </row>
    <row r="38" spans="1:8" ht="16.05" customHeight="1">
      <c r="A38" s="28" t="s">
        <v>32</v>
      </c>
      <c r="B38" s="28"/>
      <c r="C38" s="28"/>
      <c r="D38" s="28"/>
      <c r="E38" s="28"/>
      <c r="F38" s="28"/>
      <c r="G38" s="28"/>
      <c r="H38" s="28"/>
    </row>
    <row r="39" spans="1:8" ht="16.05" customHeight="1">
      <c r="A39" s="28" t="s">
        <v>33</v>
      </c>
      <c r="B39" s="28"/>
      <c r="C39" s="28"/>
      <c r="D39" s="28"/>
      <c r="E39" s="28"/>
      <c r="F39" s="28"/>
      <c r="G39" s="28"/>
      <c r="H39" s="28"/>
    </row>
    <row r="40" spans="1:8" ht="16.05" customHeight="1">
      <c r="A40" s="28" t="s">
        <v>34</v>
      </c>
      <c r="B40" s="28"/>
      <c r="C40" s="28"/>
      <c r="D40" s="28"/>
      <c r="E40" s="28"/>
      <c r="F40" s="28"/>
      <c r="G40" s="28"/>
      <c r="H40" s="28"/>
    </row>
    <row r="41" spans="1:8" ht="16.05" customHeight="1">
      <c r="A41" s="28" t="s">
        <v>35</v>
      </c>
      <c r="B41" s="28"/>
      <c r="C41" s="28"/>
      <c r="D41" s="28"/>
      <c r="E41" s="28"/>
      <c r="F41" s="28"/>
      <c r="G41" s="28"/>
      <c r="H41" s="28"/>
    </row>
    <row r="42" spans="1:8" ht="25.65" customHeight="1">
      <c r="A42" s="28" t="s">
        <v>36</v>
      </c>
      <c r="B42" s="28"/>
      <c r="C42" s="28"/>
      <c r="D42" s="28"/>
      <c r="E42" s="28"/>
      <c r="F42" s="28"/>
      <c r="G42" s="28"/>
      <c r="H42" s="28"/>
    </row>
    <row r="43" spans="1:8" ht="25.65" customHeight="1">
      <c r="A43" s="28" t="s">
        <v>37</v>
      </c>
      <c r="B43" s="28"/>
      <c r="C43" s="28"/>
      <c r="D43" s="28"/>
      <c r="E43" s="28"/>
      <c r="F43" s="28"/>
      <c r="G43" s="28"/>
      <c r="H43" s="28"/>
    </row>
    <row r="44" spans="1:8" ht="16.05" customHeight="1">
      <c r="A44" s="28" t="s">
        <v>38</v>
      </c>
      <c r="B44" s="28"/>
      <c r="C44" s="28"/>
      <c r="D44" s="28"/>
      <c r="E44" s="28"/>
      <c r="F44" s="28"/>
      <c r="G44" s="28"/>
      <c r="H44" s="28"/>
    </row>
    <row r="45" spans="1:8" ht="16.05" customHeight="1">
      <c r="A45" s="28"/>
      <c r="B45" s="28"/>
      <c r="C45" s="28"/>
      <c r="D45" s="28"/>
      <c r="E45" s="28"/>
      <c r="F45" s="28"/>
      <c r="G45" s="28"/>
      <c r="H45" s="28"/>
    </row>
    <row r="46" spans="1:8" ht="16.05" customHeight="1">
      <c r="A46" s="29" t="s">
        <v>39</v>
      </c>
      <c r="B46" s="29"/>
      <c r="C46" s="29"/>
      <c r="D46" s="29"/>
      <c r="E46" s="29"/>
      <c r="F46" s="29"/>
      <c r="G46" s="29"/>
      <c r="H46" s="29"/>
    </row>
    <row r="47" spans="1:8" ht="25.65" customHeight="1">
      <c r="A47" s="28" t="s">
        <v>40</v>
      </c>
      <c r="B47" s="28"/>
      <c r="C47" s="28"/>
      <c r="D47" s="28"/>
      <c r="E47" s="28"/>
      <c r="F47" s="28"/>
      <c r="G47" s="28"/>
      <c r="H47" s="28"/>
    </row>
    <row r="48" spans="1:8" ht="25.65" customHeight="1">
      <c r="A48" s="28" t="s">
        <v>41</v>
      </c>
      <c r="B48" s="28"/>
      <c r="C48" s="28"/>
      <c r="D48" s="28"/>
      <c r="E48" s="28"/>
      <c r="F48" s="28"/>
      <c r="G48" s="28"/>
      <c r="H48" s="28"/>
    </row>
    <row r="49" spans="1:8" ht="25.65" customHeight="1">
      <c r="A49" s="28" t="s">
        <v>42</v>
      </c>
      <c r="B49" s="28"/>
      <c r="C49" s="28"/>
      <c r="D49" s="28"/>
      <c r="E49" s="28"/>
      <c r="F49" s="28"/>
      <c r="G49" s="28"/>
      <c r="H49" s="28"/>
    </row>
    <row r="50" spans="1:8" ht="16.05" customHeight="1">
      <c r="A50" s="30" t="s">
        <v>43</v>
      </c>
      <c r="B50" s="30"/>
      <c r="C50" s="30"/>
      <c r="D50" s="30"/>
      <c r="E50" s="30"/>
      <c r="F50" s="30"/>
      <c r="G50" s="30"/>
      <c r="H50" s="30"/>
    </row>
  </sheetData>
  <sheetProtection algorithmName="SHA-512" hashValue="aoQHExlrxtpOAl9hoeQxNuCK6AKjyJpBIYxlOTpkDLMXy0I8yPWGNvy8xzon9PMsmAt5QGnN/b4D7zHPvf7LhA==" saltValue="OwKw18b20GB8V+4kGlW1kg==" spinCount="100000" sheet="1" objects="1" scenarios="1" formatCells="0" formatColumns="0" formatRows="0" sort="0" autoFilter="0" pivotTables="0"/>
  <mergeCells count="52">
    <mergeCell ref="J4:K6"/>
    <mergeCell ref="J7:K7"/>
    <mergeCell ref="A46:H46"/>
    <mergeCell ref="A47:H47"/>
    <mergeCell ref="A48:H48"/>
    <mergeCell ref="A49:H49"/>
    <mergeCell ref="A50:H50"/>
    <mergeCell ref="A41:H41"/>
    <mergeCell ref="A42:H42"/>
    <mergeCell ref="A43:H43"/>
    <mergeCell ref="A44:H44"/>
    <mergeCell ref="A45:H45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H6"/>
    <mergeCell ref="A7:H7"/>
    <mergeCell ref="A8:H8"/>
    <mergeCell ref="A9:H9"/>
    <mergeCell ref="A10:H10"/>
    <mergeCell ref="A1:H1"/>
    <mergeCell ref="A2:H2"/>
    <mergeCell ref="A3:H3"/>
    <mergeCell ref="A4:H4"/>
    <mergeCell ref="A5:H5"/>
  </mergeCells>
  <hyperlinks>
    <hyperlink ref="J7" r:id="rId1" xr:uid="{DF3D1394-3958-46A6-BF2F-45FF46CCDC7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workbookViewId="0">
      <selection activeCell="F1" sqref="F1:F1048576"/>
    </sheetView>
  </sheetViews>
  <sheetFormatPr baseColWidth="10" defaultColWidth="8.796875" defaultRowHeight="13.8"/>
  <cols>
    <col min="1" max="1" width="19" style="26" customWidth="1"/>
    <col min="2" max="3" width="39" style="26" customWidth="1"/>
    <col min="4" max="4" width="28" style="26" customWidth="1"/>
    <col min="5" max="5" width="4.5" style="26" customWidth="1"/>
    <col min="6" max="6" width="39.59765625" style="26" customWidth="1"/>
    <col min="7" max="7" width="52.69921875" style="26" customWidth="1"/>
    <col min="8" max="16384" width="8.796875" style="26"/>
  </cols>
  <sheetData>
    <row r="1" spans="1:7" ht="27.15" customHeight="1">
      <c r="A1" s="39" t="s">
        <v>44</v>
      </c>
      <c r="B1" s="39"/>
      <c r="C1" s="39"/>
      <c r="D1" s="39"/>
    </row>
    <row r="2" spans="1:7" ht="19.2" customHeight="1">
      <c r="A2" s="40" t="s">
        <v>45</v>
      </c>
      <c r="B2" s="40"/>
      <c r="C2" s="40"/>
      <c r="D2" s="40"/>
    </row>
    <row r="3" spans="1:7" ht="7.95" customHeight="1" thickBot="1"/>
    <row r="4" spans="1:7" ht="24" customHeight="1">
      <c r="A4" s="41" t="s">
        <v>46</v>
      </c>
      <c r="B4" s="41" t="s">
        <v>47</v>
      </c>
      <c r="C4" s="41" t="s">
        <v>48</v>
      </c>
      <c r="D4" s="41" t="s">
        <v>49</v>
      </c>
      <c r="F4" s="31" t="s">
        <v>230</v>
      </c>
      <c r="G4" s="32"/>
    </row>
    <row r="5" spans="1:7" ht="30.45" customHeight="1">
      <c r="A5" s="42" t="s">
        <v>50</v>
      </c>
      <c r="B5" s="42" t="s">
        <v>51</v>
      </c>
      <c r="C5" s="42" t="s">
        <v>52</v>
      </c>
      <c r="D5" s="42" t="s">
        <v>53</v>
      </c>
      <c r="F5" s="33"/>
      <c r="G5" s="34"/>
    </row>
    <row r="6" spans="1:7" ht="30.45" customHeight="1" thickBot="1">
      <c r="A6" s="43" t="s">
        <v>54</v>
      </c>
      <c r="B6" s="43" t="s">
        <v>55</v>
      </c>
      <c r="C6" s="43" t="s">
        <v>56</v>
      </c>
      <c r="D6" s="43" t="s">
        <v>57</v>
      </c>
      <c r="F6" s="35"/>
      <c r="G6" s="36"/>
    </row>
    <row r="7" spans="1:7" ht="30.45" customHeight="1" thickBot="1">
      <c r="A7" s="42" t="s">
        <v>58</v>
      </c>
      <c r="B7" s="42" t="s">
        <v>59</v>
      </c>
      <c r="C7" s="42" t="s">
        <v>60</v>
      </c>
      <c r="D7" s="42" t="s">
        <v>61</v>
      </c>
      <c r="F7" s="37" t="s">
        <v>231</v>
      </c>
      <c r="G7" s="38"/>
    </row>
    <row r="8" spans="1:7" ht="30.45" customHeight="1">
      <c r="A8" s="43" t="s">
        <v>62</v>
      </c>
      <c r="B8" s="43" t="s">
        <v>63</v>
      </c>
      <c r="C8" s="43" t="s">
        <v>64</v>
      </c>
      <c r="D8" s="43" t="s">
        <v>65</v>
      </c>
    </row>
    <row r="9" spans="1:7" ht="30.45" customHeight="1">
      <c r="A9" s="42" t="s">
        <v>66</v>
      </c>
      <c r="B9" s="42" t="s">
        <v>67</v>
      </c>
      <c r="C9" s="42" t="s">
        <v>68</v>
      </c>
      <c r="D9" s="42" t="s">
        <v>69</v>
      </c>
    </row>
    <row r="10" spans="1:7" ht="30.45" customHeight="1">
      <c r="A10" s="43" t="s">
        <v>70</v>
      </c>
      <c r="B10" s="43" t="s">
        <v>71</v>
      </c>
      <c r="C10" s="43" t="s">
        <v>72</v>
      </c>
      <c r="D10" s="43" t="s">
        <v>73</v>
      </c>
    </row>
    <row r="11" spans="1:7" ht="30.45" customHeight="1">
      <c r="A11" s="42" t="s">
        <v>74</v>
      </c>
      <c r="B11" s="42" t="s">
        <v>75</v>
      </c>
      <c r="C11" s="42" t="s">
        <v>76</v>
      </c>
      <c r="D11" s="42" t="s">
        <v>77</v>
      </c>
    </row>
    <row r="12" spans="1:7" ht="30.45" customHeight="1">
      <c r="A12" s="43" t="s">
        <v>78</v>
      </c>
      <c r="B12" s="43" t="s">
        <v>79</v>
      </c>
      <c r="C12" s="43" t="s">
        <v>80</v>
      </c>
      <c r="D12" s="43" t="s">
        <v>81</v>
      </c>
    </row>
    <row r="13" spans="1:7" ht="30.45" customHeight="1">
      <c r="A13" s="42" t="s">
        <v>82</v>
      </c>
      <c r="B13" s="42" t="s">
        <v>83</v>
      </c>
      <c r="C13" s="42" t="s">
        <v>84</v>
      </c>
      <c r="D13" s="42" t="s">
        <v>85</v>
      </c>
    </row>
    <row r="14" spans="1:7" ht="30.45" customHeight="1">
      <c r="A14" s="43" t="s">
        <v>86</v>
      </c>
      <c r="B14" s="43" t="s">
        <v>87</v>
      </c>
      <c r="C14" s="43" t="s">
        <v>88</v>
      </c>
      <c r="D14" s="43" t="s">
        <v>89</v>
      </c>
    </row>
    <row r="15" spans="1:7" ht="30.45" customHeight="1">
      <c r="A15" s="42" t="s">
        <v>90</v>
      </c>
      <c r="B15" s="42" t="s">
        <v>91</v>
      </c>
      <c r="C15" s="42" t="s">
        <v>92</v>
      </c>
      <c r="D15" s="42" t="s">
        <v>93</v>
      </c>
    </row>
    <row r="16" spans="1:7" ht="30.45" customHeight="1">
      <c r="A16" s="43" t="s">
        <v>94</v>
      </c>
      <c r="B16" s="43" t="s">
        <v>95</v>
      </c>
      <c r="C16" s="43" t="s">
        <v>96</v>
      </c>
      <c r="D16" s="43" t="s">
        <v>97</v>
      </c>
    </row>
    <row r="17" spans="1:4" ht="30.45" customHeight="1">
      <c r="A17" s="42" t="s">
        <v>98</v>
      </c>
      <c r="B17" s="42" t="s">
        <v>99</v>
      </c>
      <c r="C17" s="42" t="s">
        <v>100</v>
      </c>
      <c r="D17" s="42" t="s">
        <v>101</v>
      </c>
    </row>
    <row r="18" spans="1:4" ht="30.45" customHeight="1">
      <c r="A18" s="43" t="s">
        <v>102</v>
      </c>
      <c r="B18" s="43" t="s">
        <v>103</v>
      </c>
      <c r="C18" s="43" t="s">
        <v>104</v>
      </c>
      <c r="D18" s="43" t="s">
        <v>105</v>
      </c>
    </row>
    <row r="19" spans="1:4" ht="30.45" customHeight="1">
      <c r="A19" s="42" t="s">
        <v>106</v>
      </c>
      <c r="B19" s="42" t="s">
        <v>107</v>
      </c>
      <c r="C19" s="42" t="s">
        <v>108</v>
      </c>
      <c r="D19" s="42" t="s">
        <v>109</v>
      </c>
    </row>
    <row r="20" spans="1:4" ht="30.45" customHeight="1">
      <c r="A20" s="43" t="s">
        <v>110</v>
      </c>
      <c r="B20" s="43" t="s">
        <v>111</v>
      </c>
      <c r="C20" s="43" t="s">
        <v>112</v>
      </c>
      <c r="D20" s="43" t="s">
        <v>113</v>
      </c>
    </row>
    <row r="21" spans="1:4" ht="30.45" customHeight="1">
      <c r="A21" s="42" t="s">
        <v>114</v>
      </c>
      <c r="B21" s="42" t="s">
        <v>115</v>
      </c>
      <c r="C21" s="42" t="s">
        <v>116</v>
      </c>
      <c r="D21" s="42" t="s">
        <v>117</v>
      </c>
    </row>
    <row r="22" spans="1:4" ht="30.45" customHeight="1">
      <c r="A22" s="43" t="s">
        <v>118</v>
      </c>
      <c r="B22" s="43" t="s">
        <v>119</v>
      </c>
      <c r="C22" s="43" t="s">
        <v>120</v>
      </c>
      <c r="D22" s="43" t="s">
        <v>121</v>
      </c>
    </row>
    <row r="23" spans="1:4" ht="30.45" customHeight="1">
      <c r="A23" s="42" t="s">
        <v>122</v>
      </c>
      <c r="B23" s="42" t="s">
        <v>123</v>
      </c>
      <c r="C23" s="42" t="s">
        <v>120</v>
      </c>
      <c r="D23" s="42" t="s">
        <v>124</v>
      </c>
    </row>
    <row r="24" spans="1:4" ht="30.45" customHeight="1">
      <c r="A24" s="43" t="s">
        <v>125</v>
      </c>
      <c r="B24" s="43" t="s">
        <v>126</v>
      </c>
      <c r="C24" s="43" t="s">
        <v>127</v>
      </c>
      <c r="D24" s="43" t="s">
        <v>128</v>
      </c>
    </row>
    <row r="25" spans="1:4" ht="30.45" customHeight="1">
      <c r="A25" s="42" t="s">
        <v>129</v>
      </c>
      <c r="B25" s="42" t="s">
        <v>130</v>
      </c>
      <c r="C25" s="42" t="s">
        <v>131</v>
      </c>
      <c r="D25" s="42" t="s">
        <v>132</v>
      </c>
    </row>
    <row r="26" spans="1:4" ht="30.45" customHeight="1">
      <c r="A26" s="43" t="s">
        <v>133</v>
      </c>
      <c r="B26" s="43" t="s">
        <v>134</v>
      </c>
      <c r="C26" s="43" t="s">
        <v>135</v>
      </c>
      <c r="D26" s="43" t="s">
        <v>136</v>
      </c>
    </row>
    <row r="27" spans="1:4" ht="30.45" customHeight="1">
      <c r="A27" s="42" t="s">
        <v>137</v>
      </c>
      <c r="B27" s="42" t="s">
        <v>138</v>
      </c>
      <c r="C27" s="42" t="s">
        <v>139</v>
      </c>
      <c r="D27" s="42" t="s">
        <v>140</v>
      </c>
    </row>
    <row r="28" spans="1:4" ht="30.45" customHeight="1">
      <c r="A28" s="43" t="s">
        <v>141</v>
      </c>
      <c r="B28" s="43" t="s">
        <v>142</v>
      </c>
      <c r="C28" s="43" t="s">
        <v>143</v>
      </c>
      <c r="D28" s="43" t="s">
        <v>144</v>
      </c>
    </row>
  </sheetData>
  <sheetProtection algorithmName="SHA-512" hashValue="6AFJWzaCLnkEFIPzI2l5CoM1+8LitYC7ZH36i0EOq+IHyUkw7bWjszRnAWZZRTcYyyi+gK08wuRPImpvVVSmqA==" saltValue="4tKf2uBknwBP/NVPXh9jhw==" spinCount="100000" sheet="1" objects="1" scenarios="1" formatCells="0" formatColumns="0" formatRows="0" insertColumns="0" insertRows="0" sort="0" autoFilter="0"/>
  <mergeCells count="4">
    <mergeCell ref="A1:D1"/>
    <mergeCell ref="A2:D2"/>
    <mergeCell ref="F4:G6"/>
    <mergeCell ref="F7:G7"/>
  </mergeCells>
  <hyperlinks>
    <hyperlink ref="F7" r:id="rId1" xr:uid="{86791FDE-D119-4511-A929-6C0F9C4D450E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7"/>
  <sheetViews>
    <sheetView workbookViewId="0">
      <selection sqref="A1:O1"/>
    </sheetView>
  </sheetViews>
  <sheetFormatPr baseColWidth="10" defaultColWidth="8.796875" defaultRowHeight="13.8"/>
  <cols>
    <col min="1" max="1" width="10" customWidth="1"/>
    <col min="2" max="2" width="31" customWidth="1"/>
    <col min="3" max="3" width="18" customWidth="1"/>
    <col min="4" max="4" width="11" customWidth="1"/>
    <col min="5" max="5" width="15" customWidth="1"/>
    <col min="6" max="6" width="14" customWidth="1"/>
    <col min="7" max="7" width="16" customWidth="1"/>
    <col min="8" max="8" width="14" customWidth="1"/>
    <col min="9" max="9" width="28" customWidth="1"/>
    <col min="10" max="11" width="14" customWidth="1"/>
    <col min="12" max="12" width="16" customWidth="1"/>
    <col min="13" max="13" width="20" customWidth="1"/>
    <col min="14" max="14" width="30" customWidth="1"/>
    <col min="15" max="15" width="24" customWidth="1"/>
  </cols>
  <sheetData>
    <row r="1" spans="1:15" ht="27.15" customHeight="1">
      <c r="A1" s="16" t="s">
        <v>145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20.85" customHeight="1">
      <c r="A2" s="17" t="s">
        <v>146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7.55" customHeight="1"/>
    <row r="4" spans="1:15" ht="27.15" customHeight="1">
      <c r="A4" s="1" t="s">
        <v>66</v>
      </c>
      <c r="B4" s="4">
        <v>5</v>
      </c>
      <c r="C4" s="1" t="s">
        <v>147</v>
      </c>
      <c r="D4" s="2">
        <f>COUNTIF(H9:H67,"En proceso")+COUNTIF(H9:H67,"Bloqueado")</f>
        <v>5</v>
      </c>
      <c r="E4" s="1" t="s">
        <v>148</v>
      </c>
      <c r="F4" s="2" t="str">
        <f ca="1">IF(COUNTIFS(B9:B67,"&lt;&gt;",O9:O67,"&lt;&gt;OK")&gt;0,"REVISAR DATOS",IF(OR(NOT(ISNUMBER(B4)),B4&lt;1,B4&gt;999,B4&lt;&gt;INT(B4)),"REVISAR LÍMITE",IF(D4&gt;B4,"SUPERADO",IF(D4=B4,"AL LÍMITE","DISPONIBLE"))))</f>
        <v>AL LÍMITE</v>
      </c>
      <c r="G4" s="1" t="s">
        <v>149</v>
      </c>
      <c r="H4" s="2">
        <f>COUNTIF(H9:H67,"Bloqueado")</f>
        <v>2</v>
      </c>
      <c r="I4" s="1" t="s">
        <v>150</v>
      </c>
      <c r="J4" s="2">
        <f ca="1">COUNTIFS(H9:H67,"Terminado",O9:O67,"OK")</f>
        <v>4</v>
      </c>
      <c r="K4" s="1" t="s">
        <v>151</v>
      </c>
      <c r="L4" s="2">
        <f ca="1">COUNTIFS(K9:K67,"&gt;="&amp;TODAY()-6,K9:K67,"&lt;="&amp;TODAY(),H9:H67,"Terminado",O9:O67,"OK")</f>
        <v>3</v>
      </c>
      <c r="M4" s="1" t="s">
        <v>152</v>
      </c>
      <c r="N4" s="3">
        <f ca="1">IF(COUNTIFS(H9:H67,"Terminado",O9:O67,"OK")=0,"SIN DATOS",SUMIFS(L9:L67,H9:H67,"Terminado",O9:O67,"OK")/COUNTIFS(H9:H67,"Terminado",O9:O67,"OK"))</f>
        <v>0.75</v>
      </c>
    </row>
    <row r="5" spans="1:15" ht="17.55" customHeight="1"/>
    <row r="6" spans="1:15" ht="22.35" customHeight="1">
      <c r="A6" s="18" t="s">
        <v>153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17.55" customHeight="1"/>
    <row r="8" spans="1:15" ht="30.45" customHeight="1">
      <c r="A8" s="1" t="s">
        <v>154</v>
      </c>
      <c r="B8" s="1" t="s">
        <v>155</v>
      </c>
      <c r="C8" s="1" t="s">
        <v>156</v>
      </c>
      <c r="D8" s="1" t="s">
        <v>94</v>
      </c>
      <c r="E8" s="1" t="s">
        <v>98</v>
      </c>
      <c r="F8" s="1" t="s">
        <v>157</v>
      </c>
      <c r="G8" s="1" t="s">
        <v>158</v>
      </c>
      <c r="H8" s="1" t="s">
        <v>159</v>
      </c>
      <c r="I8" s="1" t="s">
        <v>90</v>
      </c>
      <c r="J8" s="1" t="s">
        <v>160</v>
      </c>
      <c r="K8" s="1" t="s">
        <v>114</v>
      </c>
      <c r="L8" s="1" t="s">
        <v>161</v>
      </c>
      <c r="M8" s="1" t="s">
        <v>162</v>
      </c>
      <c r="N8" s="1" t="s">
        <v>163</v>
      </c>
      <c r="O8" s="1" t="s">
        <v>137</v>
      </c>
    </row>
    <row r="9" spans="1:15" ht="17.55" customHeight="1">
      <c r="A9" s="5" t="s">
        <v>164</v>
      </c>
      <c r="B9" s="6" t="s">
        <v>165</v>
      </c>
      <c r="C9" s="5" t="s">
        <v>166</v>
      </c>
      <c r="D9" s="5" t="s">
        <v>97</v>
      </c>
      <c r="E9" s="5" t="s">
        <v>167</v>
      </c>
      <c r="F9" s="7">
        <v>46283</v>
      </c>
      <c r="G9" s="7">
        <v>46283</v>
      </c>
      <c r="H9" s="5" t="s">
        <v>86</v>
      </c>
      <c r="I9" s="6"/>
      <c r="J9" s="7">
        <v>46283</v>
      </c>
      <c r="K9" s="7">
        <v>46283</v>
      </c>
      <c r="L9" s="8">
        <f t="shared" ref="L9:L40" ca="1" si="0">IF(B9="","",IF(O9&lt;&gt;"OK","REVISAR",IF(H9="Terminado",K9-F9,TODAY()-F9)))</f>
        <v>0</v>
      </c>
      <c r="M9" s="8">
        <f t="shared" ref="M9:M40" ca="1" si="1">IF(B9="","",IF(O9&lt;&gt;"OK","REVISAR",IF(H9="Pendiente","",IF(H9="Terminado",K9-J9,TODAY()-J9))))</f>
        <v>0</v>
      </c>
      <c r="N9" s="6" t="s">
        <v>168</v>
      </c>
      <c r="O9" s="9" t="str">
        <f t="shared" ref="O9:O40" ca="1" si="2">IF(COUNTA(A9:K9,N9)=0,"",IF(B9="","FALTA TAREA",IF(A9="","FALTA ID",IF(COUNTIF($A$9:$A$67,A9)&gt;1,"REVISAR ID DUPLICADO",IF(NOT(OR(C9="Pedido",C9="Compra",C9="Factura",C9="Servicio",C9="Administración")),"REVISAR TIPO",IF(NOT(OR(D9="Alta",D9="Media",D9="Baja")),"REVISAR PRIORIDAD",IF(E9="","FALTA RESPONSABLE",IF(OR(NOT(ISNUMBER(F9)),F9&lt;=0,F9&gt;TODAY()),"REVISAR FECHA ENTRADA",IF(OR(NOT(ISNUMBER(G9)),G9&lt;F9),"REVISAR FECHA COMPROMISO",IF(NOT(OR(H9="Pendiente",H9="En proceso",H9="Bloqueado",H9="Terminado")),"REVISAR ESTADO",IF(AND(H9="Bloqueado",I9=""),"FALTA MOTIVO BLOQUEO",IF(AND(H9="Pendiente",OR(J9&lt;&gt;"",K9&lt;&gt;"")),"REVISAR FECHAS",IF(AND(OR(H9="En proceso",H9="Bloqueado"),OR(NOT(ISNUMBER(J9)),J9&lt;F9,J9&gt;TODAY(),K9&lt;&gt;"")),"REVISAR FECHAS",IF(AND(H9="Terminado",OR(NOT(ISNUMBER(J9)),NOT(ISNUMBER(K9)),J9&lt;F9,K9&lt;J9,J9&gt;TODAY(),K9&gt;TODAY())),"REVISAR FECHAS","OK"))))))))))))))</f>
        <v>OK</v>
      </c>
    </row>
    <row r="10" spans="1:15" ht="17.55" customHeight="1">
      <c r="A10" s="5" t="s">
        <v>169</v>
      </c>
      <c r="B10" s="6" t="s">
        <v>170</v>
      </c>
      <c r="C10" s="5" t="s">
        <v>166</v>
      </c>
      <c r="D10" s="5" t="s">
        <v>97</v>
      </c>
      <c r="E10" s="5" t="s">
        <v>171</v>
      </c>
      <c r="F10" s="7">
        <v>46284</v>
      </c>
      <c r="G10" s="7">
        <v>46285</v>
      </c>
      <c r="H10" s="5" t="s">
        <v>86</v>
      </c>
      <c r="I10" s="6"/>
      <c r="J10" s="7">
        <v>46284</v>
      </c>
      <c r="K10" s="7">
        <v>46285</v>
      </c>
      <c r="L10" s="8">
        <f t="shared" ca="1" si="0"/>
        <v>1</v>
      </c>
      <c r="M10" s="8">
        <f t="shared" ca="1" si="1"/>
        <v>1</v>
      </c>
      <c r="N10" s="6" t="s">
        <v>172</v>
      </c>
      <c r="O10" s="9" t="str">
        <f t="shared" ca="1" si="2"/>
        <v>OK</v>
      </c>
    </row>
    <row r="11" spans="1:15" ht="17.55" customHeight="1">
      <c r="A11" s="5" t="s">
        <v>173</v>
      </c>
      <c r="B11" s="6" t="s">
        <v>174</v>
      </c>
      <c r="C11" s="5" t="s">
        <v>136</v>
      </c>
      <c r="D11" s="5" t="s">
        <v>97</v>
      </c>
      <c r="E11" s="5" t="s">
        <v>101</v>
      </c>
      <c r="F11" s="7">
        <v>46285</v>
      </c>
      <c r="G11" s="7">
        <v>46287</v>
      </c>
      <c r="H11" s="5" t="s">
        <v>82</v>
      </c>
      <c r="I11" s="6" t="s">
        <v>85</v>
      </c>
      <c r="J11" s="7">
        <v>46285</v>
      </c>
      <c r="K11" s="7"/>
      <c r="L11" s="8">
        <f t="shared" ca="1" si="0"/>
        <v>5</v>
      </c>
      <c r="M11" s="8">
        <f t="shared" ca="1" si="1"/>
        <v>5</v>
      </c>
      <c r="N11" s="6" t="s">
        <v>175</v>
      </c>
      <c r="O11" s="9" t="str">
        <f t="shared" ca="1" si="2"/>
        <v>OK</v>
      </c>
    </row>
    <row r="12" spans="1:15" ht="17.55" customHeight="1">
      <c r="A12" s="5" t="s">
        <v>176</v>
      </c>
      <c r="B12" s="6" t="s">
        <v>177</v>
      </c>
      <c r="C12" s="5" t="s">
        <v>178</v>
      </c>
      <c r="D12" s="5" t="s">
        <v>179</v>
      </c>
      <c r="E12" s="5" t="s">
        <v>180</v>
      </c>
      <c r="F12" s="7">
        <v>46285</v>
      </c>
      <c r="G12" s="7">
        <v>46290</v>
      </c>
      <c r="H12" s="5" t="s">
        <v>78</v>
      </c>
      <c r="I12" s="6"/>
      <c r="J12" s="7">
        <v>46286</v>
      </c>
      <c r="K12" s="7"/>
      <c r="L12" s="8">
        <f t="shared" ca="1" si="0"/>
        <v>5</v>
      </c>
      <c r="M12" s="8">
        <f t="shared" ca="1" si="1"/>
        <v>4</v>
      </c>
      <c r="N12" s="6" t="s">
        <v>181</v>
      </c>
      <c r="O12" s="9" t="str">
        <f t="shared" ca="1" si="2"/>
        <v>OK</v>
      </c>
    </row>
    <row r="13" spans="1:15" ht="17.55" customHeight="1">
      <c r="A13" s="5" t="s">
        <v>182</v>
      </c>
      <c r="B13" s="6" t="s">
        <v>183</v>
      </c>
      <c r="C13" s="5" t="s">
        <v>184</v>
      </c>
      <c r="D13" s="5" t="s">
        <v>179</v>
      </c>
      <c r="E13" s="5" t="s">
        <v>167</v>
      </c>
      <c r="F13" s="7">
        <v>46286</v>
      </c>
      <c r="G13" s="7">
        <v>46287</v>
      </c>
      <c r="H13" s="5" t="s">
        <v>86</v>
      </c>
      <c r="I13" s="6"/>
      <c r="J13" s="7">
        <v>46286</v>
      </c>
      <c r="K13" s="7">
        <v>46287</v>
      </c>
      <c r="L13" s="8">
        <f t="shared" ca="1" si="0"/>
        <v>1</v>
      </c>
      <c r="M13" s="8">
        <f t="shared" ca="1" si="1"/>
        <v>1</v>
      </c>
      <c r="N13" s="6" t="s">
        <v>185</v>
      </c>
      <c r="O13" s="9" t="str">
        <f t="shared" ca="1" si="2"/>
        <v>OK</v>
      </c>
    </row>
    <row r="14" spans="1:15" ht="17.55" customHeight="1">
      <c r="A14" s="5" t="s">
        <v>186</v>
      </c>
      <c r="B14" s="6" t="s">
        <v>187</v>
      </c>
      <c r="C14" s="5" t="s">
        <v>178</v>
      </c>
      <c r="D14" s="5" t="s">
        <v>188</v>
      </c>
      <c r="E14" s="5" t="s">
        <v>180</v>
      </c>
      <c r="F14" s="7">
        <v>46286</v>
      </c>
      <c r="G14" s="7">
        <v>46290</v>
      </c>
      <c r="H14" s="5" t="s">
        <v>74</v>
      </c>
      <c r="I14" s="6"/>
      <c r="J14" s="7"/>
      <c r="K14" s="7"/>
      <c r="L14" s="8">
        <f t="shared" ca="1" si="0"/>
        <v>4</v>
      </c>
      <c r="M14" s="8" t="str">
        <f t="shared" ca="1" si="1"/>
        <v/>
      </c>
      <c r="N14" s="6" t="s">
        <v>189</v>
      </c>
      <c r="O14" s="9" t="str">
        <f t="shared" ca="1" si="2"/>
        <v>OK</v>
      </c>
    </row>
    <row r="15" spans="1:15" ht="17.55" customHeight="1">
      <c r="A15" s="5" t="s">
        <v>190</v>
      </c>
      <c r="B15" s="6" t="s">
        <v>191</v>
      </c>
      <c r="C15" s="5" t="s">
        <v>192</v>
      </c>
      <c r="D15" s="5" t="s">
        <v>188</v>
      </c>
      <c r="E15" s="5" t="s">
        <v>101</v>
      </c>
      <c r="F15" s="7">
        <v>46287</v>
      </c>
      <c r="G15" s="7">
        <v>46291</v>
      </c>
      <c r="H15" s="5" t="s">
        <v>74</v>
      </c>
      <c r="I15" s="6"/>
      <c r="J15" s="7"/>
      <c r="K15" s="7"/>
      <c r="L15" s="8">
        <f t="shared" ca="1" si="0"/>
        <v>3</v>
      </c>
      <c r="M15" s="8" t="str">
        <f t="shared" ca="1" si="1"/>
        <v/>
      </c>
      <c r="N15" s="6" t="s">
        <v>193</v>
      </c>
      <c r="O15" s="9" t="str">
        <f t="shared" ca="1" si="2"/>
        <v>OK</v>
      </c>
    </row>
    <row r="16" spans="1:15" ht="17.55" customHeight="1">
      <c r="A16" s="5" t="s">
        <v>194</v>
      </c>
      <c r="B16" s="6" t="s">
        <v>195</v>
      </c>
      <c r="C16" s="5" t="s">
        <v>166</v>
      </c>
      <c r="D16" s="5" t="s">
        <v>97</v>
      </c>
      <c r="E16" s="5" t="s">
        <v>171</v>
      </c>
      <c r="F16" s="7">
        <v>46287</v>
      </c>
      <c r="G16" s="7">
        <v>46288</v>
      </c>
      <c r="H16" s="5" t="s">
        <v>86</v>
      </c>
      <c r="I16" s="6"/>
      <c r="J16" s="7">
        <v>46287</v>
      </c>
      <c r="K16" s="7">
        <v>46288</v>
      </c>
      <c r="L16" s="8">
        <f t="shared" ca="1" si="0"/>
        <v>1</v>
      </c>
      <c r="M16" s="8">
        <f t="shared" ca="1" si="1"/>
        <v>1</v>
      </c>
      <c r="N16" s="6" t="s">
        <v>196</v>
      </c>
      <c r="O16" s="9" t="str">
        <f t="shared" ca="1" si="2"/>
        <v>OK</v>
      </c>
    </row>
    <row r="17" spans="1:15" ht="17.55" customHeight="1">
      <c r="A17" s="5" t="s">
        <v>197</v>
      </c>
      <c r="B17" s="6" t="s">
        <v>57</v>
      </c>
      <c r="C17" s="5" t="s">
        <v>136</v>
      </c>
      <c r="D17" s="5" t="s">
        <v>97</v>
      </c>
      <c r="E17" s="5" t="s">
        <v>101</v>
      </c>
      <c r="F17" s="7">
        <v>46288</v>
      </c>
      <c r="G17" s="7">
        <v>46290</v>
      </c>
      <c r="H17" s="5" t="s">
        <v>78</v>
      </c>
      <c r="I17" s="6"/>
      <c r="J17" s="7">
        <v>46288</v>
      </c>
      <c r="K17" s="7"/>
      <c r="L17" s="8">
        <f t="shared" ca="1" si="0"/>
        <v>2</v>
      </c>
      <c r="M17" s="8">
        <f t="shared" ca="1" si="1"/>
        <v>2</v>
      </c>
      <c r="N17" s="6" t="s">
        <v>198</v>
      </c>
      <c r="O17" s="9" t="str">
        <f t="shared" ca="1" si="2"/>
        <v>OK</v>
      </c>
    </row>
    <row r="18" spans="1:15" ht="17.55" customHeight="1">
      <c r="A18" s="5" t="s">
        <v>199</v>
      </c>
      <c r="B18" s="6" t="s">
        <v>200</v>
      </c>
      <c r="C18" s="5" t="s">
        <v>178</v>
      </c>
      <c r="D18" s="5" t="s">
        <v>179</v>
      </c>
      <c r="E18" s="5" t="s">
        <v>180</v>
      </c>
      <c r="F18" s="7">
        <v>46289</v>
      </c>
      <c r="G18" s="7">
        <v>46291</v>
      </c>
      <c r="H18" s="5" t="s">
        <v>74</v>
      </c>
      <c r="I18" s="6"/>
      <c r="J18" s="7"/>
      <c r="K18" s="7"/>
      <c r="L18" s="8">
        <f t="shared" ca="1" si="0"/>
        <v>1</v>
      </c>
      <c r="M18" s="8" t="str">
        <f t="shared" ca="1" si="1"/>
        <v/>
      </c>
      <c r="N18" s="6" t="s">
        <v>201</v>
      </c>
      <c r="O18" s="9" t="str">
        <f t="shared" ca="1" si="2"/>
        <v>OK</v>
      </c>
    </row>
    <row r="19" spans="1:15" ht="17.55" customHeight="1">
      <c r="A19" s="5" t="s">
        <v>202</v>
      </c>
      <c r="B19" s="6" t="s">
        <v>203</v>
      </c>
      <c r="C19" s="5" t="s">
        <v>184</v>
      </c>
      <c r="D19" s="5" t="s">
        <v>179</v>
      </c>
      <c r="E19" s="5" t="s">
        <v>167</v>
      </c>
      <c r="F19" s="7">
        <v>46289</v>
      </c>
      <c r="G19" s="7">
        <v>46290</v>
      </c>
      <c r="H19" s="5" t="s">
        <v>82</v>
      </c>
      <c r="I19" s="6" t="s">
        <v>93</v>
      </c>
      <c r="J19" s="7">
        <v>46289</v>
      </c>
      <c r="K19" s="7"/>
      <c r="L19" s="8">
        <f t="shared" ca="1" si="0"/>
        <v>1</v>
      </c>
      <c r="M19" s="8">
        <f t="shared" ca="1" si="1"/>
        <v>1</v>
      </c>
      <c r="N19" s="6" t="s">
        <v>204</v>
      </c>
      <c r="O19" s="9" t="str">
        <f t="shared" ca="1" si="2"/>
        <v>OK</v>
      </c>
    </row>
    <row r="20" spans="1:15" ht="17.55" customHeight="1">
      <c r="A20" s="5" t="s">
        <v>205</v>
      </c>
      <c r="B20" s="6" t="s">
        <v>206</v>
      </c>
      <c r="C20" s="5" t="s">
        <v>166</v>
      </c>
      <c r="D20" s="5" t="s">
        <v>97</v>
      </c>
      <c r="E20" s="5" t="s">
        <v>171</v>
      </c>
      <c r="F20" s="7">
        <v>46289</v>
      </c>
      <c r="G20" s="7">
        <v>46290</v>
      </c>
      <c r="H20" s="5" t="s">
        <v>78</v>
      </c>
      <c r="I20" s="6"/>
      <c r="J20" s="7">
        <v>46289</v>
      </c>
      <c r="K20" s="7"/>
      <c r="L20" s="8">
        <f t="shared" ca="1" si="0"/>
        <v>1</v>
      </c>
      <c r="M20" s="8">
        <f t="shared" ca="1" si="1"/>
        <v>1</v>
      </c>
      <c r="N20" s="6" t="s">
        <v>207</v>
      </c>
      <c r="O20" s="9" t="str">
        <f t="shared" ca="1" si="2"/>
        <v>OK</v>
      </c>
    </row>
    <row r="21" spans="1:15" ht="17.55" customHeight="1">
      <c r="A21" s="5"/>
      <c r="B21" s="6"/>
      <c r="C21" s="5"/>
      <c r="D21" s="5"/>
      <c r="E21" s="5"/>
      <c r="F21" s="7"/>
      <c r="G21" s="7"/>
      <c r="H21" s="5"/>
      <c r="I21" s="6"/>
      <c r="J21" s="7"/>
      <c r="K21" s="7"/>
      <c r="L21" s="8" t="str">
        <f t="shared" ca="1" si="0"/>
        <v/>
      </c>
      <c r="M21" s="8" t="str">
        <f t="shared" ca="1" si="1"/>
        <v/>
      </c>
      <c r="N21" s="6"/>
      <c r="O21" s="9" t="str">
        <f t="shared" ca="1" si="2"/>
        <v/>
      </c>
    </row>
    <row r="22" spans="1:15" ht="17.55" customHeight="1">
      <c r="A22" s="5"/>
      <c r="B22" s="6"/>
      <c r="C22" s="5"/>
      <c r="D22" s="5"/>
      <c r="E22" s="5"/>
      <c r="F22" s="7"/>
      <c r="G22" s="7"/>
      <c r="H22" s="5"/>
      <c r="I22" s="6"/>
      <c r="J22" s="7"/>
      <c r="K22" s="7"/>
      <c r="L22" s="8" t="str">
        <f t="shared" ca="1" si="0"/>
        <v/>
      </c>
      <c r="M22" s="8" t="str">
        <f t="shared" ca="1" si="1"/>
        <v/>
      </c>
      <c r="N22" s="6"/>
      <c r="O22" s="9" t="str">
        <f t="shared" ca="1" si="2"/>
        <v/>
      </c>
    </row>
    <row r="23" spans="1:15" ht="17.55" customHeight="1">
      <c r="A23" s="5"/>
      <c r="B23" s="6"/>
      <c r="C23" s="5"/>
      <c r="D23" s="5"/>
      <c r="E23" s="5"/>
      <c r="F23" s="7"/>
      <c r="G23" s="7"/>
      <c r="H23" s="5"/>
      <c r="I23" s="6"/>
      <c r="J23" s="7"/>
      <c r="K23" s="7"/>
      <c r="L23" s="8" t="str">
        <f t="shared" ca="1" si="0"/>
        <v/>
      </c>
      <c r="M23" s="8" t="str">
        <f t="shared" ca="1" si="1"/>
        <v/>
      </c>
      <c r="N23" s="6"/>
      <c r="O23" s="9" t="str">
        <f t="shared" ca="1" si="2"/>
        <v/>
      </c>
    </row>
    <row r="24" spans="1:15" ht="17.55" customHeight="1">
      <c r="A24" s="5"/>
      <c r="B24" s="6"/>
      <c r="C24" s="5"/>
      <c r="D24" s="5"/>
      <c r="E24" s="5"/>
      <c r="F24" s="7"/>
      <c r="G24" s="7"/>
      <c r="H24" s="5"/>
      <c r="I24" s="6"/>
      <c r="J24" s="7"/>
      <c r="K24" s="7"/>
      <c r="L24" s="8" t="str">
        <f t="shared" ca="1" si="0"/>
        <v/>
      </c>
      <c r="M24" s="8" t="str">
        <f t="shared" ca="1" si="1"/>
        <v/>
      </c>
      <c r="N24" s="6"/>
      <c r="O24" s="9" t="str">
        <f t="shared" ca="1" si="2"/>
        <v/>
      </c>
    </row>
    <row r="25" spans="1:15" ht="17.55" customHeight="1">
      <c r="A25" s="5"/>
      <c r="B25" s="6"/>
      <c r="C25" s="5"/>
      <c r="D25" s="5"/>
      <c r="E25" s="5"/>
      <c r="F25" s="7"/>
      <c r="G25" s="7"/>
      <c r="H25" s="5"/>
      <c r="I25" s="6"/>
      <c r="J25" s="7"/>
      <c r="K25" s="7"/>
      <c r="L25" s="8" t="str">
        <f t="shared" ca="1" si="0"/>
        <v/>
      </c>
      <c r="M25" s="8" t="str">
        <f t="shared" ca="1" si="1"/>
        <v/>
      </c>
      <c r="N25" s="6"/>
      <c r="O25" s="9" t="str">
        <f t="shared" ca="1" si="2"/>
        <v/>
      </c>
    </row>
    <row r="26" spans="1:15" ht="17.55" customHeight="1">
      <c r="A26" s="5"/>
      <c r="B26" s="6"/>
      <c r="C26" s="5"/>
      <c r="D26" s="5"/>
      <c r="E26" s="5"/>
      <c r="F26" s="7"/>
      <c r="G26" s="7"/>
      <c r="H26" s="5"/>
      <c r="I26" s="6"/>
      <c r="J26" s="7"/>
      <c r="K26" s="7"/>
      <c r="L26" s="8" t="str">
        <f t="shared" ca="1" si="0"/>
        <v/>
      </c>
      <c r="M26" s="8" t="str">
        <f t="shared" ca="1" si="1"/>
        <v/>
      </c>
      <c r="N26" s="6"/>
      <c r="O26" s="9" t="str">
        <f t="shared" ca="1" si="2"/>
        <v/>
      </c>
    </row>
    <row r="27" spans="1:15" ht="17.55" customHeight="1">
      <c r="A27" s="5"/>
      <c r="B27" s="6"/>
      <c r="C27" s="5"/>
      <c r="D27" s="5"/>
      <c r="E27" s="5"/>
      <c r="F27" s="7"/>
      <c r="G27" s="7"/>
      <c r="H27" s="5"/>
      <c r="I27" s="6"/>
      <c r="J27" s="7"/>
      <c r="K27" s="7"/>
      <c r="L27" s="8" t="str">
        <f t="shared" ca="1" si="0"/>
        <v/>
      </c>
      <c r="M27" s="8" t="str">
        <f t="shared" ca="1" si="1"/>
        <v/>
      </c>
      <c r="N27" s="6"/>
      <c r="O27" s="9" t="str">
        <f t="shared" ca="1" si="2"/>
        <v/>
      </c>
    </row>
    <row r="28" spans="1:15" ht="17.55" customHeight="1">
      <c r="A28" s="5"/>
      <c r="B28" s="6"/>
      <c r="C28" s="5"/>
      <c r="D28" s="5"/>
      <c r="E28" s="5"/>
      <c r="F28" s="7"/>
      <c r="G28" s="7"/>
      <c r="H28" s="5"/>
      <c r="I28" s="6"/>
      <c r="J28" s="7"/>
      <c r="K28" s="7"/>
      <c r="L28" s="8" t="str">
        <f t="shared" ca="1" si="0"/>
        <v/>
      </c>
      <c r="M28" s="8" t="str">
        <f t="shared" ca="1" si="1"/>
        <v/>
      </c>
      <c r="N28" s="6"/>
      <c r="O28" s="9" t="str">
        <f t="shared" ca="1" si="2"/>
        <v/>
      </c>
    </row>
    <row r="29" spans="1:15" ht="17.55" customHeight="1">
      <c r="A29" s="5"/>
      <c r="B29" s="6"/>
      <c r="C29" s="5"/>
      <c r="D29" s="5"/>
      <c r="E29" s="5"/>
      <c r="F29" s="7"/>
      <c r="G29" s="7"/>
      <c r="H29" s="5"/>
      <c r="I29" s="6"/>
      <c r="J29" s="7"/>
      <c r="K29" s="7"/>
      <c r="L29" s="8" t="str">
        <f t="shared" ca="1" si="0"/>
        <v/>
      </c>
      <c r="M29" s="8" t="str">
        <f t="shared" ca="1" si="1"/>
        <v/>
      </c>
      <c r="N29" s="6"/>
      <c r="O29" s="9" t="str">
        <f t="shared" ca="1" si="2"/>
        <v/>
      </c>
    </row>
    <row r="30" spans="1:15" ht="17.55" customHeight="1">
      <c r="A30" s="5"/>
      <c r="B30" s="6"/>
      <c r="C30" s="5"/>
      <c r="D30" s="5"/>
      <c r="E30" s="5"/>
      <c r="F30" s="7"/>
      <c r="G30" s="7"/>
      <c r="H30" s="5"/>
      <c r="I30" s="6"/>
      <c r="J30" s="7"/>
      <c r="K30" s="7"/>
      <c r="L30" s="8" t="str">
        <f t="shared" ca="1" si="0"/>
        <v/>
      </c>
      <c r="M30" s="8" t="str">
        <f t="shared" ca="1" si="1"/>
        <v/>
      </c>
      <c r="N30" s="6"/>
      <c r="O30" s="9" t="str">
        <f t="shared" ca="1" si="2"/>
        <v/>
      </c>
    </row>
    <row r="31" spans="1:15" ht="17.55" customHeight="1">
      <c r="A31" s="5"/>
      <c r="B31" s="6"/>
      <c r="C31" s="5"/>
      <c r="D31" s="5"/>
      <c r="E31" s="5"/>
      <c r="F31" s="7"/>
      <c r="G31" s="7"/>
      <c r="H31" s="5"/>
      <c r="I31" s="6"/>
      <c r="J31" s="7"/>
      <c r="K31" s="7"/>
      <c r="L31" s="8" t="str">
        <f t="shared" ca="1" si="0"/>
        <v/>
      </c>
      <c r="M31" s="8" t="str">
        <f t="shared" ca="1" si="1"/>
        <v/>
      </c>
      <c r="N31" s="6"/>
      <c r="O31" s="9" t="str">
        <f t="shared" ca="1" si="2"/>
        <v/>
      </c>
    </row>
    <row r="32" spans="1:15" ht="17.55" customHeight="1">
      <c r="A32" s="5"/>
      <c r="B32" s="6"/>
      <c r="C32" s="5"/>
      <c r="D32" s="5"/>
      <c r="E32" s="5"/>
      <c r="F32" s="7"/>
      <c r="G32" s="7"/>
      <c r="H32" s="5"/>
      <c r="I32" s="6"/>
      <c r="J32" s="7"/>
      <c r="K32" s="7"/>
      <c r="L32" s="8" t="str">
        <f t="shared" ca="1" si="0"/>
        <v/>
      </c>
      <c r="M32" s="8" t="str">
        <f t="shared" ca="1" si="1"/>
        <v/>
      </c>
      <c r="N32" s="6"/>
      <c r="O32" s="9" t="str">
        <f t="shared" ca="1" si="2"/>
        <v/>
      </c>
    </row>
    <row r="33" spans="1:15" ht="17.55" customHeight="1">
      <c r="A33" s="5"/>
      <c r="B33" s="6"/>
      <c r="C33" s="5"/>
      <c r="D33" s="5"/>
      <c r="E33" s="5"/>
      <c r="F33" s="7"/>
      <c r="G33" s="7"/>
      <c r="H33" s="5"/>
      <c r="I33" s="6"/>
      <c r="J33" s="7"/>
      <c r="K33" s="7"/>
      <c r="L33" s="8" t="str">
        <f t="shared" ca="1" si="0"/>
        <v/>
      </c>
      <c r="M33" s="8" t="str">
        <f t="shared" ca="1" si="1"/>
        <v/>
      </c>
      <c r="N33" s="6"/>
      <c r="O33" s="9" t="str">
        <f t="shared" ca="1" si="2"/>
        <v/>
      </c>
    </row>
    <row r="34" spans="1:15" ht="17.55" customHeight="1">
      <c r="A34" s="5"/>
      <c r="B34" s="6"/>
      <c r="C34" s="5"/>
      <c r="D34" s="5"/>
      <c r="E34" s="5"/>
      <c r="F34" s="7"/>
      <c r="G34" s="7"/>
      <c r="H34" s="5"/>
      <c r="I34" s="6"/>
      <c r="J34" s="7"/>
      <c r="K34" s="7"/>
      <c r="L34" s="8" t="str">
        <f t="shared" ca="1" si="0"/>
        <v/>
      </c>
      <c r="M34" s="8" t="str">
        <f t="shared" ca="1" si="1"/>
        <v/>
      </c>
      <c r="N34" s="6"/>
      <c r="O34" s="9" t="str">
        <f t="shared" ca="1" si="2"/>
        <v/>
      </c>
    </row>
    <row r="35" spans="1:15" ht="17.55" customHeight="1">
      <c r="A35" s="5"/>
      <c r="B35" s="6"/>
      <c r="C35" s="5"/>
      <c r="D35" s="5"/>
      <c r="E35" s="5"/>
      <c r="F35" s="7"/>
      <c r="G35" s="7"/>
      <c r="H35" s="5"/>
      <c r="I35" s="6"/>
      <c r="J35" s="7"/>
      <c r="K35" s="7"/>
      <c r="L35" s="8" t="str">
        <f t="shared" ca="1" si="0"/>
        <v/>
      </c>
      <c r="M35" s="8" t="str">
        <f t="shared" ca="1" si="1"/>
        <v/>
      </c>
      <c r="N35" s="6"/>
      <c r="O35" s="9" t="str">
        <f t="shared" ca="1" si="2"/>
        <v/>
      </c>
    </row>
    <row r="36" spans="1:15" ht="17.55" customHeight="1">
      <c r="A36" s="5"/>
      <c r="B36" s="6"/>
      <c r="C36" s="5"/>
      <c r="D36" s="5"/>
      <c r="E36" s="5"/>
      <c r="F36" s="7"/>
      <c r="G36" s="7"/>
      <c r="H36" s="5"/>
      <c r="I36" s="6"/>
      <c r="J36" s="7"/>
      <c r="K36" s="7"/>
      <c r="L36" s="8" t="str">
        <f t="shared" ca="1" si="0"/>
        <v/>
      </c>
      <c r="M36" s="8" t="str">
        <f t="shared" ca="1" si="1"/>
        <v/>
      </c>
      <c r="N36" s="6"/>
      <c r="O36" s="9" t="str">
        <f t="shared" ca="1" si="2"/>
        <v/>
      </c>
    </row>
    <row r="37" spans="1:15" ht="17.55" customHeight="1">
      <c r="A37" s="5"/>
      <c r="B37" s="6"/>
      <c r="C37" s="5"/>
      <c r="D37" s="5"/>
      <c r="E37" s="5"/>
      <c r="F37" s="7"/>
      <c r="G37" s="7"/>
      <c r="H37" s="5"/>
      <c r="I37" s="6"/>
      <c r="J37" s="7"/>
      <c r="K37" s="7"/>
      <c r="L37" s="8" t="str">
        <f t="shared" ca="1" si="0"/>
        <v/>
      </c>
      <c r="M37" s="8" t="str">
        <f t="shared" ca="1" si="1"/>
        <v/>
      </c>
      <c r="N37" s="6"/>
      <c r="O37" s="9" t="str">
        <f t="shared" ca="1" si="2"/>
        <v/>
      </c>
    </row>
    <row r="38" spans="1:15" ht="17.55" customHeight="1">
      <c r="A38" s="5"/>
      <c r="B38" s="6"/>
      <c r="C38" s="5"/>
      <c r="D38" s="5"/>
      <c r="E38" s="5"/>
      <c r="F38" s="7"/>
      <c r="G38" s="7"/>
      <c r="H38" s="5"/>
      <c r="I38" s="6"/>
      <c r="J38" s="7"/>
      <c r="K38" s="7"/>
      <c r="L38" s="8" t="str">
        <f t="shared" ca="1" si="0"/>
        <v/>
      </c>
      <c r="M38" s="8" t="str">
        <f t="shared" ca="1" si="1"/>
        <v/>
      </c>
      <c r="N38" s="6"/>
      <c r="O38" s="9" t="str">
        <f t="shared" ca="1" si="2"/>
        <v/>
      </c>
    </row>
    <row r="39" spans="1:15" ht="17.55" customHeight="1">
      <c r="A39" s="5"/>
      <c r="B39" s="6"/>
      <c r="C39" s="5"/>
      <c r="D39" s="5"/>
      <c r="E39" s="5"/>
      <c r="F39" s="7"/>
      <c r="G39" s="7"/>
      <c r="H39" s="5"/>
      <c r="I39" s="6"/>
      <c r="J39" s="7"/>
      <c r="K39" s="7"/>
      <c r="L39" s="8" t="str">
        <f t="shared" ca="1" si="0"/>
        <v/>
      </c>
      <c r="M39" s="8" t="str">
        <f t="shared" ca="1" si="1"/>
        <v/>
      </c>
      <c r="N39" s="6"/>
      <c r="O39" s="9" t="str">
        <f t="shared" ca="1" si="2"/>
        <v/>
      </c>
    </row>
    <row r="40" spans="1:15" ht="17.55" customHeight="1">
      <c r="A40" s="5"/>
      <c r="B40" s="6"/>
      <c r="C40" s="5"/>
      <c r="D40" s="5"/>
      <c r="E40" s="5"/>
      <c r="F40" s="7"/>
      <c r="G40" s="7"/>
      <c r="H40" s="5"/>
      <c r="I40" s="6"/>
      <c r="J40" s="7"/>
      <c r="K40" s="7"/>
      <c r="L40" s="8" t="str">
        <f t="shared" ca="1" si="0"/>
        <v/>
      </c>
      <c r="M40" s="8" t="str">
        <f t="shared" ca="1" si="1"/>
        <v/>
      </c>
      <c r="N40" s="6"/>
      <c r="O40" s="9" t="str">
        <f t="shared" ca="1" si="2"/>
        <v/>
      </c>
    </row>
    <row r="41" spans="1:15" ht="17.55" customHeight="1">
      <c r="A41" s="5"/>
      <c r="B41" s="6"/>
      <c r="C41" s="5"/>
      <c r="D41" s="5"/>
      <c r="E41" s="5"/>
      <c r="F41" s="7"/>
      <c r="G41" s="7"/>
      <c r="H41" s="5"/>
      <c r="I41" s="6"/>
      <c r="J41" s="7"/>
      <c r="K41" s="7"/>
      <c r="L41" s="8" t="str">
        <f t="shared" ref="L41:L72" ca="1" si="3">IF(B41="","",IF(O41&lt;&gt;"OK","REVISAR",IF(H41="Terminado",K41-F41,TODAY()-F41)))</f>
        <v/>
      </c>
      <c r="M41" s="8" t="str">
        <f t="shared" ref="M41:M67" ca="1" si="4">IF(B41="","",IF(O41&lt;&gt;"OK","REVISAR",IF(H41="Pendiente","",IF(H41="Terminado",K41-J41,TODAY()-J41))))</f>
        <v/>
      </c>
      <c r="N41" s="6"/>
      <c r="O41" s="9" t="str">
        <f t="shared" ref="O41:O72" ca="1" si="5">IF(COUNTA(A41:K41,N41)=0,"",IF(B41="","FALTA TAREA",IF(A41="","FALTA ID",IF(COUNTIF($A$9:$A$67,A41)&gt;1,"REVISAR ID DUPLICADO",IF(NOT(OR(C41="Pedido",C41="Compra",C41="Factura",C41="Servicio",C41="Administración")),"REVISAR TIPO",IF(NOT(OR(D41="Alta",D41="Media",D41="Baja")),"REVISAR PRIORIDAD",IF(E41="","FALTA RESPONSABLE",IF(OR(NOT(ISNUMBER(F41)),F41&lt;=0,F41&gt;TODAY()),"REVISAR FECHA ENTRADA",IF(OR(NOT(ISNUMBER(G41)),G41&lt;F41),"REVISAR FECHA COMPROMISO",IF(NOT(OR(H41="Pendiente",H41="En proceso",H41="Bloqueado",H41="Terminado")),"REVISAR ESTADO",IF(AND(H41="Bloqueado",I41=""),"FALTA MOTIVO BLOQUEO",IF(AND(H41="Pendiente",OR(J41&lt;&gt;"",K41&lt;&gt;"")),"REVISAR FECHAS",IF(AND(OR(H41="En proceso",H41="Bloqueado"),OR(NOT(ISNUMBER(J41)),J41&lt;F41,J41&gt;TODAY(),K41&lt;&gt;"")),"REVISAR FECHAS",IF(AND(H41="Terminado",OR(NOT(ISNUMBER(J41)),NOT(ISNUMBER(K41)),J41&lt;F41,K41&lt;J41,J41&gt;TODAY(),K41&gt;TODAY())),"REVISAR FECHAS","OK"))))))))))))))</f>
        <v/>
      </c>
    </row>
    <row r="42" spans="1:15" ht="17.55" customHeight="1">
      <c r="A42" s="5"/>
      <c r="B42" s="6"/>
      <c r="C42" s="5"/>
      <c r="D42" s="5"/>
      <c r="E42" s="5"/>
      <c r="F42" s="7"/>
      <c r="G42" s="7"/>
      <c r="H42" s="5"/>
      <c r="I42" s="6"/>
      <c r="J42" s="7"/>
      <c r="K42" s="7"/>
      <c r="L42" s="8" t="str">
        <f t="shared" ca="1" si="3"/>
        <v/>
      </c>
      <c r="M42" s="8" t="str">
        <f t="shared" ca="1" si="4"/>
        <v/>
      </c>
      <c r="N42" s="6"/>
      <c r="O42" s="9" t="str">
        <f t="shared" ca="1" si="5"/>
        <v/>
      </c>
    </row>
    <row r="43" spans="1:15" ht="17.55" customHeight="1">
      <c r="A43" s="5"/>
      <c r="B43" s="6"/>
      <c r="C43" s="5"/>
      <c r="D43" s="5"/>
      <c r="E43" s="5"/>
      <c r="F43" s="7"/>
      <c r="G43" s="7"/>
      <c r="H43" s="5"/>
      <c r="I43" s="6"/>
      <c r="J43" s="7"/>
      <c r="K43" s="7"/>
      <c r="L43" s="8" t="str">
        <f t="shared" ca="1" si="3"/>
        <v/>
      </c>
      <c r="M43" s="8" t="str">
        <f t="shared" ca="1" si="4"/>
        <v/>
      </c>
      <c r="N43" s="6"/>
      <c r="O43" s="9" t="str">
        <f t="shared" ca="1" si="5"/>
        <v/>
      </c>
    </row>
    <row r="44" spans="1:15" ht="17.55" customHeight="1">
      <c r="A44" s="5"/>
      <c r="B44" s="6"/>
      <c r="C44" s="5"/>
      <c r="D44" s="5"/>
      <c r="E44" s="5"/>
      <c r="F44" s="7"/>
      <c r="G44" s="7"/>
      <c r="H44" s="5"/>
      <c r="I44" s="6"/>
      <c r="J44" s="7"/>
      <c r="K44" s="7"/>
      <c r="L44" s="8" t="str">
        <f t="shared" ca="1" si="3"/>
        <v/>
      </c>
      <c r="M44" s="8" t="str">
        <f t="shared" ca="1" si="4"/>
        <v/>
      </c>
      <c r="N44" s="6"/>
      <c r="O44" s="9" t="str">
        <f t="shared" ca="1" si="5"/>
        <v/>
      </c>
    </row>
    <row r="45" spans="1:15" ht="17.55" customHeight="1">
      <c r="A45" s="5"/>
      <c r="B45" s="6"/>
      <c r="C45" s="5"/>
      <c r="D45" s="5"/>
      <c r="E45" s="5"/>
      <c r="F45" s="7"/>
      <c r="G45" s="7"/>
      <c r="H45" s="5"/>
      <c r="I45" s="6"/>
      <c r="J45" s="7"/>
      <c r="K45" s="7"/>
      <c r="L45" s="8" t="str">
        <f t="shared" ca="1" si="3"/>
        <v/>
      </c>
      <c r="M45" s="8" t="str">
        <f t="shared" ca="1" si="4"/>
        <v/>
      </c>
      <c r="N45" s="6"/>
      <c r="O45" s="9" t="str">
        <f t="shared" ca="1" si="5"/>
        <v/>
      </c>
    </row>
    <row r="46" spans="1:15" ht="17.55" customHeight="1">
      <c r="A46" s="5"/>
      <c r="B46" s="6"/>
      <c r="C46" s="5"/>
      <c r="D46" s="5"/>
      <c r="E46" s="5"/>
      <c r="F46" s="7"/>
      <c r="G46" s="7"/>
      <c r="H46" s="5"/>
      <c r="I46" s="6"/>
      <c r="J46" s="7"/>
      <c r="K46" s="7"/>
      <c r="L46" s="8" t="str">
        <f t="shared" ca="1" si="3"/>
        <v/>
      </c>
      <c r="M46" s="8" t="str">
        <f t="shared" ca="1" si="4"/>
        <v/>
      </c>
      <c r="N46" s="6"/>
      <c r="O46" s="9" t="str">
        <f t="shared" ca="1" si="5"/>
        <v/>
      </c>
    </row>
    <row r="47" spans="1:15" ht="17.55" customHeight="1">
      <c r="A47" s="5"/>
      <c r="B47" s="6"/>
      <c r="C47" s="5"/>
      <c r="D47" s="5"/>
      <c r="E47" s="5"/>
      <c r="F47" s="7"/>
      <c r="G47" s="7"/>
      <c r="H47" s="5"/>
      <c r="I47" s="6"/>
      <c r="J47" s="7"/>
      <c r="K47" s="7"/>
      <c r="L47" s="8" t="str">
        <f t="shared" ca="1" si="3"/>
        <v/>
      </c>
      <c r="M47" s="8" t="str">
        <f t="shared" ca="1" si="4"/>
        <v/>
      </c>
      <c r="N47" s="6"/>
      <c r="O47" s="9" t="str">
        <f t="shared" ca="1" si="5"/>
        <v/>
      </c>
    </row>
    <row r="48" spans="1:15" ht="17.55" customHeight="1">
      <c r="A48" s="5"/>
      <c r="B48" s="6"/>
      <c r="C48" s="5"/>
      <c r="D48" s="5"/>
      <c r="E48" s="5"/>
      <c r="F48" s="7"/>
      <c r="G48" s="7"/>
      <c r="H48" s="5"/>
      <c r="I48" s="6"/>
      <c r="J48" s="7"/>
      <c r="K48" s="7"/>
      <c r="L48" s="8" t="str">
        <f t="shared" ca="1" si="3"/>
        <v/>
      </c>
      <c r="M48" s="8" t="str">
        <f t="shared" ca="1" si="4"/>
        <v/>
      </c>
      <c r="N48" s="6"/>
      <c r="O48" s="9" t="str">
        <f t="shared" ca="1" si="5"/>
        <v/>
      </c>
    </row>
    <row r="49" spans="1:15" ht="17.55" customHeight="1">
      <c r="A49" s="5"/>
      <c r="B49" s="6"/>
      <c r="C49" s="5"/>
      <c r="D49" s="5"/>
      <c r="E49" s="5"/>
      <c r="F49" s="7"/>
      <c r="G49" s="7"/>
      <c r="H49" s="5"/>
      <c r="I49" s="6"/>
      <c r="J49" s="7"/>
      <c r="K49" s="7"/>
      <c r="L49" s="8" t="str">
        <f t="shared" ca="1" si="3"/>
        <v/>
      </c>
      <c r="M49" s="8" t="str">
        <f t="shared" ca="1" si="4"/>
        <v/>
      </c>
      <c r="N49" s="6"/>
      <c r="O49" s="9" t="str">
        <f t="shared" ca="1" si="5"/>
        <v/>
      </c>
    </row>
    <row r="50" spans="1:15" ht="17.55" customHeight="1">
      <c r="A50" s="5"/>
      <c r="B50" s="6"/>
      <c r="C50" s="5"/>
      <c r="D50" s="5"/>
      <c r="E50" s="5"/>
      <c r="F50" s="7"/>
      <c r="G50" s="7"/>
      <c r="H50" s="5"/>
      <c r="I50" s="6"/>
      <c r="J50" s="7"/>
      <c r="K50" s="7"/>
      <c r="L50" s="8" t="str">
        <f t="shared" ca="1" si="3"/>
        <v/>
      </c>
      <c r="M50" s="8" t="str">
        <f t="shared" ca="1" si="4"/>
        <v/>
      </c>
      <c r="N50" s="6"/>
      <c r="O50" s="9" t="str">
        <f t="shared" ca="1" si="5"/>
        <v/>
      </c>
    </row>
    <row r="51" spans="1:15" ht="17.55" customHeight="1">
      <c r="A51" s="5"/>
      <c r="B51" s="6"/>
      <c r="C51" s="5"/>
      <c r="D51" s="5"/>
      <c r="E51" s="5"/>
      <c r="F51" s="7"/>
      <c r="G51" s="7"/>
      <c r="H51" s="5"/>
      <c r="I51" s="6"/>
      <c r="J51" s="7"/>
      <c r="K51" s="7"/>
      <c r="L51" s="8" t="str">
        <f t="shared" ca="1" si="3"/>
        <v/>
      </c>
      <c r="M51" s="8" t="str">
        <f t="shared" ca="1" si="4"/>
        <v/>
      </c>
      <c r="N51" s="6"/>
      <c r="O51" s="9" t="str">
        <f t="shared" ca="1" si="5"/>
        <v/>
      </c>
    </row>
    <row r="52" spans="1:15" ht="17.55" customHeight="1">
      <c r="A52" s="5"/>
      <c r="B52" s="6"/>
      <c r="C52" s="5"/>
      <c r="D52" s="5"/>
      <c r="E52" s="5"/>
      <c r="F52" s="7"/>
      <c r="G52" s="7"/>
      <c r="H52" s="5"/>
      <c r="I52" s="6"/>
      <c r="J52" s="7"/>
      <c r="K52" s="7"/>
      <c r="L52" s="8" t="str">
        <f t="shared" ca="1" si="3"/>
        <v/>
      </c>
      <c r="M52" s="8" t="str">
        <f t="shared" ca="1" si="4"/>
        <v/>
      </c>
      <c r="N52" s="6"/>
      <c r="O52" s="9" t="str">
        <f t="shared" ca="1" si="5"/>
        <v/>
      </c>
    </row>
    <row r="53" spans="1:15" ht="17.55" customHeight="1">
      <c r="A53" s="5"/>
      <c r="B53" s="6"/>
      <c r="C53" s="5"/>
      <c r="D53" s="5"/>
      <c r="E53" s="5"/>
      <c r="F53" s="7"/>
      <c r="G53" s="7"/>
      <c r="H53" s="5"/>
      <c r="I53" s="6"/>
      <c r="J53" s="7"/>
      <c r="K53" s="7"/>
      <c r="L53" s="8" t="str">
        <f t="shared" ca="1" si="3"/>
        <v/>
      </c>
      <c r="M53" s="8" t="str">
        <f t="shared" ca="1" si="4"/>
        <v/>
      </c>
      <c r="N53" s="6"/>
      <c r="O53" s="9" t="str">
        <f t="shared" ca="1" si="5"/>
        <v/>
      </c>
    </row>
    <row r="54" spans="1:15" ht="17.55" customHeight="1">
      <c r="A54" s="5"/>
      <c r="B54" s="6"/>
      <c r="C54" s="5"/>
      <c r="D54" s="5"/>
      <c r="E54" s="5"/>
      <c r="F54" s="7"/>
      <c r="G54" s="7"/>
      <c r="H54" s="5"/>
      <c r="I54" s="6"/>
      <c r="J54" s="7"/>
      <c r="K54" s="7"/>
      <c r="L54" s="8" t="str">
        <f t="shared" ca="1" si="3"/>
        <v/>
      </c>
      <c r="M54" s="8" t="str">
        <f t="shared" ca="1" si="4"/>
        <v/>
      </c>
      <c r="N54" s="6"/>
      <c r="O54" s="9" t="str">
        <f t="shared" ca="1" si="5"/>
        <v/>
      </c>
    </row>
    <row r="55" spans="1:15" ht="17.55" customHeight="1">
      <c r="A55" s="5"/>
      <c r="B55" s="6"/>
      <c r="C55" s="5"/>
      <c r="D55" s="5"/>
      <c r="E55" s="5"/>
      <c r="F55" s="7"/>
      <c r="G55" s="7"/>
      <c r="H55" s="5"/>
      <c r="I55" s="6"/>
      <c r="J55" s="7"/>
      <c r="K55" s="7"/>
      <c r="L55" s="8" t="str">
        <f t="shared" ca="1" si="3"/>
        <v/>
      </c>
      <c r="M55" s="8" t="str">
        <f t="shared" ca="1" si="4"/>
        <v/>
      </c>
      <c r="N55" s="6"/>
      <c r="O55" s="9" t="str">
        <f t="shared" ca="1" si="5"/>
        <v/>
      </c>
    </row>
    <row r="56" spans="1:15" ht="17.55" customHeight="1">
      <c r="A56" s="5"/>
      <c r="B56" s="6"/>
      <c r="C56" s="5"/>
      <c r="D56" s="5"/>
      <c r="E56" s="5"/>
      <c r="F56" s="7"/>
      <c r="G56" s="7"/>
      <c r="H56" s="5"/>
      <c r="I56" s="6"/>
      <c r="J56" s="7"/>
      <c r="K56" s="7"/>
      <c r="L56" s="8" t="str">
        <f t="shared" ca="1" si="3"/>
        <v/>
      </c>
      <c r="M56" s="8" t="str">
        <f t="shared" ca="1" si="4"/>
        <v/>
      </c>
      <c r="N56" s="6"/>
      <c r="O56" s="9" t="str">
        <f t="shared" ca="1" si="5"/>
        <v/>
      </c>
    </row>
    <row r="57" spans="1:15" ht="17.55" customHeight="1">
      <c r="A57" s="5"/>
      <c r="B57" s="6"/>
      <c r="C57" s="5"/>
      <c r="D57" s="5"/>
      <c r="E57" s="5"/>
      <c r="F57" s="7"/>
      <c r="G57" s="7"/>
      <c r="H57" s="5"/>
      <c r="I57" s="6"/>
      <c r="J57" s="7"/>
      <c r="K57" s="7"/>
      <c r="L57" s="8" t="str">
        <f t="shared" ca="1" si="3"/>
        <v/>
      </c>
      <c r="M57" s="8" t="str">
        <f t="shared" ca="1" si="4"/>
        <v/>
      </c>
      <c r="N57" s="6"/>
      <c r="O57" s="9" t="str">
        <f t="shared" ca="1" si="5"/>
        <v/>
      </c>
    </row>
    <row r="58" spans="1:15" ht="17.55" customHeight="1">
      <c r="A58" s="5"/>
      <c r="B58" s="6"/>
      <c r="C58" s="5"/>
      <c r="D58" s="5"/>
      <c r="E58" s="5"/>
      <c r="F58" s="7"/>
      <c r="G58" s="7"/>
      <c r="H58" s="5"/>
      <c r="I58" s="6"/>
      <c r="J58" s="7"/>
      <c r="K58" s="7"/>
      <c r="L58" s="8" t="str">
        <f t="shared" ca="1" si="3"/>
        <v/>
      </c>
      <c r="M58" s="8" t="str">
        <f t="shared" ca="1" si="4"/>
        <v/>
      </c>
      <c r="N58" s="6"/>
      <c r="O58" s="9" t="str">
        <f t="shared" ca="1" si="5"/>
        <v/>
      </c>
    </row>
    <row r="59" spans="1:15" ht="17.55" customHeight="1">
      <c r="A59" s="5"/>
      <c r="B59" s="6"/>
      <c r="C59" s="5"/>
      <c r="D59" s="5"/>
      <c r="E59" s="5"/>
      <c r="F59" s="7"/>
      <c r="G59" s="7"/>
      <c r="H59" s="5"/>
      <c r="I59" s="6"/>
      <c r="J59" s="7"/>
      <c r="K59" s="7"/>
      <c r="L59" s="8" t="str">
        <f t="shared" ca="1" si="3"/>
        <v/>
      </c>
      <c r="M59" s="8" t="str">
        <f t="shared" ca="1" si="4"/>
        <v/>
      </c>
      <c r="N59" s="6"/>
      <c r="O59" s="9" t="str">
        <f t="shared" ca="1" si="5"/>
        <v/>
      </c>
    </row>
    <row r="60" spans="1:15" ht="17.55" customHeight="1">
      <c r="A60" s="5"/>
      <c r="B60" s="6"/>
      <c r="C60" s="5"/>
      <c r="D60" s="5"/>
      <c r="E60" s="5"/>
      <c r="F60" s="7"/>
      <c r="G60" s="7"/>
      <c r="H60" s="5"/>
      <c r="I60" s="6"/>
      <c r="J60" s="7"/>
      <c r="K60" s="7"/>
      <c r="L60" s="8" t="str">
        <f t="shared" ca="1" si="3"/>
        <v/>
      </c>
      <c r="M60" s="8" t="str">
        <f t="shared" ca="1" si="4"/>
        <v/>
      </c>
      <c r="N60" s="6"/>
      <c r="O60" s="9" t="str">
        <f t="shared" ca="1" si="5"/>
        <v/>
      </c>
    </row>
    <row r="61" spans="1:15" ht="17.55" customHeight="1">
      <c r="A61" s="5"/>
      <c r="B61" s="6"/>
      <c r="C61" s="5"/>
      <c r="D61" s="5"/>
      <c r="E61" s="5"/>
      <c r="F61" s="7"/>
      <c r="G61" s="7"/>
      <c r="H61" s="5"/>
      <c r="I61" s="6"/>
      <c r="J61" s="7"/>
      <c r="K61" s="7"/>
      <c r="L61" s="8" t="str">
        <f t="shared" ca="1" si="3"/>
        <v/>
      </c>
      <c r="M61" s="8" t="str">
        <f t="shared" ca="1" si="4"/>
        <v/>
      </c>
      <c r="N61" s="6"/>
      <c r="O61" s="9" t="str">
        <f t="shared" ca="1" si="5"/>
        <v/>
      </c>
    </row>
    <row r="62" spans="1:15" ht="17.55" customHeight="1">
      <c r="A62" s="5"/>
      <c r="B62" s="6"/>
      <c r="C62" s="5"/>
      <c r="D62" s="5"/>
      <c r="E62" s="5"/>
      <c r="F62" s="7"/>
      <c r="G62" s="7"/>
      <c r="H62" s="5"/>
      <c r="I62" s="6"/>
      <c r="J62" s="7"/>
      <c r="K62" s="7"/>
      <c r="L62" s="8" t="str">
        <f t="shared" ca="1" si="3"/>
        <v/>
      </c>
      <c r="M62" s="8" t="str">
        <f t="shared" ca="1" si="4"/>
        <v/>
      </c>
      <c r="N62" s="6"/>
      <c r="O62" s="9" t="str">
        <f t="shared" ca="1" si="5"/>
        <v/>
      </c>
    </row>
    <row r="63" spans="1:15" ht="17.55" customHeight="1">
      <c r="A63" s="5"/>
      <c r="B63" s="6"/>
      <c r="C63" s="5"/>
      <c r="D63" s="5"/>
      <c r="E63" s="5"/>
      <c r="F63" s="7"/>
      <c r="G63" s="7"/>
      <c r="H63" s="5"/>
      <c r="I63" s="6"/>
      <c r="J63" s="7"/>
      <c r="K63" s="7"/>
      <c r="L63" s="8" t="str">
        <f t="shared" ca="1" si="3"/>
        <v/>
      </c>
      <c r="M63" s="8" t="str">
        <f t="shared" ca="1" si="4"/>
        <v/>
      </c>
      <c r="N63" s="6"/>
      <c r="O63" s="9" t="str">
        <f t="shared" ca="1" si="5"/>
        <v/>
      </c>
    </row>
    <row r="64" spans="1:15" ht="17.55" customHeight="1">
      <c r="A64" s="5"/>
      <c r="B64" s="6"/>
      <c r="C64" s="5"/>
      <c r="D64" s="5"/>
      <c r="E64" s="5"/>
      <c r="F64" s="7"/>
      <c r="G64" s="7"/>
      <c r="H64" s="5"/>
      <c r="I64" s="6"/>
      <c r="J64" s="7"/>
      <c r="K64" s="7"/>
      <c r="L64" s="8" t="str">
        <f t="shared" ca="1" si="3"/>
        <v/>
      </c>
      <c r="M64" s="8" t="str">
        <f t="shared" ca="1" si="4"/>
        <v/>
      </c>
      <c r="N64" s="6"/>
      <c r="O64" s="9" t="str">
        <f t="shared" ca="1" si="5"/>
        <v/>
      </c>
    </row>
    <row r="65" spans="1:15" ht="17.55" customHeight="1">
      <c r="A65" s="5"/>
      <c r="B65" s="6"/>
      <c r="C65" s="5"/>
      <c r="D65" s="5"/>
      <c r="E65" s="5"/>
      <c r="F65" s="7"/>
      <c r="G65" s="7"/>
      <c r="H65" s="5"/>
      <c r="I65" s="6"/>
      <c r="J65" s="7"/>
      <c r="K65" s="7"/>
      <c r="L65" s="8" t="str">
        <f t="shared" ca="1" si="3"/>
        <v/>
      </c>
      <c r="M65" s="8" t="str">
        <f t="shared" ca="1" si="4"/>
        <v/>
      </c>
      <c r="N65" s="6"/>
      <c r="O65" s="9" t="str">
        <f t="shared" ca="1" si="5"/>
        <v/>
      </c>
    </row>
    <row r="66" spans="1:15" ht="17.55" customHeight="1">
      <c r="A66" s="5"/>
      <c r="B66" s="6"/>
      <c r="C66" s="5"/>
      <c r="D66" s="5"/>
      <c r="E66" s="5"/>
      <c r="F66" s="7"/>
      <c r="G66" s="7"/>
      <c r="H66" s="5"/>
      <c r="I66" s="6"/>
      <c r="J66" s="7"/>
      <c r="K66" s="7"/>
      <c r="L66" s="8" t="str">
        <f t="shared" ca="1" si="3"/>
        <v/>
      </c>
      <c r="M66" s="8" t="str">
        <f t="shared" ca="1" si="4"/>
        <v/>
      </c>
      <c r="N66" s="6"/>
      <c r="O66" s="9" t="str">
        <f t="shared" ca="1" si="5"/>
        <v/>
      </c>
    </row>
    <row r="67" spans="1:15" ht="17.55" customHeight="1">
      <c r="A67" s="5"/>
      <c r="B67" s="6"/>
      <c r="C67" s="5"/>
      <c r="D67" s="5"/>
      <c r="E67" s="5"/>
      <c r="F67" s="7"/>
      <c r="G67" s="7"/>
      <c r="H67" s="5"/>
      <c r="I67" s="6"/>
      <c r="J67" s="7"/>
      <c r="K67" s="7"/>
      <c r="L67" s="8" t="str">
        <f t="shared" ca="1" si="3"/>
        <v/>
      </c>
      <c r="M67" s="8" t="str">
        <f t="shared" ca="1" si="4"/>
        <v/>
      </c>
      <c r="N67" s="6"/>
      <c r="O67" s="9" t="str">
        <f t="shared" ca="1" si="5"/>
        <v/>
      </c>
    </row>
  </sheetData>
  <mergeCells count="3">
    <mergeCell ref="A1:O1"/>
    <mergeCell ref="A2:O2"/>
    <mergeCell ref="A6:O6"/>
  </mergeCells>
  <dataValidations count="4">
    <dataValidation sqref="B4" xr:uid="{00000000-0002-0000-0200-000000000000}">
      <formula1>1</formula1>
      <formula2>999</formula2>
    </dataValidation>
    <dataValidation type="list" sqref="C9:C67" xr:uid="{00000000-0002-0000-0200-000001000000}">
      <formula1>"Pedido,Compra,Factura,Servicio,Administración"</formula1>
    </dataValidation>
    <dataValidation type="list" sqref="D9:D67" xr:uid="{00000000-0002-0000-0200-000002000000}">
      <formula1>"Alta,Media,Baja"</formula1>
    </dataValidation>
    <dataValidation type="list" sqref="H9:H67" xr:uid="{00000000-0002-0000-0200-000003000000}">
      <formula1>"Pendiente,En proceso,Bloqueado,Terminado"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6"/>
  <sheetViews>
    <sheetView workbookViewId="0">
      <selection sqref="A1:L1"/>
    </sheetView>
  </sheetViews>
  <sheetFormatPr baseColWidth="10" defaultColWidth="8.796875" defaultRowHeight="13.8"/>
  <cols>
    <col min="1" max="1" width="18" customWidth="1"/>
    <col min="2" max="2" width="14" customWidth="1"/>
    <col min="3" max="4" width="24" customWidth="1"/>
    <col min="5" max="5" width="16" customWidth="1"/>
    <col min="6" max="6" width="14" customWidth="1"/>
    <col min="7" max="7" width="16" customWidth="1"/>
    <col min="8" max="8" width="14" customWidth="1"/>
    <col min="9" max="9" width="18" customWidth="1"/>
    <col min="10" max="10" width="14" customWidth="1"/>
    <col min="11" max="11" width="18" customWidth="1"/>
    <col min="12" max="12" width="14" customWidth="1"/>
  </cols>
  <sheetData>
    <row r="1" spans="1:12" ht="27.15" customHeight="1">
      <c r="A1" s="16" t="s">
        <v>208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0.85" customHeight="1">
      <c r="A2" s="17" t="s">
        <v>209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7.55" customHeight="1"/>
    <row r="4" spans="1:12" ht="24" customHeight="1">
      <c r="A4" s="19" t="s">
        <v>147</v>
      </c>
      <c r="B4" s="20"/>
      <c r="C4" s="19" t="s">
        <v>66</v>
      </c>
      <c r="D4" s="20"/>
      <c r="E4" s="19" t="s">
        <v>149</v>
      </c>
      <c r="F4" s="20"/>
      <c r="G4" s="19" t="s">
        <v>150</v>
      </c>
      <c r="H4" s="20"/>
      <c r="I4" s="19" t="s">
        <v>151</v>
      </c>
      <c r="J4" s="20"/>
      <c r="K4" s="19" t="s">
        <v>152</v>
      </c>
      <c r="L4" s="20"/>
    </row>
    <row r="5" spans="1:12" ht="24" customHeight="1">
      <c r="A5" s="21">
        <f>'Tablero Kanban'!D4</f>
        <v>5</v>
      </c>
      <c r="B5" s="20"/>
      <c r="C5" s="21">
        <f>'Tablero Kanban'!B4</f>
        <v>5</v>
      </c>
      <c r="D5" s="20"/>
      <c r="E5" s="21">
        <f>'Tablero Kanban'!H4</f>
        <v>2</v>
      </c>
      <c r="F5" s="20"/>
      <c r="G5" s="21">
        <f ca="1">'Tablero Kanban'!J4</f>
        <v>4</v>
      </c>
      <c r="H5" s="20"/>
      <c r="I5" s="21">
        <f ca="1">'Tablero Kanban'!L4</f>
        <v>3</v>
      </c>
      <c r="J5" s="20"/>
      <c r="K5" s="22">
        <f ca="1">'Tablero Kanban'!N4</f>
        <v>0.75</v>
      </c>
      <c r="L5" s="20"/>
    </row>
    <row r="6" spans="1:12" ht="24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4" customHeight="1">
      <c r="A7" s="10" t="s">
        <v>210</v>
      </c>
      <c r="B7" s="11">
        <f ca="1">COUNTIFS('Tablero Kanban'!B9:B67,"&lt;&gt;",'Tablero Kanban'!O9:O67,"&lt;&gt;OK")</f>
        <v>0</v>
      </c>
      <c r="C7" s="23" t="s">
        <v>211</v>
      </c>
      <c r="D7" s="23"/>
      <c r="E7" s="23"/>
      <c r="F7" s="23"/>
    </row>
    <row r="8" spans="1:12" ht="17.55" customHeight="1"/>
    <row r="9" spans="1:12" ht="17.55" customHeight="1">
      <c r="A9" s="10" t="s">
        <v>159</v>
      </c>
      <c r="B9" s="10" t="s">
        <v>212</v>
      </c>
    </row>
    <row r="10" spans="1:12" ht="17.55" customHeight="1">
      <c r="A10" s="12" t="s">
        <v>74</v>
      </c>
      <c r="B10" s="12">
        <f>COUNTIF('Tablero Kanban'!H9:H67,"Pendiente")</f>
        <v>3</v>
      </c>
    </row>
    <row r="11" spans="1:12" ht="17.55" customHeight="1">
      <c r="A11" s="12" t="s">
        <v>78</v>
      </c>
      <c r="B11" s="12">
        <f>COUNTIF('Tablero Kanban'!H9:H67,"En proceso")</f>
        <v>3</v>
      </c>
    </row>
    <row r="12" spans="1:12" ht="17.55" customHeight="1">
      <c r="A12" s="12" t="s">
        <v>82</v>
      </c>
      <c r="B12" s="12">
        <f>COUNTIF('Tablero Kanban'!H9:H67,"Bloqueado")</f>
        <v>2</v>
      </c>
    </row>
    <row r="13" spans="1:12" ht="17.55" customHeight="1">
      <c r="A13" s="12" t="s">
        <v>86</v>
      </c>
      <c r="B13" s="12">
        <f ca="1">COUNTIFS('Tablero Kanban'!H9:H67,"Terminado",'Tablero Kanban'!O9:O67,"OK")</f>
        <v>4</v>
      </c>
    </row>
    <row r="14" spans="1:12" ht="17.55" customHeight="1"/>
    <row r="15" spans="1:12" ht="17.55" customHeight="1"/>
    <row r="16" spans="1:12" ht="17.55" customHeight="1">
      <c r="A16" s="24" t="s">
        <v>213</v>
      </c>
      <c r="B16" s="24"/>
      <c r="C16" s="24"/>
      <c r="D16" s="24"/>
    </row>
    <row r="17" spans="1:12" ht="24" customHeight="1">
      <c r="A17" s="13" t="s">
        <v>214</v>
      </c>
      <c r="B17" s="13" t="s">
        <v>215</v>
      </c>
      <c r="C17" s="13" t="s">
        <v>216</v>
      </c>
      <c r="D17" s="13" t="s">
        <v>217</v>
      </c>
    </row>
    <row r="18" spans="1:12" ht="24" customHeight="1">
      <c r="A18" s="14" t="s">
        <v>148</v>
      </c>
      <c r="B18" s="14" t="str">
        <f ca="1">'Tablero Kanban'!F4</f>
        <v>AL LÍMITE</v>
      </c>
      <c r="C18" s="14" t="s">
        <v>218</v>
      </c>
      <c r="D18" s="14" t="s">
        <v>219</v>
      </c>
    </row>
    <row r="19" spans="1:12" ht="24" customHeight="1">
      <c r="A19" s="14" t="s">
        <v>220</v>
      </c>
      <c r="B19" s="14">
        <f ca="1">COUNTIFS('Tablero Kanban'!G9:G67,"&lt;"&amp;TODAY(),'Tablero Kanban'!H9:H67,"&lt;&gt;Terminado",'Tablero Kanban'!B9:B67,"&lt;&gt;",'Tablero Kanban'!O9:O67,"OK")</f>
        <v>1</v>
      </c>
      <c r="C19" s="14" t="s">
        <v>221</v>
      </c>
      <c r="D19" s="14" t="s">
        <v>222</v>
      </c>
    </row>
    <row r="20" spans="1:12" ht="24" customHeight="1">
      <c r="A20" s="14" t="s">
        <v>223</v>
      </c>
      <c r="B20" s="15">
        <f ca="1">IF(COUNTIFS('Tablero Kanban'!H9:H67,"Terminado",'Tablero Kanban'!O9:O67,"OK")=0,"SIN DATOS",SUMIFS('Tablero Kanban'!M9:M67,'Tablero Kanban'!H9:H67,"Terminado",'Tablero Kanban'!O9:O67,"OK")/COUNTIFS('Tablero Kanban'!H9:H67,"Terminado",'Tablero Kanban'!O9:O67,"OK"))</f>
        <v>0.75</v>
      </c>
      <c r="C20" s="14" t="s">
        <v>224</v>
      </c>
      <c r="D20" s="14" t="s">
        <v>225</v>
      </c>
    </row>
    <row r="21" spans="1:12" ht="17.55" customHeight="1"/>
    <row r="22" spans="1:12" ht="17.55" customHeight="1"/>
    <row r="23" spans="1:12" ht="24" customHeight="1">
      <c r="A23" s="24" t="s">
        <v>226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1:12" ht="24" customHeight="1">
      <c r="A24" s="23" t="s">
        <v>227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ht="24" customHeight="1">
      <c r="A25" s="23" t="s">
        <v>228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 ht="24" customHeight="1">
      <c r="A26" s="23" t="s">
        <v>229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</sheetData>
  <mergeCells count="20">
    <mergeCell ref="A25:L25"/>
    <mergeCell ref="A26:L26"/>
    <mergeCell ref="K5:L6"/>
    <mergeCell ref="C7:F7"/>
    <mergeCell ref="A16:D16"/>
    <mergeCell ref="A23:L23"/>
    <mergeCell ref="A24:L24"/>
    <mergeCell ref="A5:B6"/>
    <mergeCell ref="C5:D6"/>
    <mergeCell ref="E5:F6"/>
    <mergeCell ref="G5:H6"/>
    <mergeCell ref="I5:J6"/>
    <mergeCell ref="A1:L1"/>
    <mergeCell ref="A2:L2"/>
    <mergeCell ref="A4:B4"/>
    <mergeCell ref="C4:D4"/>
    <mergeCell ref="E4:F4"/>
    <mergeCell ref="G4:H4"/>
    <mergeCell ref="I4:J4"/>
    <mergeCell ref="K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</vt:lpstr>
      <vt:lpstr>Glosario</vt:lpstr>
      <vt:lpstr>Tablero Kanban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2026-09-25T23:15:03Z</dcterms:modified>
</cp:coreProperties>
</file>