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D4C257B-4F18-4981-A352-77F91FA40F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Control_SP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3" l="1"/>
  <c r="C51" i="3"/>
  <c r="G50" i="3"/>
  <c r="C50" i="3"/>
  <c r="G49" i="3"/>
  <c r="C49" i="3"/>
  <c r="G48" i="3"/>
  <c r="C48" i="3"/>
  <c r="G47" i="3"/>
  <c r="C47" i="3"/>
  <c r="G46" i="3"/>
  <c r="C46" i="3"/>
  <c r="G45" i="3"/>
  <c r="C45" i="3"/>
  <c r="G44" i="3"/>
  <c r="C44" i="3"/>
  <c r="G43" i="3"/>
  <c r="C43" i="3"/>
  <c r="G42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D7" i="3" s="1"/>
  <c r="C14" i="3"/>
  <c r="C13" i="3"/>
  <c r="B7" i="3"/>
  <c r="D42" i="3" s="1"/>
  <c r="G5" i="3"/>
  <c r="E13" i="3" l="1"/>
  <c r="G36" i="3"/>
  <c r="E22" i="3"/>
  <c r="E32" i="3"/>
  <c r="G22" i="3"/>
  <c r="E20" i="3"/>
  <c r="E51" i="3"/>
  <c r="E39" i="3"/>
  <c r="F34" i="3"/>
  <c r="E17" i="3"/>
  <c r="F18" i="3"/>
  <c r="E30" i="3"/>
  <c r="E42" i="3"/>
  <c r="F12" i="3"/>
  <c r="F16" i="3"/>
  <c r="E24" i="3"/>
  <c r="E12" i="3"/>
  <c r="F14" i="3"/>
  <c r="E50" i="3"/>
  <c r="F7" i="3"/>
  <c r="E49" i="3" s="1"/>
  <c r="E18" i="3"/>
  <c r="E43" i="3"/>
  <c r="F38" i="3"/>
  <c r="G33" i="3"/>
  <c r="E14" i="3"/>
  <c r="H7" i="3"/>
  <c r="F15" i="3" s="1"/>
  <c r="E45" i="3"/>
  <c r="E40" i="3"/>
  <c r="G30" i="3"/>
  <c r="E28" i="3"/>
  <c r="F23" i="3"/>
  <c r="D21" i="3"/>
  <c r="D33" i="3"/>
  <c r="D45" i="3"/>
  <c r="D26" i="3"/>
  <c r="D38" i="3"/>
  <c r="D50" i="3"/>
  <c r="D16" i="3"/>
  <c r="D19" i="3"/>
  <c r="D31" i="3"/>
  <c r="D12" i="3"/>
  <c r="D24" i="3"/>
  <c r="D36" i="3"/>
  <c r="D48" i="3"/>
  <c r="D43" i="3"/>
  <c r="D17" i="3"/>
  <c r="D29" i="3"/>
  <c r="D41" i="3"/>
  <c r="D40" i="3"/>
  <c r="D46" i="3"/>
  <c r="D34" i="3"/>
  <c r="D51" i="3"/>
  <c r="D47" i="3"/>
  <c r="D28" i="3"/>
  <c r="D39" i="3"/>
  <c r="D20" i="3"/>
  <c r="D32" i="3"/>
  <c r="D44" i="3"/>
  <c r="D35" i="3"/>
  <c r="D14" i="3"/>
  <c r="D22" i="3"/>
  <c r="D27" i="3"/>
  <c r="D13" i="3"/>
  <c r="D25" i="3"/>
  <c r="D37" i="3"/>
  <c r="D49" i="3"/>
  <c r="D23" i="3"/>
  <c r="D15" i="3"/>
  <c r="D18" i="3"/>
  <c r="D30" i="3"/>
  <c r="G32" i="3" l="1"/>
  <c r="F24" i="3"/>
  <c r="G41" i="3"/>
  <c r="F27" i="3"/>
  <c r="F35" i="3"/>
  <c r="G14" i="3"/>
  <c r="G15" i="3"/>
  <c r="F20" i="3"/>
  <c r="F21" i="3"/>
  <c r="G25" i="3"/>
  <c r="F13" i="3"/>
  <c r="E25" i="3"/>
  <c r="E26" i="3"/>
  <c r="G19" i="3"/>
  <c r="G27" i="3"/>
  <c r="F25" i="3"/>
  <c r="G40" i="3"/>
  <c r="F31" i="3"/>
  <c r="F29" i="3"/>
  <c r="F51" i="3"/>
  <c r="F42" i="3"/>
  <c r="F28" i="3"/>
  <c r="E19" i="3"/>
  <c r="G28" i="3"/>
  <c r="E36" i="3"/>
  <c r="E34" i="3"/>
  <c r="G17" i="3"/>
  <c r="E29" i="3"/>
  <c r="F37" i="3"/>
  <c r="E37" i="3"/>
  <c r="F50" i="3"/>
  <c r="F48" i="3"/>
  <c r="F46" i="3"/>
  <c r="F19" i="3"/>
  <c r="G34" i="3"/>
  <c r="F47" i="3"/>
  <c r="G37" i="3"/>
  <c r="G24" i="3"/>
  <c r="F49" i="3"/>
  <c r="G23" i="3"/>
  <c r="G16" i="3"/>
  <c r="E41" i="3"/>
  <c r="F30" i="3"/>
  <c r="F32" i="3"/>
  <c r="E47" i="3"/>
  <c r="E33" i="3"/>
  <c r="G21" i="3"/>
  <c r="F33" i="3"/>
  <c r="G38" i="3"/>
  <c r="F41" i="3"/>
  <c r="F22" i="3"/>
  <c r="F17" i="3"/>
  <c r="G13" i="3"/>
  <c r="G39" i="3"/>
  <c r="G31" i="3"/>
  <c r="F36" i="3"/>
  <c r="G12" i="3"/>
  <c r="I5" i="3" s="1"/>
  <c r="F39" i="3"/>
  <c r="E21" i="3"/>
  <c r="G26" i="3"/>
  <c r="E44" i="3"/>
  <c r="E16" i="3"/>
  <c r="G35" i="3"/>
  <c r="F26" i="3"/>
  <c r="E38" i="3"/>
  <c r="F43" i="3"/>
  <c r="E46" i="3"/>
  <c r="E27" i="3"/>
  <c r="E15" i="3"/>
  <c r="E23" i="3"/>
  <c r="F44" i="3"/>
  <c r="G18" i="3"/>
  <c r="F40" i="3"/>
  <c r="E31" i="3"/>
  <c r="F45" i="3"/>
  <c r="E48" i="3"/>
  <c r="G20" i="3"/>
  <c r="G29" i="3"/>
  <c r="E35" i="3"/>
</calcChain>
</file>

<file path=xl/sharedStrings.xml><?xml version="1.0" encoding="utf-8"?>
<sst xmlns="http://schemas.openxmlformats.org/spreadsheetml/2006/main" count="162" uniqueCount="153">
  <si>
    <t>Plantilla Excel de gráfico de control SPC</t>
  </si>
  <si>
    <t>Guía de uso | Nivel básico–intermedio | Infoexperiencia</t>
  </si>
  <si>
    <t>Objetivo de la plantilla</t>
  </si>
  <si>
    <t>Esta plantilla permite registrar una observación por periodo, establecer una línea base con las primeras 20 observaciones, visualizar un gráfico de control de individuos y detectar señales básicas que conviene investigar. Está pensada para variables continuas medidas de forma consistente, como minutos de preparación, tiempo de ciclo, peso o dimensión.</t>
  </si>
  <si>
    <t>Antes de empezar</t>
  </si>
  <si>
    <t>1</t>
  </si>
  <si>
    <t>La hoja 3 contiene un ejemplo completo de un restaurante. Revísalo primero para entender la lógica.</t>
  </si>
  <si>
    <t>2</t>
  </si>
  <si>
    <t>En la hoja 3, reemplaza Variable, Unidad, Periodo, Valor observado y Comentario/causa con tus datos. Las celdas azul claro son editables.</t>
  </si>
  <si>
    <t>3</t>
  </si>
  <si>
    <t>No borres ni pegues encima de las columnas automáticas: Rango móvil, LC, LSC, LIC y Señal básica, ni de los indicadores superiores.</t>
  </si>
  <si>
    <t>4</t>
  </si>
  <si>
    <t>Usa una sola variable y un solo proceso por archivo. No mezcles turnos, máquinas o procesos con comportamientos distintos.</t>
  </si>
  <si>
    <t>5</t>
  </si>
  <si>
    <t>Registra los datos en orden temporal y con la misma unidad de medida. Evita periodos vacíos o duplicados porque pueden confundir la lectura del gráfico, aunque no cambien los cálculos.</t>
  </si>
  <si>
    <t>6</t>
  </si>
  <si>
    <t>Ingresa 20 observaciones numéricas consecutivas en los periodos 1–20 para establecer la línea base. Luego puedes agregar hasta 20 observaciones de seguimiento. Si la línea base muestra señales o variación cero, revísala antes de usarla.</t>
  </si>
  <si>
    <t>Cómo usar la hoja 3</t>
  </si>
  <si>
    <t>Paso</t>
  </si>
  <si>
    <t>Acción y qué hacer</t>
  </si>
  <si>
    <t>Paso 1</t>
  </si>
  <si>
    <t>Define la variable. Ejemplo: tiempo promedio de preparación de pedidos, en minutos. Cambia también Variable y Unidad en la parte superior.</t>
  </si>
  <si>
    <t>Paso 2</t>
  </si>
  <si>
    <t>Carga la línea base. Reemplaza las primeras 20 observaciones por 20 datos numéricos consecutivos del mismo proceso.</t>
  </si>
  <si>
    <t>Paso 3</t>
  </si>
  <si>
    <t>Revisa los límites. La hoja calcula LC, rango móvil promedio, LSC y LIC solo cuando la línea base contiene 20 números válidos.</t>
  </si>
  <si>
    <t>Paso 4</t>
  </si>
  <si>
    <t>Agrega monitoreo. Continúa ingresando nuevas observaciones en orden temporal. Esta versión admite hasta 40 periodos en total.</t>
  </si>
  <si>
    <t>Paso 5</t>
  </si>
  <si>
    <t>Investiga señales. Si aparece FUERA DE LÍMITES, REVISAR PATRÓN o REVISAR DATO, valida el dato y documenta qué cambió.</t>
  </si>
  <si>
    <t>Paso 6</t>
  </si>
  <si>
    <t>No ajustes por rutina. No corrijas una fluctuación solo porque cambió. Si el proceso es estable pero insuficiente, mejora el sistema.</t>
  </si>
  <si>
    <t>Qué señales automatiza esta versión</t>
  </si>
  <si>
    <t>La plantilla marca automáticamente: (1) una observación fuera del límite superior o inferior; (2) ocho observaciones consecutivas al mismo lado de la línea central; y (3) seis observaciones consecutivas en aumento o disminución. Estas reglas son orientativas y no sustituyen un análisis estadístico completo.</t>
  </si>
  <si>
    <t>Qué significan los estados y alertas</t>
  </si>
  <si>
    <t>FALTA INFORMACIÓN / FALTA BASE: falta Variable, Unidad o la línea base no contiene 20 números válidos; todavía no existe una referencia utilizable.</t>
  </si>
  <si>
    <t>REVISAR LÍNEA BASE: la línea base presenta una señal básica o variación móvil promedio igual a cero. Investiga antes de tomarla como referencia.</t>
  </si>
  <si>
    <t>REVISAR SEÑALES: existen señales en el seguimiento. REVISAR DATO: una celda de Valor observado contiene texto u otro dato no numérico. SIN SEÑALES BÁSICAS: la plantilla no detectó las reglas básicas automatizadas.</t>
  </si>
  <si>
    <t>Alcance y límites</t>
  </si>
  <si>
    <t>Esta versión trabaja con una sola variable continua y una observación por periodo. No incluye cartas p, np, c, u, X̄-R, Cp/Cpk, múltiples procesos, dashboards ni análisis Six Sigma avanzado. Si pegas datos que eviten la validación de Excel, las fórmulas intentan bloquear textos con REVISAR DATO. Ceros y valores negativos se aceptan porque pueden ser válidos en algunas variables; confirma que tengan sentido en tu proceso.</t>
  </si>
  <si>
    <t>Referencias técnicas</t>
  </si>
  <si>
    <t>NIST – Control Charts: https://www.itl.nist.gov/div898/handbook/pmc/section3/pmc31.htm</t>
  </si>
  <si>
    <t>NIST – Variables Control Charts: https://www.itl.nist.gov/div898/handbook/pmc/section3/pmc32.htm</t>
  </si>
  <si>
    <t>Glosario de la plantilla SPC</t>
  </si>
  <si>
    <t>Definiciones breves para interpretar correctamente la hoja de control</t>
  </si>
  <si>
    <t>Término</t>
  </si>
  <si>
    <t>En palabras simples</t>
  </si>
  <si>
    <t>Definición / uso en la plantilla</t>
  </si>
  <si>
    <t>SPC</t>
  </si>
  <si>
    <t>Control estadístico de procesos</t>
  </si>
  <si>
    <t>Enfoque para estudiar la variación de un proceso a través del tiempo y detectar señales que merecen investigación.</t>
  </si>
  <si>
    <t>Observación</t>
  </si>
  <si>
    <t>Dato registrado</t>
  </si>
  <si>
    <t>Valor individual medido en un periodo. Ejemplo: 10,8 minutos de preparación.</t>
  </si>
  <si>
    <t>Periodo / fecha</t>
  </si>
  <si>
    <t>Orden temporal</t>
  </si>
  <si>
    <t>Momento al que corresponde cada observación. Los datos deben mantenerse en secuencia.</t>
  </si>
  <si>
    <t>Variable</t>
  </si>
  <si>
    <t>Qué se mide</t>
  </si>
  <si>
    <t>Característica cuantitativa del proceso, como tiempo, peso, longitud o temperatura.</t>
  </si>
  <si>
    <t>Unidad</t>
  </si>
  <si>
    <t>Escala de medida</t>
  </si>
  <si>
    <t>Forma en que se expresa la variable: minutos, gramos, milímetros, etc.</t>
  </si>
  <si>
    <t>Línea base</t>
  </si>
  <si>
    <t>Primeras 20 observaciones</t>
  </si>
  <si>
    <t>Conjunto inicial que la plantilla utiliza para estimar el comportamiento de referencia.</t>
  </si>
  <si>
    <t>Línea central (LC)</t>
  </si>
  <si>
    <t>Promedio de la línea base</t>
  </si>
  <si>
    <t>Referencia central del comportamiento del proceso. No es necesariamente una meta.</t>
  </si>
  <si>
    <t>Rango móvil (MR)</t>
  </si>
  <si>
    <t>Cambio absoluto entre dos observaciones consecutivas</t>
  </si>
  <si>
    <t>Ayuda a estimar la variación de un gráfico de individuos.</t>
  </si>
  <si>
    <t>Rango móvil promedio (MR̄)</t>
  </si>
  <si>
    <t>Promedio de los rangos móviles de la línea base</t>
  </si>
  <si>
    <t>Se usa para calcular los límites de control en esta plantilla.</t>
  </si>
  <si>
    <t>LSC / UCL</t>
  </si>
  <si>
    <t>Límite superior de control</t>
  </si>
  <si>
    <t>Frontera estadística superior calculada a partir de la línea base.</t>
  </si>
  <si>
    <t>LIC / LCL</t>
  </si>
  <si>
    <t>Límite inferior de control</t>
  </si>
  <si>
    <t>Frontera estadística inferior calculada a partir de la línea base.</t>
  </si>
  <si>
    <t>Causa común</t>
  </si>
  <si>
    <t>Variación habitual</t>
  </si>
  <si>
    <t>Variación inherente al proceso tal como funciona actualmente.</t>
  </si>
  <si>
    <t>Causa especial</t>
  </si>
  <si>
    <t>Cambio no habitual</t>
  </si>
  <si>
    <t>Situación diferente que puede alterar el comportamiento normal y merece investigación.</t>
  </si>
  <si>
    <t>Fuera de límites</t>
  </si>
  <si>
    <t>Señal básica</t>
  </si>
  <si>
    <t>Observación por encima del LSC o por debajo del LIC.</t>
  </si>
  <si>
    <t>Revisar patrón</t>
  </si>
  <si>
    <t>Alerta orientativa</t>
  </si>
  <si>
    <t>La plantilla detectó una corrida o tendencia básica que merece revisión.</t>
  </si>
  <si>
    <t>Corrida</t>
  </si>
  <si>
    <t>Puntos al mismo lado de la LC</t>
  </si>
  <si>
    <t>En esta plantilla, ocho observaciones consecutivas por encima o por debajo de la línea central.</t>
  </si>
  <si>
    <t>Tendencia</t>
  </si>
  <si>
    <t>Movimiento sostenido</t>
  </si>
  <si>
    <t>En esta plantilla, seis observaciones consecutivas en aumento o disminución.</t>
  </si>
  <si>
    <t>Estabilidad</t>
  </si>
  <si>
    <t>Comportamiento consistente</t>
  </si>
  <si>
    <t>El proceso no muestra señales básicas de causas especiales en el periodo observado.</t>
  </si>
  <si>
    <t>Especificación / meta</t>
  </si>
  <si>
    <t>Resultado requerido</t>
  </si>
  <si>
    <t>Objetivo definido por cliente, norma o negocio. No es lo mismo que un límite de control.</t>
  </si>
  <si>
    <t>Comentario / causa</t>
  </si>
  <si>
    <t>Registro operativo</t>
  </si>
  <si>
    <t>Campo editable para documentar qué ocurrió, qué se encontró o qué acción se tomó.</t>
  </si>
  <si>
    <t>Gráfico de individuos (I-chart)</t>
  </si>
  <si>
    <t>Una observación por periodo</t>
  </si>
  <si>
    <t>Carta de control utilizada cuando se registra un valor individual por periodo. Es el tipo de gráfico de esta plantilla.</t>
  </si>
  <si>
    <t>Factor 2,66</t>
  </si>
  <si>
    <t>Constante del I-chart</t>
  </si>
  <si>
    <t>Factor utilizado junto con el rango móvil promedio para estimar LSC y LIC en un gráfico de individuos con rango móvil de 2.</t>
  </si>
  <si>
    <t>FALTA INFORMACIÓN</t>
  </si>
  <si>
    <t>Línea base incompleta</t>
  </si>
  <si>
    <t>Estado general mostrado cuando falta Variable, Unidad o las primeras 20 observaciones no contienen 20 valores numéricos válidos.</t>
  </si>
  <si>
    <t>FALTA BASE</t>
  </si>
  <si>
    <t>No se puede evaluar</t>
  </si>
  <si>
    <t>Alerta por fila cuando todavía no existe una línea base válida para calcular o interpretar límites.</t>
  </si>
  <si>
    <t>REVISAR DATO</t>
  </si>
  <si>
    <t>Entrada no numérica</t>
  </si>
  <si>
    <t>La celda de Valor observado contiene texto u otro contenido que no puede evaluarse como número.</t>
  </si>
  <si>
    <t>REVISAR LÍNEA BASE</t>
  </si>
  <si>
    <t>Base no confiable todavía</t>
  </si>
  <si>
    <t>La línea base presenta una señal básica o rango móvil promedio igual a cero y debe investigarse antes de usarla como referencia.</t>
  </si>
  <si>
    <t>REVISAR SEÑALES</t>
  </si>
  <si>
    <t>Hay señales en seguimiento</t>
  </si>
  <si>
    <t>Estado general que indica que alguna observación posterior a la línea base presenta una señal automatizada.</t>
  </si>
  <si>
    <t>SIN SEÑALES BÁSICAS</t>
  </si>
  <si>
    <t>Sin alertas automatizadas</t>
  </si>
  <si>
    <t>No se detectaron las reglas básicas automatizadas en el seguimiento; no equivale a garantizar que el proceso sea adecuado.</t>
  </si>
  <si>
    <t>Control estadístico de procesos (SPC)</t>
  </si>
  <si>
    <t>Gráfico de individuos | Línea base fija: primeras 20 observaciones</t>
  </si>
  <si>
    <t>Tiempo promedio de preparación</t>
  </si>
  <si>
    <t>minutos</t>
  </si>
  <si>
    <t>Observaciones</t>
  </si>
  <si>
    <t>Estado</t>
  </si>
  <si>
    <t>MR promedio</t>
  </si>
  <si>
    <t>LSC</t>
  </si>
  <si>
    <t>LIC</t>
  </si>
  <si>
    <t>Azul claro = editable | Gris = cálculo automático</t>
  </si>
  <si>
    <t>Cómo operar: sustituye Variable, Unidad, Periodo, Valor observado y Comentario/causa. No borres las fórmulas. Los periodos 1–20 forman la línea base y 21–40 corresponden al seguimiento.</t>
  </si>
  <si>
    <t>Visualización automática</t>
  </si>
  <si>
    <t>Periodos 1–20 = línea base | Periodos 21–40 = seguimiento</t>
  </si>
  <si>
    <t>Periodo</t>
  </si>
  <si>
    <t>Valor observado</t>
  </si>
  <si>
    <t>Rango móvil</t>
  </si>
  <si>
    <t>LC</t>
  </si>
  <si>
    <t>Tendencia ascendente: revisar acumulación de trabajo.</t>
  </si>
  <si>
    <t>Equipo fuera de servicio durante parte del turno.</t>
  </si>
  <si>
    <r>
      <rPr>
        <b/>
        <sz val="11"/>
        <color rgb="FFFFC000"/>
        <rFont val="Carlito"/>
      </rPr>
      <t>¿Quieres llevar este análisis un paso más allá?</t>
    </r>
    <r>
      <rPr>
        <sz val="11"/>
        <color theme="0"/>
        <rFont val="Carlito"/>
      </rPr>
      <t xml:space="preserve">
</t>
    </r>
    <r>
      <rPr>
        <b/>
        <sz val="11"/>
        <color theme="0"/>
        <rFont val="Carlito"/>
      </rPr>
      <t>Conoce los Sistemas Premium de InfoExperiencia: recursos prácticos diseñados para ayudarte a profundizar tus análisis, organizar mejor tu negocio y tomar decisiones con mayor claridad.</t>
    </r>
  </si>
  <si>
    <t>https://infoexperiencia.com/sistemas-premium/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</si>
</sst>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15">
    <font>
      <sz val="11"/>
      <name val="Carlito"/>
    </font>
    <font>
      <b/>
      <sz val="20"/>
      <color rgb="FFFFFFFF"/>
      <name val="Carlito"/>
    </font>
    <font>
      <i/>
      <sz val="11"/>
      <color rgb="FFFFFFFF"/>
      <name val="Carlito"/>
    </font>
    <font>
      <b/>
      <sz val="12"/>
      <color rgb="FFFFFFFF"/>
      <name val="Carlito"/>
    </font>
    <font>
      <sz val="11"/>
      <color rgb="FF1F2937"/>
      <name val="Carlito"/>
    </font>
    <font>
      <b/>
      <sz val="11"/>
      <color rgb="FF0B1F3A"/>
      <name val="Carlito"/>
    </font>
    <font>
      <b/>
      <sz val="11"/>
      <color rgb="FFFFFFFF"/>
      <name val="Carlito"/>
    </font>
    <font>
      <b/>
      <sz val="11"/>
      <color rgb="FF1F2937"/>
      <name val="Carlito"/>
    </font>
    <font>
      <sz val="11"/>
      <color rgb="FF0B1F3A"/>
      <name val="Carlito"/>
    </font>
    <font>
      <i/>
      <sz val="9"/>
      <color rgb="FF6B7280"/>
      <name val="Carlito"/>
    </font>
    <font>
      <u/>
      <sz val="11"/>
      <color theme="10"/>
      <name val="Carlito"/>
    </font>
    <font>
      <sz val="11"/>
      <color theme="0"/>
      <name val="Carlito"/>
    </font>
    <font>
      <b/>
      <sz val="11"/>
      <color rgb="FFFFC000"/>
      <name val="Carlito"/>
    </font>
    <font>
      <b/>
      <sz val="11"/>
      <color theme="0"/>
      <name val="Carlito"/>
    </font>
    <font>
      <b/>
      <u/>
      <sz val="13"/>
      <color theme="10"/>
      <name val="Carlito"/>
    </font>
  </fonts>
  <fills count="19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7365D"/>
      </patternFill>
    </fill>
    <fill>
      <patternFill patternType="solid">
        <fgColor rgb="FFF6F8FB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0B1F3A"/>
      </patternFill>
    </fill>
    <fill>
      <patternFill patternType="solid">
        <fgColor rgb="FFD9E7F5"/>
      </patternFill>
    </fill>
    <fill>
      <patternFill patternType="solid">
        <fgColor rgb="FFEEF2F6"/>
      </patternFill>
    </fill>
    <fill>
      <patternFill patternType="solid">
        <fgColor rgb="FF17365D"/>
      </patternFill>
    </fill>
    <fill>
      <patternFill patternType="solid">
        <fgColor rgb="FFFFF2C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F6F8FB"/>
        <bgColor indexed="64"/>
      </patternFill>
    </fill>
    <fill>
      <patternFill patternType="solid">
        <fgColor rgb="FFD9E7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0" fillId="5" borderId="0" xfId="0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164" fontId="0" fillId="5" borderId="0" xfId="0" applyNumberFormat="1" applyFill="1" applyAlignment="1">
      <alignment vertical="center"/>
    </xf>
    <xf numFmtId="2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5" fillId="8" borderId="0" xfId="0" applyFont="1" applyFill="1" applyAlignment="1">
      <alignment horizontal="center" vertical="center"/>
    </xf>
    <xf numFmtId="1" fontId="5" fillId="8" borderId="0" xfId="0" applyNumberFormat="1" applyFont="1" applyFill="1" applyAlignment="1">
      <alignment horizontal="center" vertical="center"/>
    </xf>
    <xf numFmtId="2" fontId="0" fillId="8" borderId="0" xfId="0" applyNumberFormat="1" applyFill="1" applyAlignment="1">
      <alignment vertical="center"/>
    </xf>
    <xf numFmtId="1" fontId="8" fillId="8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 wrapText="1"/>
    </xf>
    <xf numFmtId="2" fontId="0" fillId="9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0" fontId="1" fillId="7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wrapText="1"/>
    </xf>
    <xf numFmtId="0" fontId="7" fillId="11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2" fillId="10" borderId="0" xfId="0" applyFont="1" applyFill="1" applyAlignment="1"/>
    <xf numFmtId="0" fontId="1" fillId="12" borderId="0" xfId="0" applyFont="1" applyFill="1" applyAlignment="1">
      <alignment horizontal="left" vertical="center" wrapText="1"/>
    </xf>
    <xf numFmtId="0" fontId="0" fillId="13" borderId="0" xfId="0" applyFill="1"/>
    <xf numFmtId="0" fontId="2" fillId="14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3" fillId="12" borderId="0" xfId="0" applyFont="1" applyFill="1" applyAlignment="1">
      <alignment wrapText="1"/>
    </xf>
    <xf numFmtId="0" fontId="4" fillId="15" borderId="0" xfId="0" applyFont="1" applyFill="1" applyAlignment="1">
      <alignment vertical="top" wrapText="1"/>
    </xf>
    <xf numFmtId="0" fontId="5" fillId="16" borderId="0" xfId="0" applyFont="1" applyFill="1" applyAlignment="1">
      <alignment horizontal="center" vertical="center" wrapText="1"/>
    </xf>
    <xf numFmtId="0" fontId="4" fillId="17" borderId="0" xfId="0" applyFont="1" applyFill="1" applyAlignment="1">
      <alignment vertical="center" wrapText="1"/>
    </xf>
    <xf numFmtId="0" fontId="4" fillId="15" borderId="0" xfId="0" applyFont="1" applyFill="1" applyAlignment="1">
      <alignment vertical="center" wrapText="1"/>
    </xf>
    <xf numFmtId="0" fontId="6" fillId="14" borderId="0" xfId="0" applyFont="1" applyFill="1" applyAlignment="1">
      <alignment horizontal="center" vertical="center" wrapText="1"/>
    </xf>
    <xf numFmtId="0" fontId="5" fillId="17" borderId="0" xfId="0" applyFont="1" applyFill="1" applyAlignment="1">
      <alignment vertical="center" wrapText="1"/>
    </xf>
    <xf numFmtId="0" fontId="7" fillId="17" borderId="0" xfId="0" applyFont="1" applyFill="1" applyAlignment="1">
      <alignment vertical="center" wrapText="1"/>
    </xf>
    <xf numFmtId="0" fontId="5" fillId="15" borderId="0" xfId="0" applyFont="1" applyFill="1" applyAlignment="1">
      <alignment vertical="center" wrapText="1"/>
    </xf>
    <xf numFmtId="0" fontId="7" fillId="15" borderId="0" xfId="0" applyFont="1" applyFill="1" applyAlignment="1">
      <alignment vertical="center" wrapText="1"/>
    </xf>
    <xf numFmtId="0" fontId="6" fillId="12" borderId="0" xfId="0" applyFont="1" applyFill="1" applyAlignment="1">
      <alignment vertical="top" wrapText="1"/>
    </xf>
    <xf numFmtId="0" fontId="0" fillId="15" borderId="0" xfId="0" applyFill="1" applyAlignment="1">
      <alignment vertical="top" wrapText="1"/>
    </xf>
    <xf numFmtId="0" fontId="8" fillId="17" borderId="0" xfId="0" applyFont="1" applyFill="1" applyAlignment="1">
      <alignment wrapText="1"/>
    </xf>
    <xf numFmtId="0" fontId="11" fillId="18" borderId="1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1" fillId="18" borderId="3" xfId="0" applyFont="1" applyFill="1" applyBorder="1" applyAlignment="1">
      <alignment horizontal="center" vertical="center" wrapText="1"/>
    </xf>
    <xf numFmtId="0" fontId="11" fillId="18" borderId="4" xfId="0" applyFont="1" applyFill="1" applyBorder="1" applyAlignment="1">
      <alignment horizontal="center" vertical="center" wrapText="1"/>
    </xf>
    <xf numFmtId="0" fontId="11" fillId="18" borderId="5" xfId="0" applyFont="1" applyFill="1" applyBorder="1" applyAlignment="1">
      <alignment horizontal="center" vertical="center" wrapText="1"/>
    </xf>
    <xf numFmtId="0" fontId="11" fillId="18" borderId="6" xfId="0" applyFont="1" applyFill="1" applyBorder="1" applyAlignment="1">
      <alignment horizontal="center" vertical="center" wrapText="1"/>
    </xf>
    <xf numFmtId="0" fontId="14" fillId="13" borderId="7" xfId="1" applyFont="1" applyFill="1" applyBorder="1" applyAlignment="1">
      <alignment horizontal="center" vertical="center"/>
    </xf>
    <xf numFmtId="0" fontId="14" fillId="13" borderId="8" xfId="1" applyFont="1" applyFill="1" applyBorder="1" applyAlignment="1">
      <alignment horizontal="center" vertical="center"/>
    </xf>
    <xf numFmtId="0" fontId="5" fillId="17" borderId="0" xfId="0" applyFont="1" applyFill="1" applyAlignment="1">
      <alignment vertical="top" wrapText="1"/>
    </xf>
    <xf numFmtId="0" fontId="0" fillId="17" borderId="0" xfId="0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5" fillId="15" borderId="0" xfId="0" applyFont="1" applyFill="1" applyAlignment="1">
      <alignment wrapText="1"/>
    </xf>
    <xf numFmtId="0" fontId="4" fillId="15" borderId="0" xfId="0" applyFont="1" applyFill="1" applyAlignment="1">
      <alignment wrapText="1"/>
    </xf>
    <xf numFmtId="0" fontId="5" fillId="17" borderId="0" xfId="0" applyFont="1" applyFill="1" applyAlignment="1">
      <alignment wrapText="1"/>
    </xf>
    <xf numFmtId="0" fontId="4" fillId="17" borderId="0" xfId="0" applyFont="1" applyFill="1" applyAlignment="1">
      <alignment wrapText="1"/>
    </xf>
    <xf numFmtId="0" fontId="1" fillId="12" borderId="0" xfId="0" applyFont="1" applyFill="1" applyAlignment="1">
      <alignment horizontal="left" vertical="center"/>
    </xf>
    <xf numFmtId="0" fontId="2" fillId="14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8">
    <dxf>
      <font>
        <b/>
        <color rgb="FF9C0006"/>
      </font>
      <fill>
        <patternFill>
          <bgColor rgb="FFF4CCCC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2F641C"/>
      </font>
      <fill>
        <patternFill>
          <bgColor rgb="FFE2F0D9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4CCCC"/>
        </patternFill>
      </fill>
    </dxf>
    <dxf>
      <font>
        <b/>
        <color rgb="FF9C0006"/>
      </font>
      <fill>
        <patternFill>
          <bgColor rgb="FFF4CCCC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color rgb="FF2F641C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Gráfico de control SPC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 observado</c:v>
          </c:tx>
          <c:marker>
            <c:symbol val="none"/>
          </c:marker>
          <c:cat>
            <c:numRef>
              <c:f>'3_Control_SPC'!$A$12:$A$51</c:f>
              <c:numCache>
                <c:formatCode>0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'3_Control_SPC'!$B$12:$B$51</c:f>
              <c:numCache>
                <c:formatCode>0.00</c:formatCode>
                <c:ptCount val="40"/>
                <c:pt idx="0">
                  <c:v>10.199999999999999</c:v>
                </c:pt>
                <c:pt idx="1">
                  <c:v>10.8</c:v>
                </c:pt>
                <c:pt idx="2">
                  <c:v>10.4</c:v>
                </c:pt>
                <c:pt idx="3">
                  <c:v>11</c:v>
                </c:pt>
                <c:pt idx="4">
                  <c:v>9.9</c:v>
                </c:pt>
                <c:pt idx="5">
                  <c:v>10.6</c:v>
                </c:pt>
                <c:pt idx="6">
                  <c:v>10.3</c:v>
                </c:pt>
                <c:pt idx="7">
                  <c:v>11.1</c:v>
                </c:pt>
                <c:pt idx="8">
                  <c:v>10.7</c:v>
                </c:pt>
                <c:pt idx="9">
                  <c:v>10</c:v>
                </c:pt>
                <c:pt idx="10">
                  <c:v>10.5</c:v>
                </c:pt>
                <c:pt idx="11">
                  <c:v>10.9</c:v>
                </c:pt>
                <c:pt idx="12">
                  <c:v>10.1</c:v>
                </c:pt>
                <c:pt idx="13">
                  <c:v>10.8</c:v>
                </c:pt>
                <c:pt idx="14">
                  <c:v>10.4</c:v>
                </c:pt>
                <c:pt idx="15">
                  <c:v>10.6</c:v>
                </c:pt>
                <c:pt idx="16">
                  <c:v>10.199999999999999</c:v>
                </c:pt>
                <c:pt idx="17">
                  <c:v>10.9</c:v>
                </c:pt>
                <c:pt idx="18">
                  <c:v>10.5</c:v>
                </c:pt>
                <c:pt idx="19">
                  <c:v>10.7</c:v>
                </c:pt>
                <c:pt idx="20">
                  <c:v>10.5</c:v>
                </c:pt>
                <c:pt idx="21">
                  <c:v>10.65</c:v>
                </c:pt>
                <c:pt idx="22">
                  <c:v>10.8</c:v>
                </c:pt>
                <c:pt idx="23">
                  <c:v>10.95</c:v>
                </c:pt>
                <c:pt idx="24">
                  <c:v>11.1</c:v>
                </c:pt>
                <c:pt idx="25">
                  <c:v>11.25</c:v>
                </c:pt>
                <c:pt idx="26">
                  <c:v>14.8</c:v>
                </c:pt>
                <c:pt idx="27">
                  <c:v>10.7</c:v>
                </c:pt>
                <c:pt idx="28">
                  <c:v>10.4</c:v>
                </c:pt>
                <c:pt idx="29">
                  <c:v>10.6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806-4A34-B4F1-864DCFCD0815}"/>
            </c:ext>
          </c:extLst>
        </c:ser>
        <c:ser>
          <c:idx val="1"/>
          <c:order val="1"/>
          <c:tx>
            <c:v>LC</c:v>
          </c:tx>
          <c:marker>
            <c:symbol val="none"/>
          </c:marker>
          <c:cat>
            <c:numRef>
              <c:f>'3_Control_SPC'!$A$12:$A$51</c:f>
              <c:numCache>
                <c:formatCode>0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'3_Control_SPC'!$D$12:$D$51</c:f>
              <c:numCache>
                <c:formatCode>0.00</c:formatCode>
                <c:ptCount val="40"/>
                <c:pt idx="0">
                  <c:v>10.53</c:v>
                </c:pt>
                <c:pt idx="1">
                  <c:v>10.53</c:v>
                </c:pt>
                <c:pt idx="2">
                  <c:v>10.53</c:v>
                </c:pt>
                <c:pt idx="3">
                  <c:v>10.53</c:v>
                </c:pt>
                <c:pt idx="4">
                  <c:v>10.53</c:v>
                </c:pt>
                <c:pt idx="5">
                  <c:v>10.53</c:v>
                </c:pt>
                <c:pt idx="6">
                  <c:v>10.53</c:v>
                </c:pt>
                <c:pt idx="7">
                  <c:v>10.53</c:v>
                </c:pt>
                <c:pt idx="8">
                  <c:v>10.53</c:v>
                </c:pt>
                <c:pt idx="9">
                  <c:v>10.53</c:v>
                </c:pt>
                <c:pt idx="10">
                  <c:v>10.53</c:v>
                </c:pt>
                <c:pt idx="11">
                  <c:v>10.53</c:v>
                </c:pt>
                <c:pt idx="12">
                  <c:v>10.53</c:v>
                </c:pt>
                <c:pt idx="13">
                  <c:v>10.53</c:v>
                </c:pt>
                <c:pt idx="14">
                  <c:v>10.53</c:v>
                </c:pt>
                <c:pt idx="15">
                  <c:v>10.53</c:v>
                </c:pt>
                <c:pt idx="16">
                  <c:v>10.53</c:v>
                </c:pt>
                <c:pt idx="17">
                  <c:v>10.53</c:v>
                </c:pt>
                <c:pt idx="18">
                  <c:v>10.53</c:v>
                </c:pt>
                <c:pt idx="19">
                  <c:v>10.53</c:v>
                </c:pt>
                <c:pt idx="20">
                  <c:v>10.53</c:v>
                </c:pt>
                <c:pt idx="21">
                  <c:v>10.53</c:v>
                </c:pt>
                <c:pt idx="22">
                  <c:v>10.53</c:v>
                </c:pt>
                <c:pt idx="23">
                  <c:v>10.53</c:v>
                </c:pt>
                <c:pt idx="24">
                  <c:v>10.53</c:v>
                </c:pt>
                <c:pt idx="25">
                  <c:v>10.53</c:v>
                </c:pt>
                <c:pt idx="26">
                  <c:v>10.53</c:v>
                </c:pt>
                <c:pt idx="27">
                  <c:v>10.53</c:v>
                </c:pt>
                <c:pt idx="28">
                  <c:v>10.53</c:v>
                </c:pt>
                <c:pt idx="29">
                  <c:v>10.53</c:v>
                </c:pt>
                <c:pt idx="30">
                  <c:v>10.53</c:v>
                </c:pt>
                <c:pt idx="31">
                  <c:v>10.53</c:v>
                </c:pt>
                <c:pt idx="32">
                  <c:v>10.53</c:v>
                </c:pt>
                <c:pt idx="33">
                  <c:v>10.53</c:v>
                </c:pt>
                <c:pt idx="34">
                  <c:v>10.53</c:v>
                </c:pt>
                <c:pt idx="35">
                  <c:v>10.53</c:v>
                </c:pt>
                <c:pt idx="36">
                  <c:v>10.53</c:v>
                </c:pt>
                <c:pt idx="37">
                  <c:v>10.53</c:v>
                </c:pt>
                <c:pt idx="38">
                  <c:v>10.53</c:v>
                </c:pt>
                <c:pt idx="39">
                  <c:v>10.53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06-4A34-B4F1-864DCFCD0815}"/>
            </c:ext>
          </c:extLst>
        </c:ser>
        <c:ser>
          <c:idx val="2"/>
          <c:order val="2"/>
          <c:tx>
            <c:v>LSC</c:v>
          </c:tx>
          <c:marker>
            <c:symbol val="none"/>
          </c:marker>
          <c:cat>
            <c:numRef>
              <c:f>'3_Control_SPC'!$A$12:$A$51</c:f>
              <c:numCache>
                <c:formatCode>0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'3_Control_SPC'!$E$12:$E$51</c:f>
              <c:numCache>
                <c:formatCode>0.00</c:formatCode>
                <c:ptCount val="40"/>
                <c:pt idx="0">
                  <c:v>11.972</c:v>
                </c:pt>
                <c:pt idx="1">
                  <c:v>11.972</c:v>
                </c:pt>
                <c:pt idx="2">
                  <c:v>11.972</c:v>
                </c:pt>
                <c:pt idx="3">
                  <c:v>11.972</c:v>
                </c:pt>
                <c:pt idx="4">
                  <c:v>11.972</c:v>
                </c:pt>
                <c:pt idx="5">
                  <c:v>11.972</c:v>
                </c:pt>
                <c:pt idx="6">
                  <c:v>11.972</c:v>
                </c:pt>
                <c:pt idx="7">
                  <c:v>11.972</c:v>
                </c:pt>
                <c:pt idx="8">
                  <c:v>11.972</c:v>
                </c:pt>
                <c:pt idx="9">
                  <c:v>11.972</c:v>
                </c:pt>
                <c:pt idx="10">
                  <c:v>11.972</c:v>
                </c:pt>
                <c:pt idx="11">
                  <c:v>11.972</c:v>
                </c:pt>
                <c:pt idx="12">
                  <c:v>11.972</c:v>
                </c:pt>
                <c:pt idx="13">
                  <c:v>11.972</c:v>
                </c:pt>
                <c:pt idx="14">
                  <c:v>11.972</c:v>
                </c:pt>
                <c:pt idx="15">
                  <c:v>11.972</c:v>
                </c:pt>
                <c:pt idx="16">
                  <c:v>11.972</c:v>
                </c:pt>
                <c:pt idx="17">
                  <c:v>11.972</c:v>
                </c:pt>
                <c:pt idx="18">
                  <c:v>11.972</c:v>
                </c:pt>
                <c:pt idx="19">
                  <c:v>11.972</c:v>
                </c:pt>
                <c:pt idx="20">
                  <c:v>11.972</c:v>
                </c:pt>
                <c:pt idx="21">
                  <c:v>11.972</c:v>
                </c:pt>
                <c:pt idx="22">
                  <c:v>11.972</c:v>
                </c:pt>
                <c:pt idx="23">
                  <c:v>11.972</c:v>
                </c:pt>
                <c:pt idx="24">
                  <c:v>11.972</c:v>
                </c:pt>
                <c:pt idx="25">
                  <c:v>11.972</c:v>
                </c:pt>
                <c:pt idx="26">
                  <c:v>11.972</c:v>
                </c:pt>
                <c:pt idx="27">
                  <c:v>11.972</c:v>
                </c:pt>
                <c:pt idx="28">
                  <c:v>11.972</c:v>
                </c:pt>
                <c:pt idx="29">
                  <c:v>11.972</c:v>
                </c:pt>
                <c:pt idx="30">
                  <c:v>11.972</c:v>
                </c:pt>
                <c:pt idx="31">
                  <c:v>11.972</c:v>
                </c:pt>
                <c:pt idx="32">
                  <c:v>11.972</c:v>
                </c:pt>
                <c:pt idx="33">
                  <c:v>11.972</c:v>
                </c:pt>
                <c:pt idx="34">
                  <c:v>11.972</c:v>
                </c:pt>
                <c:pt idx="35">
                  <c:v>11.972</c:v>
                </c:pt>
                <c:pt idx="36">
                  <c:v>11.972</c:v>
                </c:pt>
                <c:pt idx="37">
                  <c:v>11.972</c:v>
                </c:pt>
                <c:pt idx="38">
                  <c:v>11.972</c:v>
                </c:pt>
                <c:pt idx="39">
                  <c:v>11.972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806-4A34-B4F1-864DCFCD0815}"/>
            </c:ext>
          </c:extLst>
        </c:ser>
        <c:ser>
          <c:idx val="3"/>
          <c:order val="3"/>
          <c:tx>
            <c:v>LIC</c:v>
          </c:tx>
          <c:marker>
            <c:symbol val="none"/>
          </c:marker>
          <c:cat>
            <c:numRef>
              <c:f>'3_Control_SPC'!$A$12:$A$51</c:f>
              <c:numCache>
                <c:formatCode>0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'3_Control_SPC'!$F$12:$F$51</c:f>
              <c:numCache>
                <c:formatCode>0.00</c:formatCode>
                <c:ptCount val="40"/>
                <c:pt idx="0">
                  <c:v>9.0879999999999992</c:v>
                </c:pt>
                <c:pt idx="1">
                  <c:v>9.0879999999999992</c:v>
                </c:pt>
                <c:pt idx="2">
                  <c:v>9.0879999999999992</c:v>
                </c:pt>
                <c:pt idx="3">
                  <c:v>9.0879999999999992</c:v>
                </c:pt>
                <c:pt idx="4">
                  <c:v>9.0879999999999992</c:v>
                </c:pt>
                <c:pt idx="5">
                  <c:v>9.0879999999999992</c:v>
                </c:pt>
                <c:pt idx="6">
                  <c:v>9.0879999999999992</c:v>
                </c:pt>
                <c:pt idx="7">
                  <c:v>9.0879999999999992</c:v>
                </c:pt>
                <c:pt idx="8">
                  <c:v>9.0879999999999992</c:v>
                </c:pt>
                <c:pt idx="9">
                  <c:v>9.0879999999999992</c:v>
                </c:pt>
                <c:pt idx="10">
                  <c:v>9.0879999999999992</c:v>
                </c:pt>
                <c:pt idx="11">
                  <c:v>9.0879999999999992</c:v>
                </c:pt>
                <c:pt idx="12">
                  <c:v>9.0879999999999992</c:v>
                </c:pt>
                <c:pt idx="13">
                  <c:v>9.0879999999999992</c:v>
                </c:pt>
                <c:pt idx="14">
                  <c:v>9.0879999999999992</c:v>
                </c:pt>
                <c:pt idx="15">
                  <c:v>9.0879999999999992</c:v>
                </c:pt>
                <c:pt idx="16">
                  <c:v>9.0879999999999992</c:v>
                </c:pt>
                <c:pt idx="17">
                  <c:v>9.0879999999999992</c:v>
                </c:pt>
                <c:pt idx="18">
                  <c:v>9.0879999999999992</c:v>
                </c:pt>
                <c:pt idx="19">
                  <c:v>9.0879999999999992</c:v>
                </c:pt>
                <c:pt idx="20">
                  <c:v>9.0879999999999992</c:v>
                </c:pt>
                <c:pt idx="21">
                  <c:v>9.0879999999999992</c:v>
                </c:pt>
                <c:pt idx="22">
                  <c:v>9.0879999999999992</c:v>
                </c:pt>
                <c:pt idx="23">
                  <c:v>9.0879999999999992</c:v>
                </c:pt>
                <c:pt idx="24">
                  <c:v>9.0879999999999992</c:v>
                </c:pt>
                <c:pt idx="25">
                  <c:v>9.0879999999999992</c:v>
                </c:pt>
                <c:pt idx="26">
                  <c:v>9.0879999999999992</c:v>
                </c:pt>
                <c:pt idx="27">
                  <c:v>9.0879999999999992</c:v>
                </c:pt>
                <c:pt idx="28">
                  <c:v>9.0879999999999992</c:v>
                </c:pt>
                <c:pt idx="29">
                  <c:v>9.0879999999999992</c:v>
                </c:pt>
                <c:pt idx="30">
                  <c:v>9.0879999999999992</c:v>
                </c:pt>
                <c:pt idx="31">
                  <c:v>9.0879999999999992</c:v>
                </c:pt>
                <c:pt idx="32">
                  <c:v>9.0879999999999992</c:v>
                </c:pt>
                <c:pt idx="33">
                  <c:v>9.0879999999999992</c:v>
                </c:pt>
                <c:pt idx="34">
                  <c:v>9.0879999999999992</c:v>
                </c:pt>
                <c:pt idx="35">
                  <c:v>9.0879999999999992</c:v>
                </c:pt>
                <c:pt idx="36">
                  <c:v>9.0879999999999992</c:v>
                </c:pt>
                <c:pt idx="37">
                  <c:v>9.0879999999999992</c:v>
                </c:pt>
                <c:pt idx="38">
                  <c:v>9.0879999999999992</c:v>
                </c:pt>
                <c:pt idx="39">
                  <c:v>9.0879999999999992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06-4A34-B4F1-864DCFCD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es-CO" sz="750" b="1"/>
                  <a:t>Periodo</a:t>
                </a:r>
              </a:p>
            </c:rich>
          </c:tx>
          <c:overlay val="1"/>
        </c:title>
        <c:numFmt formatCode="0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s-CO"/>
          </a:p>
        </c:txPr>
        <c:crossAx val="48672768"/>
        <c:crosses val="autoZero"/>
        <c:auto val="1"/>
        <c:lblAlgn val="ctr"/>
        <c:lblOffset val="100"/>
        <c:tickLblSkip val="2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r>
                  <a:rPr lang="es-CO" sz="750" b="1"/>
                  <a:t>Valor observado</a:t>
                </a:r>
              </a:p>
            </c:rich>
          </c:tx>
          <c:overlay val="1"/>
        </c:title>
        <c:numFmt formatCode="0.00" sourceLinked="0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1529735</xdr:colOff>
      <xdr:row>1</xdr:row>
      <xdr:rowOff>247106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0F1480-19C2-4DC0-A8C0-9ED41097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0429" y="0"/>
          <a:ext cx="2111032" cy="5734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2114842</xdr:colOff>
      <xdr:row>2</xdr:row>
      <xdr:rowOff>78105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484763-5015-48D0-9AAB-98E7E9E5B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2111032" cy="573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18</xdr:col>
      <xdr:colOff>0</xdr:colOff>
      <xdr:row>31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="70" zoomScaleNormal="70" workbookViewId="0">
      <selection activeCell="B44" sqref="B44"/>
    </sheetView>
  </sheetViews>
  <sheetFormatPr baseColWidth="10" defaultColWidth="124" defaultRowHeight="13.8"/>
  <cols>
    <col min="1" max="1" width="6.69921875" style="27" bestFit="1" customWidth="1"/>
    <col min="2" max="2" width="123.8984375" style="27" bestFit="1" customWidth="1"/>
    <col min="3" max="3" width="7.796875" style="27" customWidth="1"/>
    <col min="4" max="7" width="30.19921875" style="27" customWidth="1"/>
    <col min="8" max="16384" width="124" style="27"/>
  </cols>
  <sheetData>
    <row r="1" spans="1:5" ht="24.6">
      <c r="A1" s="26"/>
      <c r="B1" s="26" t="s">
        <v>0</v>
      </c>
    </row>
    <row r="2" spans="1:5" ht="24.6">
      <c r="A2" s="26"/>
      <c r="B2" s="26"/>
    </row>
    <row r="3" spans="1:5" ht="14.4">
      <c r="A3" s="28"/>
      <c r="B3" s="28" t="s">
        <v>1</v>
      </c>
    </row>
    <row r="4" spans="1:5" ht="14.4" thickBot="1">
      <c r="A4" s="29"/>
      <c r="B4" s="29"/>
    </row>
    <row r="5" spans="1:5" ht="15.6" customHeight="1">
      <c r="A5" s="30"/>
      <c r="B5" s="30" t="s">
        <v>2</v>
      </c>
      <c r="D5" s="43" t="s">
        <v>151</v>
      </c>
      <c r="E5" s="44"/>
    </row>
    <row r="6" spans="1:5" ht="41.4">
      <c r="A6" s="31"/>
      <c r="B6" s="31" t="s">
        <v>3</v>
      </c>
      <c r="D6" s="45"/>
      <c r="E6" s="46"/>
    </row>
    <row r="7" spans="1:5" ht="14.4" thickBot="1">
      <c r="A7" s="31"/>
      <c r="B7" s="31"/>
      <c r="D7" s="47"/>
      <c r="E7" s="48"/>
    </row>
    <row r="8" spans="1:5" ht="17.399999999999999" thickBot="1">
      <c r="A8" s="31"/>
      <c r="B8" s="31"/>
      <c r="D8" s="49" t="s">
        <v>152</v>
      </c>
      <c r="E8" s="50"/>
    </row>
    <row r="9" spans="1:5">
      <c r="A9" s="29"/>
      <c r="B9" s="29"/>
    </row>
    <row r="10" spans="1:5" ht="15.6">
      <c r="A10" s="30"/>
      <c r="B10" s="30" t="s">
        <v>4</v>
      </c>
    </row>
    <row r="11" spans="1:5">
      <c r="A11" s="32" t="s">
        <v>5</v>
      </c>
      <c r="B11" s="33" t="s">
        <v>6</v>
      </c>
    </row>
    <row r="12" spans="1:5">
      <c r="A12" s="32" t="s">
        <v>7</v>
      </c>
      <c r="B12" s="34" t="s">
        <v>8</v>
      </c>
    </row>
    <row r="13" spans="1:5">
      <c r="A13" s="32" t="s">
        <v>9</v>
      </c>
      <c r="B13" s="33" t="s">
        <v>10</v>
      </c>
    </row>
    <row r="14" spans="1:5">
      <c r="A14" s="32" t="s">
        <v>11</v>
      </c>
      <c r="B14" s="34" t="s">
        <v>12</v>
      </c>
    </row>
    <row r="15" spans="1:5" ht="27.6">
      <c r="A15" s="32" t="s">
        <v>13</v>
      </c>
      <c r="B15" s="33" t="s">
        <v>14</v>
      </c>
    </row>
    <row r="16" spans="1:5" ht="27.6">
      <c r="A16" s="32" t="s">
        <v>15</v>
      </c>
      <c r="B16" s="34" t="s">
        <v>16</v>
      </c>
    </row>
    <row r="17" spans="1:2">
      <c r="A17" s="29"/>
      <c r="B17" s="29"/>
    </row>
    <row r="18" spans="1:2" ht="15.6">
      <c r="A18" s="30"/>
      <c r="B18" s="30" t="s">
        <v>17</v>
      </c>
    </row>
    <row r="19" spans="1:2">
      <c r="A19" s="35" t="s">
        <v>18</v>
      </c>
      <c r="B19" s="35" t="s">
        <v>19</v>
      </c>
    </row>
    <row r="20" spans="1:2" ht="27.6">
      <c r="A20" s="36" t="s">
        <v>20</v>
      </c>
      <c r="B20" s="37" t="s">
        <v>21</v>
      </c>
    </row>
    <row r="21" spans="1:2">
      <c r="A21" s="38" t="s">
        <v>22</v>
      </c>
      <c r="B21" s="39" t="s">
        <v>23</v>
      </c>
    </row>
    <row r="22" spans="1:2">
      <c r="A22" s="36" t="s">
        <v>24</v>
      </c>
      <c r="B22" s="37" t="s">
        <v>25</v>
      </c>
    </row>
    <row r="23" spans="1:2">
      <c r="A23" s="38" t="s">
        <v>26</v>
      </c>
      <c r="B23" s="39" t="s">
        <v>27</v>
      </c>
    </row>
    <row r="24" spans="1:2">
      <c r="A24" s="36" t="s">
        <v>28</v>
      </c>
      <c r="B24" s="37" t="s">
        <v>29</v>
      </c>
    </row>
    <row r="25" spans="1:2">
      <c r="A25" s="38" t="s">
        <v>30</v>
      </c>
      <c r="B25" s="39" t="s">
        <v>31</v>
      </c>
    </row>
    <row r="26" spans="1:2">
      <c r="A26" s="29"/>
      <c r="B26" s="29"/>
    </row>
    <row r="27" spans="1:2" ht="15.6">
      <c r="A27" s="30"/>
      <c r="B27" s="30" t="s">
        <v>32</v>
      </c>
    </row>
    <row r="28" spans="1:2" ht="41.4">
      <c r="A28" s="34"/>
      <c r="B28" s="34" t="s">
        <v>33</v>
      </c>
    </row>
    <row r="29" spans="1:2">
      <c r="A29" s="40"/>
      <c r="B29" s="40" t="s">
        <v>34</v>
      </c>
    </row>
    <row r="30" spans="1:2" ht="27.6">
      <c r="A30" s="34"/>
      <c r="B30" s="34" t="s">
        <v>35</v>
      </c>
    </row>
    <row r="31" spans="1:2">
      <c r="A31" s="33"/>
      <c r="B31" s="33" t="s">
        <v>36</v>
      </c>
    </row>
    <row r="32" spans="1:2" ht="27.6">
      <c r="A32" s="34"/>
      <c r="B32" s="34" t="s">
        <v>37</v>
      </c>
    </row>
    <row r="33" spans="1:2" ht="15.6">
      <c r="A33" s="30"/>
      <c r="B33" s="30" t="s">
        <v>38</v>
      </c>
    </row>
    <row r="34" spans="1:2" ht="41.4">
      <c r="A34" s="31"/>
      <c r="B34" s="31" t="s">
        <v>39</v>
      </c>
    </row>
    <row r="35" spans="1:2">
      <c r="A35" s="31"/>
      <c r="B35" s="31"/>
    </row>
    <row r="36" spans="1:2">
      <c r="A36" s="31"/>
      <c r="B36" s="31"/>
    </row>
    <row r="37" spans="1:2">
      <c r="A37" s="41"/>
      <c r="B37" s="41"/>
    </row>
    <row r="38" spans="1:2">
      <c r="A38" s="29"/>
      <c r="B38" s="29"/>
    </row>
    <row r="39" spans="1:2" ht="15.6">
      <c r="A39" s="30"/>
      <c r="B39" s="30" t="s">
        <v>40</v>
      </c>
    </row>
    <row r="40" spans="1:2">
      <c r="A40" s="42"/>
      <c r="B40" s="42" t="s">
        <v>41</v>
      </c>
    </row>
    <row r="41" spans="1:2">
      <c r="A41" s="42"/>
      <c r="B41" s="42" t="s">
        <v>42</v>
      </c>
    </row>
    <row r="42" spans="1:2">
      <c r="A42" s="29"/>
      <c r="B42" s="29"/>
    </row>
    <row r="43" spans="1:2">
      <c r="A43" s="29"/>
      <c r="B43" s="29"/>
    </row>
    <row r="44" spans="1:2">
      <c r="A44" s="29"/>
      <c r="B44" s="29"/>
    </row>
    <row r="45" spans="1:2">
      <c r="A45" s="29"/>
      <c r="B45" s="29"/>
    </row>
  </sheetData>
  <sheetProtection algorithmName="SHA-512" hashValue="u0N7cS+UNfzLrS+Jmdmq7DlhU4Hf1rsNROUbuOQfc0RktHp/3vei4AHrl5mFrGMOgfGInjvjoEEE+iuLCCDbUQ==" saltValue="UWahZQ+JoWc64d7/aJE6bQ==" spinCount="100000" sheet="1" objects="1" scenarios="1" formatCells="0" formatColumns="0" formatRows="0" insertColumns="0" sort="0" autoFilter="0"/>
  <mergeCells count="2">
    <mergeCell ref="D5:E7"/>
    <mergeCell ref="D8:E8"/>
  </mergeCells>
  <hyperlinks>
    <hyperlink ref="D8" r:id="rId1" xr:uid="{055F3640-F418-46C6-835E-AE37290B18F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D14" sqref="D14"/>
    </sheetView>
  </sheetViews>
  <sheetFormatPr baseColWidth="10" defaultColWidth="8.796875" defaultRowHeight="13.8"/>
  <cols>
    <col min="1" max="1" width="28" style="27" customWidth="1"/>
    <col min="2" max="2" width="32" style="27" customWidth="1"/>
    <col min="3" max="3" width="74" style="27" customWidth="1"/>
    <col min="4" max="4" width="8.796875" style="27"/>
    <col min="5" max="5" width="30.296875" style="27" customWidth="1"/>
    <col min="6" max="6" width="43.296875" style="27" customWidth="1"/>
    <col min="7" max="16384" width="8.796875" style="27"/>
  </cols>
  <sheetData>
    <row r="1" spans="1:6" ht="24.6">
      <c r="A1" s="58" t="s">
        <v>43</v>
      </c>
      <c r="B1" s="58"/>
      <c r="C1" s="58"/>
    </row>
    <row r="2" spans="1:6" ht="14.4">
      <c r="A2" s="59" t="s">
        <v>44</v>
      </c>
      <c r="B2" s="59"/>
      <c r="C2" s="59"/>
    </row>
    <row r="3" spans="1:6">
      <c r="A3" s="29"/>
      <c r="B3" s="29"/>
      <c r="C3" s="29"/>
    </row>
    <row r="4" spans="1:6" ht="14.4" thickBot="1">
      <c r="A4" s="35" t="s">
        <v>45</v>
      </c>
      <c r="B4" s="35" t="s">
        <v>46</v>
      </c>
      <c r="C4" s="35" t="s">
        <v>47</v>
      </c>
    </row>
    <row r="5" spans="1:6" ht="27.6">
      <c r="A5" s="51" t="s">
        <v>48</v>
      </c>
      <c r="B5" s="52" t="s">
        <v>49</v>
      </c>
      <c r="C5" s="52" t="s">
        <v>50</v>
      </c>
      <c r="E5" s="43" t="s">
        <v>151</v>
      </c>
      <c r="F5" s="44"/>
    </row>
    <row r="6" spans="1:6">
      <c r="A6" s="53" t="s">
        <v>51</v>
      </c>
      <c r="B6" s="41" t="s">
        <v>52</v>
      </c>
      <c r="C6" s="41" t="s">
        <v>53</v>
      </c>
      <c r="E6" s="45"/>
      <c r="F6" s="46"/>
    </row>
    <row r="7" spans="1:6" ht="28.2" thickBot="1">
      <c r="A7" s="51" t="s">
        <v>54</v>
      </c>
      <c r="B7" s="52" t="s">
        <v>55</v>
      </c>
      <c r="C7" s="52" t="s">
        <v>56</v>
      </c>
      <c r="E7" s="47"/>
      <c r="F7" s="48"/>
    </row>
    <row r="8" spans="1:6" ht="17.399999999999999" thickBot="1">
      <c r="A8" s="53" t="s">
        <v>57</v>
      </c>
      <c r="B8" s="41" t="s">
        <v>58</v>
      </c>
      <c r="C8" s="41" t="s">
        <v>59</v>
      </c>
      <c r="E8" s="49" t="s">
        <v>152</v>
      </c>
      <c r="F8" s="50"/>
    </row>
    <row r="9" spans="1:6">
      <c r="A9" s="51" t="s">
        <v>60</v>
      </c>
      <c r="B9" s="52" t="s">
        <v>61</v>
      </c>
      <c r="C9" s="52" t="s">
        <v>62</v>
      </c>
    </row>
    <row r="10" spans="1:6">
      <c r="A10" s="53" t="s">
        <v>63</v>
      </c>
      <c r="B10" s="41" t="s">
        <v>64</v>
      </c>
      <c r="C10" s="41" t="s">
        <v>65</v>
      </c>
    </row>
    <row r="11" spans="1:6">
      <c r="A11" s="51" t="s">
        <v>66</v>
      </c>
      <c r="B11" s="52" t="s">
        <v>67</v>
      </c>
      <c r="C11" s="52" t="s">
        <v>68</v>
      </c>
    </row>
    <row r="12" spans="1:6" ht="27.6">
      <c r="A12" s="53" t="s">
        <v>69</v>
      </c>
      <c r="B12" s="41" t="s">
        <v>70</v>
      </c>
      <c r="C12" s="41" t="s">
        <v>71</v>
      </c>
    </row>
    <row r="13" spans="1:6" ht="27.6">
      <c r="A13" s="51" t="s">
        <v>72</v>
      </c>
      <c r="B13" s="52" t="s">
        <v>73</v>
      </c>
      <c r="C13" s="52" t="s">
        <v>74</v>
      </c>
    </row>
    <row r="14" spans="1:6">
      <c r="A14" s="53" t="s">
        <v>75</v>
      </c>
      <c r="B14" s="41" t="s">
        <v>76</v>
      </c>
      <c r="C14" s="41" t="s">
        <v>77</v>
      </c>
    </row>
    <row r="15" spans="1:6">
      <c r="A15" s="51" t="s">
        <v>78</v>
      </c>
      <c r="B15" s="52" t="s">
        <v>79</v>
      </c>
      <c r="C15" s="52" t="s">
        <v>80</v>
      </c>
    </row>
    <row r="16" spans="1:6">
      <c r="A16" s="53" t="s">
        <v>81</v>
      </c>
      <c r="B16" s="41" t="s">
        <v>82</v>
      </c>
      <c r="C16" s="41" t="s">
        <v>83</v>
      </c>
    </row>
    <row r="17" spans="1:3">
      <c r="A17" s="51" t="s">
        <v>84</v>
      </c>
      <c r="B17" s="52" t="s">
        <v>85</v>
      </c>
      <c r="C17" s="52" t="s">
        <v>86</v>
      </c>
    </row>
    <row r="18" spans="1:3">
      <c r="A18" s="53" t="s">
        <v>87</v>
      </c>
      <c r="B18" s="41" t="s">
        <v>88</v>
      </c>
      <c r="C18" s="41" t="s">
        <v>89</v>
      </c>
    </row>
    <row r="19" spans="1:3">
      <c r="A19" s="51" t="s">
        <v>90</v>
      </c>
      <c r="B19" s="52" t="s">
        <v>91</v>
      </c>
      <c r="C19" s="52" t="s">
        <v>92</v>
      </c>
    </row>
    <row r="20" spans="1:3" ht="27.6">
      <c r="A20" s="53" t="s">
        <v>93</v>
      </c>
      <c r="B20" s="41" t="s">
        <v>94</v>
      </c>
      <c r="C20" s="41" t="s">
        <v>95</v>
      </c>
    </row>
    <row r="21" spans="1:3">
      <c r="A21" s="51" t="s">
        <v>96</v>
      </c>
      <c r="B21" s="52" t="s">
        <v>97</v>
      </c>
      <c r="C21" s="52" t="s">
        <v>98</v>
      </c>
    </row>
    <row r="22" spans="1:3">
      <c r="A22" s="53" t="s">
        <v>99</v>
      </c>
      <c r="B22" s="41" t="s">
        <v>100</v>
      </c>
      <c r="C22" s="41" t="s">
        <v>101</v>
      </c>
    </row>
    <row r="23" spans="1:3">
      <c r="A23" s="51" t="s">
        <v>102</v>
      </c>
      <c r="B23" s="52" t="s">
        <v>103</v>
      </c>
      <c r="C23" s="52" t="s">
        <v>104</v>
      </c>
    </row>
    <row r="24" spans="1:3">
      <c r="A24" s="53" t="s">
        <v>105</v>
      </c>
      <c r="B24" s="41" t="s">
        <v>106</v>
      </c>
      <c r="C24" s="41" t="s">
        <v>107</v>
      </c>
    </row>
    <row r="25" spans="1:3" ht="27.6">
      <c r="A25" s="54" t="s">
        <v>108</v>
      </c>
      <c r="B25" s="55" t="s">
        <v>109</v>
      </c>
      <c r="C25" s="55" t="s">
        <v>110</v>
      </c>
    </row>
    <row r="26" spans="1:3" ht="27.6">
      <c r="A26" s="56" t="s">
        <v>111</v>
      </c>
      <c r="B26" s="57" t="s">
        <v>112</v>
      </c>
      <c r="C26" s="57" t="s">
        <v>113</v>
      </c>
    </row>
    <row r="27" spans="1:3" ht="27.6">
      <c r="A27" s="54" t="s">
        <v>114</v>
      </c>
      <c r="B27" s="55" t="s">
        <v>115</v>
      </c>
      <c r="C27" s="55" t="s">
        <v>116</v>
      </c>
    </row>
    <row r="28" spans="1:3" ht="27.6">
      <c r="A28" s="56" t="s">
        <v>117</v>
      </c>
      <c r="B28" s="57" t="s">
        <v>118</v>
      </c>
      <c r="C28" s="57" t="s">
        <v>119</v>
      </c>
    </row>
    <row r="29" spans="1:3" ht="27.6">
      <c r="A29" s="54" t="s">
        <v>120</v>
      </c>
      <c r="B29" s="55" t="s">
        <v>121</v>
      </c>
      <c r="C29" s="55" t="s">
        <v>122</v>
      </c>
    </row>
    <row r="30" spans="1:3" ht="27.6">
      <c r="A30" s="56" t="s">
        <v>123</v>
      </c>
      <c r="B30" s="57" t="s">
        <v>124</v>
      </c>
      <c r="C30" s="57" t="s">
        <v>125</v>
      </c>
    </row>
    <row r="31" spans="1:3" ht="27.6">
      <c r="A31" s="54" t="s">
        <v>126</v>
      </c>
      <c r="B31" s="55" t="s">
        <v>127</v>
      </c>
      <c r="C31" s="55" t="s">
        <v>128</v>
      </c>
    </row>
    <row r="32" spans="1:3" ht="27.6">
      <c r="A32" s="56" t="s">
        <v>129</v>
      </c>
      <c r="B32" s="57" t="s">
        <v>130</v>
      </c>
      <c r="C32" s="57" t="s">
        <v>131</v>
      </c>
    </row>
  </sheetData>
  <sheetProtection algorithmName="SHA-512" hashValue="wdHMlzpgIr3SjEHeJSRGJLSbf64p2wPXVe0fUfAXQ6OVfn9xqA9v1rWTgmtcNZ4WvBuxZDfqszRxLU2JAdwGoA==" saltValue="zw5esDT1ARR7OVRBhx79Tw==" spinCount="100000" sheet="1" objects="1" scenarios="1" formatCells="0" formatColumns="0" formatRows="0" insertColumns="0" sort="0" autoFilter="0"/>
  <mergeCells count="4">
    <mergeCell ref="A1:C1"/>
    <mergeCell ref="A2:C2"/>
    <mergeCell ref="E5:F7"/>
    <mergeCell ref="E8:F8"/>
  </mergeCells>
  <hyperlinks>
    <hyperlink ref="E8" r:id="rId1" xr:uid="{9FF12C53-E2C8-40FF-A370-B49F707CC799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1"/>
  <sheetViews>
    <sheetView workbookViewId="0">
      <selection sqref="A1:A3"/>
    </sheetView>
  </sheetViews>
  <sheetFormatPr baseColWidth="10" defaultColWidth="8.796875" defaultRowHeight="13.8"/>
  <cols>
    <col min="1" max="1" width="12" customWidth="1"/>
    <col min="2" max="2" width="16" customWidth="1"/>
    <col min="3" max="3" width="14" customWidth="1"/>
    <col min="4" max="6" width="11" customWidth="1"/>
    <col min="7" max="7" width="19" customWidth="1"/>
    <col min="8" max="8" width="46" customWidth="1"/>
    <col min="9" max="9" width="18.69921875" bestFit="1" customWidth="1"/>
    <col min="10" max="19" width="10" customWidth="1"/>
  </cols>
  <sheetData>
    <row r="1" spans="1:18" ht="24.6">
      <c r="A1" s="24" t="s">
        <v>132</v>
      </c>
      <c r="B1" s="21"/>
      <c r="C1" s="21"/>
      <c r="D1" s="21"/>
      <c r="E1" s="21"/>
      <c r="F1" s="21"/>
      <c r="G1" s="21"/>
      <c r="H1" s="21"/>
    </row>
    <row r="2" spans="1:18" ht="24.6">
      <c r="A2" s="3"/>
      <c r="B2" s="3"/>
      <c r="C2" s="3"/>
      <c r="D2" s="3"/>
      <c r="E2" s="3"/>
      <c r="F2" s="3"/>
      <c r="G2" s="3"/>
      <c r="H2" s="3"/>
    </row>
    <row r="3" spans="1:18" ht="14.4">
      <c r="A3" s="25" t="s">
        <v>133</v>
      </c>
      <c r="B3" s="22"/>
      <c r="C3" s="22"/>
      <c r="D3" s="22"/>
      <c r="E3" s="22"/>
      <c r="F3" s="22"/>
      <c r="G3" s="22"/>
      <c r="H3" s="22"/>
    </row>
    <row r="5" spans="1:18">
      <c r="A5" s="5" t="s">
        <v>57</v>
      </c>
      <c r="B5" s="14" t="s">
        <v>134</v>
      </c>
      <c r="C5" s="6"/>
      <c r="D5" s="5" t="s">
        <v>60</v>
      </c>
      <c r="E5" s="14" t="s">
        <v>135</v>
      </c>
      <c r="F5" s="5" t="s">
        <v>136</v>
      </c>
      <c r="G5" s="6">
        <f>COUNT(B12:B51)</f>
        <v>30</v>
      </c>
      <c r="H5" s="5" t="s">
        <v>137</v>
      </c>
      <c r="I5" s="6" t="str">
        <f>IF(OR(B5="",E5="",COUNT(B12:B31)&lt;20),"FALTA INFORMACIÓN",IF($D$7=0,"REVISAR LÍNEA BASE",IF(COUNTIF(G12:G31,"FUERA DE LÍMITES")+COUNTIF(G12:G31,"REVISAR PATRÓN")+COUNTIF(G12:G31,"REVISAR DATO")&gt;0,"REVISAR LÍNEA BASE",IF(COUNTIF(G32:G51,"FUERA DE LÍMITES")+COUNTIF(G32:G51,"REVISAR PATRÓN")+COUNTIF(G32:G51,"REVISAR DATO")&gt;0,"REVISAR SEÑALES","SIN SEÑALES BÁSICAS"))))</f>
        <v>REVISAR SEÑALES</v>
      </c>
      <c r="J5" s="6"/>
    </row>
    <row r="7" spans="1:18" ht="24" customHeight="1">
      <c r="A7" s="5" t="s">
        <v>66</v>
      </c>
      <c r="B7" s="7">
        <f>IF(COUNT(B12:B31)&lt;20,"",AVERAGE(B12:B31))</f>
        <v>10.53</v>
      </c>
      <c r="C7" s="8" t="s">
        <v>138</v>
      </c>
      <c r="D7" s="7">
        <f>IF(COUNT(B12:B31)&lt;20,"",AVERAGE(C13:C31))</f>
        <v>0.54210526315789476</v>
      </c>
      <c r="E7" s="8" t="s">
        <v>139</v>
      </c>
      <c r="F7" s="7">
        <f>IF(OR(COUNT(B12:B31)&lt;20,D7=0),"",B7+2.66*D7)</f>
        <v>11.972</v>
      </c>
      <c r="G7" s="8" t="s">
        <v>140</v>
      </c>
      <c r="H7" s="7">
        <f>IF(OR(COUNT(B12:B31)&lt;20,D7=0),"",B7-2.66*D7)</f>
        <v>9.0879999999999992</v>
      </c>
      <c r="I7" s="9" t="s">
        <v>141</v>
      </c>
      <c r="J7" s="9"/>
    </row>
    <row r="9" spans="1:18" ht="27.15" customHeight="1">
      <c r="A9" s="23" t="s">
        <v>142</v>
      </c>
      <c r="B9" s="23"/>
      <c r="C9" s="23"/>
      <c r="D9" s="23"/>
      <c r="E9" s="23"/>
      <c r="F9" s="23"/>
      <c r="G9" s="23"/>
      <c r="H9" s="23"/>
      <c r="I9" s="23"/>
      <c r="J9" s="10" t="s">
        <v>143</v>
      </c>
      <c r="K9" s="4"/>
      <c r="L9" s="4"/>
      <c r="M9" s="4"/>
      <c r="N9" s="4"/>
      <c r="O9" s="4"/>
      <c r="P9" s="4"/>
      <c r="Q9" s="4"/>
      <c r="R9" s="4"/>
    </row>
    <row r="10" spans="1:18">
      <c r="A10" s="14" t="s">
        <v>144</v>
      </c>
      <c r="B10" s="14"/>
      <c r="C10" s="14"/>
      <c r="D10" s="14"/>
      <c r="E10" s="14"/>
      <c r="F10" s="14"/>
      <c r="G10" s="14"/>
      <c r="H10" s="14"/>
    </row>
    <row r="11" spans="1:18" ht="25.65" customHeight="1">
      <c r="A11" s="2" t="s">
        <v>145</v>
      </c>
      <c r="B11" s="2" t="s">
        <v>146</v>
      </c>
      <c r="C11" s="2" t="s">
        <v>147</v>
      </c>
      <c r="D11" s="2" t="s">
        <v>148</v>
      </c>
      <c r="E11" s="2" t="s">
        <v>139</v>
      </c>
      <c r="F11" s="2" t="s">
        <v>140</v>
      </c>
      <c r="G11" s="2" t="s">
        <v>88</v>
      </c>
      <c r="H11" s="2" t="s">
        <v>105</v>
      </c>
    </row>
    <row r="12" spans="1:18">
      <c r="A12" s="15">
        <v>1</v>
      </c>
      <c r="B12" s="16">
        <v>10.199999999999999</v>
      </c>
      <c r="C12" s="19"/>
      <c r="D12" s="19">
        <f t="shared" ref="D12:D51" si="0">IF(COUNT($B$12:$B$31)&lt;20,"",$B$7)</f>
        <v>10.53</v>
      </c>
      <c r="E12" s="19">
        <f t="shared" ref="E12:E51" si="1">IF(OR(COUNT($B$12:$B$31)&lt;20,$D$7=0),"",$F$7)</f>
        <v>11.972</v>
      </c>
      <c r="F12" s="19">
        <f t="shared" ref="F12:F51" si="2">IF(OR(COUNT($B$12:$B$31)&lt;20,$D$7=0),"",$H$7)</f>
        <v>9.0879999999999992</v>
      </c>
      <c r="G12" s="20" t="str">
        <f t="shared" ref="G12:G18" si="3">IF(COUNTA(B12)=0,"",IF(COUNT(B12)=0,"REVISAR DATO",IF(OR(COUNT($B$12:$B$31)&lt;20,$D$7=0),"FALTA BASE",IF(OR(B12&gt;$F$7,B12&lt;$H$7),"FUERA DE LÍMITES","OK"))))</f>
        <v>OK</v>
      </c>
      <c r="H12" s="18"/>
    </row>
    <row r="13" spans="1:18">
      <c r="A13" s="15">
        <v>2</v>
      </c>
      <c r="B13" s="16">
        <v>10.8</v>
      </c>
      <c r="C13" s="19">
        <f t="shared" ref="C13:C51" si="4">IF(COUNT(B12:B13)=2,ABS(B13-B12),"")</f>
        <v>0.60000000000000142</v>
      </c>
      <c r="D13" s="19">
        <f t="shared" si="0"/>
        <v>10.53</v>
      </c>
      <c r="E13" s="19">
        <f t="shared" si="1"/>
        <v>11.972</v>
      </c>
      <c r="F13" s="19">
        <f t="shared" si="2"/>
        <v>9.0879999999999992</v>
      </c>
      <c r="G13" s="20" t="str">
        <f t="shared" si="3"/>
        <v>OK</v>
      </c>
      <c r="H13" s="18"/>
    </row>
    <row r="14" spans="1:18">
      <c r="A14" s="15">
        <v>3</v>
      </c>
      <c r="B14" s="16">
        <v>10.4</v>
      </c>
      <c r="C14" s="19">
        <f t="shared" si="4"/>
        <v>0.40000000000000036</v>
      </c>
      <c r="D14" s="19">
        <f t="shared" si="0"/>
        <v>10.53</v>
      </c>
      <c r="E14" s="19">
        <f t="shared" si="1"/>
        <v>11.972</v>
      </c>
      <c r="F14" s="19">
        <f t="shared" si="2"/>
        <v>9.0879999999999992</v>
      </c>
      <c r="G14" s="20" t="str">
        <f t="shared" si="3"/>
        <v>OK</v>
      </c>
      <c r="H14" s="18"/>
    </row>
    <row r="15" spans="1:18">
      <c r="A15" s="15">
        <v>4</v>
      </c>
      <c r="B15" s="16">
        <v>11</v>
      </c>
      <c r="C15" s="19">
        <f t="shared" si="4"/>
        <v>0.59999999999999964</v>
      </c>
      <c r="D15" s="19">
        <f t="shared" si="0"/>
        <v>10.53</v>
      </c>
      <c r="E15" s="19">
        <f t="shared" si="1"/>
        <v>11.972</v>
      </c>
      <c r="F15" s="19">
        <f t="shared" si="2"/>
        <v>9.0879999999999992</v>
      </c>
      <c r="G15" s="20" t="str">
        <f t="shared" si="3"/>
        <v>OK</v>
      </c>
      <c r="H15" s="18"/>
    </row>
    <row r="16" spans="1:18">
      <c r="A16" s="15">
        <v>5</v>
      </c>
      <c r="B16" s="16">
        <v>9.9</v>
      </c>
      <c r="C16" s="19">
        <f t="shared" si="4"/>
        <v>1.0999999999999996</v>
      </c>
      <c r="D16" s="19">
        <f t="shared" si="0"/>
        <v>10.53</v>
      </c>
      <c r="E16" s="19">
        <f t="shared" si="1"/>
        <v>11.972</v>
      </c>
      <c r="F16" s="19">
        <f t="shared" si="2"/>
        <v>9.0879999999999992</v>
      </c>
      <c r="G16" s="20" t="str">
        <f t="shared" si="3"/>
        <v>OK</v>
      </c>
      <c r="H16" s="18"/>
    </row>
    <row r="17" spans="1:8">
      <c r="A17" s="15">
        <v>6</v>
      </c>
      <c r="B17" s="16">
        <v>10.6</v>
      </c>
      <c r="C17" s="19">
        <f t="shared" si="4"/>
        <v>0.69999999999999929</v>
      </c>
      <c r="D17" s="19">
        <f t="shared" si="0"/>
        <v>10.53</v>
      </c>
      <c r="E17" s="19">
        <f t="shared" si="1"/>
        <v>11.972</v>
      </c>
      <c r="F17" s="19">
        <f t="shared" si="2"/>
        <v>9.0879999999999992</v>
      </c>
      <c r="G17" s="20" t="str">
        <f t="shared" si="3"/>
        <v>OK</v>
      </c>
      <c r="H17" s="18"/>
    </row>
    <row r="18" spans="1:8">
      <c r="A18" s="15">
        <v>7</v>
      </c>
      <c r="B18" s="16">
        <v>10.3</v>
      </c>
      <c r="C18" s="19">
        <f t="shared" si="4"/>
        <v>0.29999999999999893</v>
      </c>
      <c r="D18" s="19">
        <f t="shared" si="0"/>
        <v>10.53</v>
      </c>
      <c r="E18" s="19">
        <f t="shared" si="1"/>
        <v>11.972</v>
      </c>
      <c r="F18" s="19">
        <f t="shared" si="2"/>
        <v>9.0879999999999992</v>
      </c>
      <c r="G18" s="20" t="str">
        <f t="shared" si="3"/>
        <v>OK</v>
      </c>
      <c r="H18" s="18"/>
    </row>
    <row r="19" spans="1:8">
      <c r="A19" s="15">
        <v>8</v>
      </c>
      <c r="B19" s="16">
        <v>11.1</v>
      </c>
      <c r="C19" s="19">
        <f t="shared" si="4"/>
        <v>0.79999999999999893</v>
      </c>
      <c r="D19" s="19">
        <f t="shared" si="0"/>
        <v>10.53</v>
      </c>
      <c r="E19" s="19">
        <f t="shared" si="1"/>
        <v>11.972</v>
      </c>
      <c r="F19" s="19">
        <f t="shared" si="2"/>
        <v>9.0879999999999992</v>
      </c>
      <c r="G19" s="20" t="str">
        <f t="shared" ref="G19:G51" si="5">IF(COUNTA(B19)=0,"",IF(COUNT(B19)=0,"REVISAR DATO",IF(OR(COUNT($B$12:$B$31)&lt;20,$D$7=0),"FALTA BASE",IF(OR(B19&gt;$F$7,B19&lt;$H$7),"FUERA DE LÍMITES",IF(OR(AND(COUNT(B12:B19)=8,MIN(B12:B19)&gt;$B$7),AND(COUNT(B12:B19)=8,MAX(B12:B19)&lt;$B$7),AND(COUNT(B14:B19)=6,B14&lt;B15,B15&lt;B16,B16&lt;B17,B17&lt;B18,B18&lt;B19),AND(COUNT(B14:B19)=6,B14&gt;B15,B15&gt;B16,B16&gt;B17,B17&gt;B18,B18&gt;B19)),"REVISAR PATRÓN","OK")))))</f>
        <v>OK</v>
      </c>
      <c r="H19" s="18"/>
    </row>
    <row r="20" spans="1:8">
      <c r="A20" s="15">
        <v>9</v>
      </c>
      <c r="B20" s="16">
        <v>10.7</v>
      </c>
      <c r="C20" s="19">
        <f t="shared" si="4"/>
        <v>0.40000000000000036</v>
      </c>
      <c r="D20" s="19">
        <f t="shared" si="0"/>
        <v>10.53</v>
      </c>
      <c r="E20" s="19">
        <f t="shared" si="1"/>
        <v>11.972</v>
      </c>
      <c r="F20" s="19">
        <f t="shared" si="2"/>
        <v>9.0879999999999992</v>
      </c>
      <c r="G20" s="20" t="str">
        <f t="shared" si="5"/>
        <v>OK</v>
      </c>
      <c r="H20" s="18"/>
    </row>
    <row r="21" spans="1:8">
      <c r="A21" s="15">
        <v>10</v>
      </c>
      <c r="B21" s="16">
        <v>10</v>
      </c>
      <c r="C21" s="19">
        <f t="shared" si="4"/>
        <v>0.69999999999999929</v>
      </c>
      <c r="D21" s="19">
        <f t="shared" si="0"/>
        <v>10.53</v>
      </c>
      <c r="E21" s="19">
        <f t="shared" si="1"/>
        <v>11.972</v>
      </c>
      <c r="F21" s="19">
        <f t="shared" si="2"/>
        <v>9.0879999999999992</v>
      </c>
      <c r="G21" s="20" t="str">
        <f t="shared" si="5"/>
        <v>OK</v>
      </c>
      <c r="H21" s="18"/>
    </row>
    <row r="22" spans="1:8">
      <c r="A22" s="15">
        <v>11</v>
      </c>
      <c r="B22" s="16">
        <v>10.5</v>
      </c>
      <c r="C22" s="19">
        <f t="shared" si="4"/>
        <v>0.5</v>
      </c>
      <c r="D22" s="19">
        <f t="shared" si="0"/>
        <v>10.53</v>
      </c>
      <c r="E22" s="19">
        <f t="shared" si="1"/>
        <v>11.972</v>
      </c>
      <c r="F22" s="19">
        <f t="shared" si="2"/>
        <v>9.0879999999999992</v>
      </c>
      <c r="G22" s="20" t="str">
        <f t="shared" si="5"/>
        <v>OK</v>
      </c>
      <c r="H22" s="18"/>
    </row>
    <row r="23" spans="1:8">
      <c r="A23" s="15">
        <v>12</v>
      </c>
      <c r="B23" s="16">
        <v>10.9</v>
      </c>
      <c r="C23" s="19">
        <f t="shared" si="4"/>
        <v>0.40000000000000036</v>
      </c>
      <c r="D23" s="19">
        <f t="shared" si="0"/>
        <v>10.53</v>
      </c>
      <c r="E23" s="19">
        <f t="shared" si="1"/>
        <v>11.972</v>
      </c>
      <c r="F23" s="19">
        <f t="shared" si="2"/>
        <v>9.0879999999999992</v>
      </c>
      <c r="G23" s="20" t="str">
        <f t="shared" si="5"/>
        <v>OK</v>
      </c>
      <c r="H23" s="18"/>
    </row>
    <row r="24" spans="1:8">
      <c r="A24" s="15">
        <v>13</v>
      </c>
      <c r="B24" s="16">
        <v>10.1</v>
      </c>
      <c r="C24" s="19">
        <f t="shared" si="4"/>
        <v>0.80000000000000071</v>
      </c>
      <c r="D24" s="19">
        <f t="shared" si="0"/>
        <v>10.53</v>
      </c>
      <c r="E24" s="19">
        <f t="shared" si="1"/>
        <v>11.972</v>
      </c>
      <c r="F24" s="19">
        <f t="shared" si="2"/>
        <v>9.0879999999999992</v>
      </c>
      <c r="G24" s="20" t="str">
        <f t="shared" si="5"/>
        <v>OK</v>
      </c>
      <c r="H24" s="18"/>
    </row>
    <row r="25" spans="1:8">
      <c r="A25" s="15">
        <v>14</v>
      </c>
      <c r="B25" s="16">
        <v>10.8</v>
      </c>
      <c r="C25" s="19">
        <f t="shared" si="4"/>
        <v>0.70000000000000107</v>
      </c>
      <c r="D25" s="19">
        <f t="shared" si="0"/>
        <v>10.53</v>
      </c>
      <c r="E25" s="19">
        <f t="shared" si="1"/>
        <v>11.972</v>
      </c>
      <c r="F25" s="19">
        <f t="shared" si="2"/>
        <v>9.0879999999999992</v>
      </c>
      <c r="G25" s="20" t="str">
        <f t="shared" si="5"/>
        <v>OK</v>
      </c>
      <c r="H25" s="18"/>
    </row>
    <row r="26" spans="1:8">
      <c r="A26" s="15">
        <v>15</v>
      </c>
      <c r="B26" s="16">
        <v>10.4</v>
      </c>
      <c r="C26" s="19">
        <f t="shared" si="4"/>
        <v>0.40000000000000036</v>
      </c>
      <c r="D26" s="19">
        <f t="shared" si="0"/>
        <v>10.53</v>
      </c>
      <c r="E26" s="19">
        <f t="shared" si="1"/>
        <v>11.972</v>
      </c>
      <c r="F26" s="19">
        <f t="shared" si="2"/>
        <v>9.0879999999999992</v>
      </c>
      <c r="G26" s="20" t="str">
        <f t="shared" si="5"/>
        <v>OK</v>
      </c>
      <c r="H26" s="18"/>
    </row>
    <row r="27" spans="1:8">
      <c r="A27" s="15">
        <v>16</v>
      </c>
      <c r="B27" s="16">
        <v>10.6</v>
      </c>
      <c r="C27" s="19">
        <f t="shared" si="4"/>
        <v>0.19999999999999929</v>
      </c>
      <c r="D27" s="19">
        <f t="shared" si="0"/>
        <v>10.53</v>
      </c>
      <c r="E27" s="19">
        <f t="shared" si="1"/>
        <v>11.972</v>
      </c>
      <c r="F27" s="19">
        <f t="shared" si="2"/>
        <v>9.0879999999999992</v>
      </c>
      <c r="G27" s="20" t="str">
        <f t="shared" si="5"/>
        <v>OK</v>
      </c>
      <c r="H27" s="18"/>
    </row>
    <row r="28" spans="1:8">
      <c r="A28" s="15">
        <v>17</v>
      </c>
      <c r="B28" s="16">
        <v>10.199999999999999</v>
      </c>
      <c r="C28" s="19">
        <f t="shared" si="4"/>
        <v>0.40000000000000036</v>
      </c>
      <c r="D28" s="19">
        <f t="shared" si="0"/>
        <v>10.53</v>
      </c>
      <c r="E28" s="19">
        <f t="shared" si="1"/>
        <v>11.972</v>
      </c>
      <c r="F28" s="19">
        <f t="shared" si="2"/>
        <v>9.0879999999999992</v>
      </c>
      <c r="G28" s="20" t="str">
        <f t="shared" si="5"/>
        <v>OK</v>
      </c>
      <c r="H28" s="18"/>
    </row>
    <row r="29" spans="1:8">
      <c r="A29" s="15">
        <v>18</v>
      </c>
      <c r="B29" s="16">
        <v>10.9</v>
      </c>
      <c r="C29" s="19">
        <f t="shared" si="4"/>
        <v>0.70000000000000107</v>
      </c>
      <c r="D29" s="19">
        <f t="shared" si="0"/>
        <v>10.53</v>
      </c>
      <c r="E29" s="19">
        <f t="shared" si="1"/>
        <v>11.972</v>
      </c>
      <c r="F29" s="19">
        <f t="shared" si="2"/>
        <v>9.0879999999999992</v>
      </c>
      <c r="G29" s="20" t="str">
        <f t="shared" si="5"/>
        <v>OK</v>
      </c>
      <c r="H29" s="18"/>
    </row>
    <row r="30" spans="1:8">
      <c r="A30" s="15">
        <v>19</v>
      </c>
      <c r="B30" s="16">
        <v>10.5</v>
      </c>
      <c r="C30" s="19">
        <f t="shared" si="4"/>
        <v>0.40000000000000036</v>
      </c>
      <c r="D30" s="19">
        <f t="shared" si="0"/>
        <v>10.53</v>
      </c>
      <c r="E30" s="19">
        <f t="shared" si="1"/>
        <v>11.972</v>
      </c>
      <c r="F30" s="19">
        <f t="shared" si="2"/>
        <v>9.0879999999999992</v>
      </c>
      <c r="G30" s="20" t="str">
        <f t="shared" si="5"/>
        <v>OK</v>
      </c>
      <c r="H30" s="18"/>
    </row>
    <row r="31" spans="1:8">
      <c r="A31" s="15">
        <v>20</v>
      </c>
      <c r="B31" s="16">
        <v>10.7</v>
      </c>
      <c r="C31" s="19">
        <f t="shared" si="4"/>
        <v>0.19999999999999929</v>
      </c>
      <c r="D31" s="19">
        <f t="shared" si="0"/>
        <v>10.53</v>
      </c>
      <c r="E31" s="19">
        <f t="shared" si="1"/>
        <v>11.972</v>
      </c>
      <c r="F31" s="19">
        <f t="shared" si="2"/>
        <v>9.0879999999999992</v>
      </c>
      <c r="G31" s="20" t="str">
        <f t="shared" si="5"/>
        <v>OK</v>
      </c>
      <c r="H31" s="18"/>
    </row>
    <row r="32" spans="1:8">
      <c r="A32" s="17">
        <v>21</v>
      </c>
      <c r="B32" s="16">
        <v>10.5</v>
      </c>
      <c r="C32" s="19">
        <f t="shared" si="4"/>
        <v>0.19999999999999929</v>
      </c>
      <c r="D32" s="19">
        <f t="shared" si="0"/>
        <v>10.53</v>
      </c>
      <c r="E32" s="19">
        <f t="shared" si="1"/>
        <v>11.972</v>
      </c>
      <c r="F32" s="19">
        <f t="shared" si="2"/>
        <v>9.0879999999999992</v>
      </c>
      <c r="G32" s="20" t="str">
        <f t="shared" si="5"/>
        <v>OK</v>
      </c>
      <c r="H32" s="18"/>
    </row>
    <row r="33" spans="1:8">
      <c r="A33" s="17">
        <v>22</v>
      </c>
      <c r="B33" s="16">
        <v>10.65</v>
      </c>
      <c r="C33" s="19">
        <f t="shared" si="4"/>
        <v>0.15000000000000036</v>
      </c>
      <c r="D33" s="19">
        <f t="shared" si="0"/>
        <v>10.53</v>
      </c>
      <c r="E33" s="19">
        <f t="shared" si="1"/>
        <v>11.972</v>
      </c>
      <c r="F33" s="19">
        <f t="shared" si="2"/>
        <v>9.0879999999999992</v>
      </c>
      <c r="G33" s="20" t="str">
        <f t="shared" si="5"/>
        <v>OK</v>
      </c>
      <c r="H33" s="18"/>
    </row>
    <row r="34" spans="1:8">
      <c r="A34" s="17">
        <v>23</v>
      </c>
      <c r="B34" s="16">
        <v>10.8</v>
      </c>
      <c r="C34" s="19">
        <f t="shared" si="4"/>
        <v>0.15000000000000036</v>
      </c>
      <c r="D34" s="19">
        <f t="shared" si="0"/>
        <v>10.53</v>
      </c>
      <c r="E34" s="19">
        <f t="shared" si="1"/>
        <v>11.972</v>
      </c>
      <c r="F34" s="19">
        <f t="shared" si="2"/>
        <v>9.0879999999999992</v>
      </c>
      <c r="G34" s="20" t="str">
        <f t="shared" si="5"/>
        <v>OK</v>
      </c>
      <c r="H34" s="18"/>
    </row>
    <row r="35" spans="1:8">
      <c r="A35" s="17">
        <v>24</v>
      </c>
      <c r="B35" s="16">
        <v>10.95</v>
      </c>
      <c r="C35" s="19">
        <f t="shared" si="4"/>
        <v>0.14999999999999858</v>
      </c>
      <c r="D35" s="19">
        <f t="shared" si="0"/>
        <v>10.53</v>
      </c>
      <c r="E35" s="19">
        <f t="shared" si="1"/>
        <v>11.972</v>
      </c>
      <c r="F35" s="19">
        <f t="shared" si="2"/>
        <v>9.0879999999999992</v>
      </c>
      <c r="G35" s="20" t="str">
        <f t="shared" si="5"/>
        <v>OK</v>
      </c>
      <c r="H35" s="18"/>
    </row>
    <row r="36" spans="1:8">
      <c r="A36" s="17">
        <v>25</v>
      </c>
      <c r="B36" s="16">
        <v>11.1</v>
      </c>
      <c r="C36" s="19">
        <f t="shared" si="4"/>
        <v>0.15000000000000036</v>
      </c>
      <c r="D36" s="19">
        <f t="shared" si="0"/>
        <v>10.53</v>
      </c>
      <c r="E36" s="19">
        <f t="shared" si="1"/>
        <v>11.972</v>
      </c>
      <c r="F36" s="19">
        <f t="shared" si="2"/>
        <v>9.0879999999999992</v>
      </c>
      <c r="G36" s="20" t="str">
        <f t="shared" si="5"/>
        <v>OK</v>
      </c>
      <c r="H36" s="18"/>
    </row>
    <row r="37" spans="1:8">
      <c r="A37" s="17">
        <v>26</v>
      </c>
      <c r="B37" s="16">
        <v>11.25</v>
      </c>
      <c r="C37" s="19">
        <f t="shared" si="4"/>
        <v>0.15000000000000036</v>
      </c>
      <c r="D37" s="19">
        <f t="shared" si="0"/>
        <v>10.53</v>
      </c>
      <c r="E37" s="19">
        <f t="shared" si="1"/>
        <v>11.972</v>
      </c>
      <c r="F37" s="19">
        <f t="shared" si="2"/>
        <v>9.0879999999999992</v>
      </c>
      <c r="G37" s="20" t="str">
        <f t="shared" si="5"/>
        <v>REVISAR PATRÓN</v>
      </c>
      <c r="H37" s="18" t="s">
        <v>149</v>
      </c>
    </row>
    <row r="38" spans="1:8">
      <c r="A38" s="17">
        <v>27</v>
      </c>
      <c r="B38" s="16">
        <v>14.8</v>
      </c>
      <c r="C38" s="19">
        <f t="shared" si="4"/>
        <v>3.5500000000000007</v>
      </c>
      <c r="D38" s="19">
        <f t="shared" si="0"/>
        <v>10.53</v>
      </c>
      <c r="E38" s="19">
        <f t="shared" si="1"/>
        <v>11.972</v>
      </c>
      <c r="F38" s="19">
        <f t="shared" si="2"/>
        <v>9.0879999999999992</v>
      </c>
      <c r="G38" s="20" t="str">
        <f t="shared" si="5"/>
        <v>FUERA DE LÍMITES</v>
      </c>
      <c r="H38" s="18" t="s">
        <v>150</v>
      </c>
    </row>
    <row r="39" spans="1:8">
      <c r="A39" s="17">
        <v>28</v>
      </c>
      <c r="B39" s="16">
        <v>10.7</v>
      </c>
      <c r="C39" s="19">
        <f t="shared" si="4"/>
        <v>4.1000000000000014</v>
      </c>
      <c r="D39" s="19">
        <f t="shared" si="0"/>
        <v>10.53</v>
      </c>
      <c r="E39" s="19">
        <f t="shared" si="1"/>
        <v>11.972</v>
      </c>
      <c r="F39" s="19">
        <f t="shared" si="2"/>
        <v>9.0879999999999992</v>
      </c>
      <c r="G39" s="20" t="str">
        <f t="shared" si="5"/>
        <v>OK</v>
      </c>
      <c r="H39" s="18"/>
    </row>
    <row r="40" spans="1:8">
      <c r="A40" s="17">
        <v>29</v>
      </c>
      <c r="B40" s="16">
        <v>10.4</v>
      </c>
      <c r="C40" s="19">
        <f t="shared" si="4"/>
        <v>0.29999999999999893</v>
      </c>
      <c r="D40" s="19">
        <f t="shared" si="0"/>
        <v>10.53</v>
      </c>
      <c r="E40" s="19">
        <f t="shared" si="1"/>
        <v>11.972</v>
      </c>
      <c r="F40" s="19">
        <f t="shared" si="2"/>
        <v>9.0879999999999992</v>
      </c>
      <c r="G40" s="20" t="str">
        <f t="shared" si="5"/>
        <v>OK</v>
      </c>
      <c r="H40" s="18"/>
    </row>
    <row r="41" spans="1:8">
      <c r="A41" s="17">
        <v>30</v>
      </c>
      <c r="B41" s="16">
        <v>10.6</v>
      </c>
      <c r="C41" s="19">
        <f t="shared" si="4"/>
        <v>0.19999999999999929</v>
      </c>
      <c r="D41" s="19">
        <f t="shared" si="0"/>
        <v>10.53</v>
      </c>
      <c r="E41" s="19">
        <f t="shared" si="1"/>
        <v>11.972</v>
      </c>
      <c r="F41" s="19">
        <f t="shared" si="2"/>
        <v>9.0879999999999992</v>
      </c>
      <c r="G41" s="20" t="str">
        <f t="shared" si="5"/>
        <v>OK</v>
      </c>
      <c r="H41" s="18"/>
    </row>
    <row r="42" spans="1:8">
      <c r="A42" s="17">
        <v>31</v>
      </c>
      <c r="B42" s="16"/>
      <c r="C42" s="19" t="str">
        <f t="shared" si="4"/>
        <v/>
      </c>
      <c r="D42" s="19">
        <f t="shared" si="0"/>
        <v>10.53</v>
      </c>
      <c r="E42" s="19">
        <f t="shared" si="1"/>
        <v>11.972</v>
      </c>
      <c r="F42" s="19">
        <f t="shared" si="2"/>
        <v>9.0879999999999992</v>
      </c>
      <c r="G42" s="20" t="str">
        <f t="shared" si="5"/>
        <v/>
      </c>
      <c r="H42" s="18"/>
    </row>
    <row r="43" spans="1:8">
      <c r="A43" s="17">
        <v>32</v>
      </c>
      <c r="B43" s="16"/>
      <c r="C43" s="19" t="str">
        <f t="shared" si="4"/>
        <v/>
      </c>
      <c r="D43" s="19">
        <f t="shared" si="0"/>
        <v>10.53</v>
      </c>
      <c r="E43" s="19">
        <f t="shared" si="1"/>
        <v>11.972</v>
      </c>
      <c r="F43" s="19">
        <f t="shared" si="2"/>
        <v>9.0879999999999992</v>
      </c>
      <c r="G43" s="20" t="str">
        <f t="shared" si="5"/>
        <v/>
      </c>
      <c r="H43" s="18"/>
    </row>
    <row r="44" spans="1:8">
      <c r="A44" s="17">
        <v>33</v>
      </c>
      <c r="B44" s="16"/>
      <c r="C44" s="19" t="str">
        <f t="shared" si="4"/>
        <v/>
      </c>
      <c r="D44" s="19">
        <f t="shared" si="0"/>
        <v>10.53</v>
      </c>
      <c r="E44" s="19">
        <f t="shared" si="1"/>
        <v>11.972</v>
      </c>
      <c r="F44" s="19">
        <f t="shared" si="2"/>
        <v>9.0879999999999992</v>
      </c>
      <c r="G44" s="20" t="str">
        <f t="shared" si="5"/>
        <v/>
      </c>
      <c r="H44" s="18"/>
    </row>
    <row r="45" spans="1:8">
      <c r="A45" s="17">
        <v>34</v>
      </c>
      <c r="B45" s="16"/>
      <c r="C45" s="19" t="str">
        <f t="shared" si="4"/>
        <v/>
      </c>
      <c r="D45" s="19">
        <f t="shared" si="0"/>
        <v>10.53</v>
      </c>
      <c r="E45" s="19">
        <f t="shared" si="1"/>
        <v>11.972</v>
      </c>
      <c r="F45" s="19">
        <f t="shared" si="2"/>
        <v>9.0879999999999992</v>
      </c>
      <c r="G45" s="20" t="str">
        <f t="shared" si="5"/>
        <v/>
      </c>
      <c r="H45" s="18"/>
    </row>
    <row r="46" spans="1:8">
      <c r="A46" s="17">
        <v>35</v>
      </c>
      <c r="B46" s="16"/>
      <c r="C46" s="19" t="str">
        <f t="shared" si="4"/>
        <v/>
      </c>
      <c r="D46" s="19">
        <f t="shared" si="0"/>
        <v>10.53</v>
      </c>
      <c r="E46" s="19">
        <f t="shared" si="1"/>
        <v>11.972</v>
      </c>
      <c r="F46" s="19">
        <f t="shared" si="2"/>
        <v>9.0879999999999992</v>
      </c>
      <c r="G46" s="20" t="str">
        <f t="shared" si="5"/>
        <v/>
      </c>
      <c r="H46" s="18"/>
    </row>
    <row r="47" spans="1:8">
      <c r="A47" s="17">
        <v>36</v>
      </c>
      <c r="B47" s="16"/>
      <c r="C47" s="19" t="str">
        <f t="shared" si="4"/>
        <v/>
      </c>
      <c r="D47" s="19">
        <f t="shared" si="0"/>
        <v>10.53</v>
      </c>
      <c r="E47" s="19">
        <f t="shared" si="1"/>
        <v>11.972</v>
      </c>
      <c r="F47" s="19">
        <f t="shared" si="2"/>
        <v>9.0879999999999992</v>
      </c>
      <c r="G47" s="20" t="str">
        <f t="shared" si="5"/>
        <v/>
      </c>
      <c r="H47" s="18"/>
    </row>
    <row r="48" spans="1:8">
      <c r="A48" s="17">
        <v>37</v>
      </c>
      <c r="B48" s="16"/>
      <c r="C48" s="19" t="str">
        <f t="shared" si="4"/>
        <v/>
      </c>
      <c r="D48" s="19">
        <f t="shared" si="0"/>
        <v>10.53</v>
      </c>
      <c r="E48" s="19">
        <f t="shared" si="1"/>
        <v>11.972</v>
      </c>
      <c r="F48" s="19">
        <f t="shared" si="2"/>
        <v>9.0879999999999992</v>
      </c>
      <c r="G48" s="20" t="str">
        <f t="shared" si="5"/>
        <v/>
      </c>
      <c r="H48" s="18"/>
    </row>
    <row r="49" spans="1:8">
      <c r="A49" s="17">
        <v>38</v>
      </c>
      <c r="B49" s="16"/>
      <c r="C49" s="19" t="str">
        <f t="shared" si="4"/>
        <v/>
      </c>
      <c r="D49" s="19">
        <f t="shared" si="0"/>
        <v>10.53</v>
      </c>
      <c r="E49" s="19">
        <f t="shared" si="1"/>
        <v>11.972</v>
      </c>
      <c r="F49" s="19">
        <f t="shared" si="2"/>
        <v>9.0879999999999992</v>
      </c>
      <c r="G49" s="20" t="str">
        <f t="shared" si="5"/>
        <v/>
      </c>
      <c r="H49" s="18"/>
    </row>
    <row r="50" spans="1:8">
      <c r="A50" s="17">
        <v>39</v>
      </c>
      <c r="B50" s="16"/>
      <c r="C50" s="19" t="str">
        <f t="shared" si="4"/>
        <v/>
      </c>
      <c r="D50" s="19">
        <f t="shared" si="0"/>
        <v>10.53</v>
      </c>
      <c r="E50" s="19">
        <f t="shared" si="1"/>
        <v>11.972</v>
      </c>
      <c r="F50" s="19">
        <f t="shared" si="2"/>
        <v>9.0879999999999992</v>
      </c>
      <c r="G50" s="20" t="str">
        <f t="shared" si="5"/>
        <v/>
      </c>
      <c r="H50" s="18"/>
    </row>
    <row r="51" spans="1:8">
      <c r="A51" s="17">
        <v>40</v>
      </c>
      <c r="B51" s="16"/>
      <c r="C51" s="19" t="str">
        <f t="shared" si="4"/>
        <v/>
      </c>
      <c r="D51" s="19">
        <f t="shared" si="0"/>
        <v>10.53</v>
      </c>
      <c r="E51" s="19">
        <f t="shared" si="1"/>
        <v>11.972</v>
      </c>
      <c r="F51" s="19">
        <f t="shared" si="2"/>
        <v>9.0879999999999992</v>
      </c>
      <c r="G51" s="20" t="str">
        <f t="shared" si="5"/>
        <v/>
      </c>
      <c r="H51" s="18"/>
    </row>
    <row r="52" spans="1:8">
      <c r="A52" s="11"/>
      <c r="B52" s="12"/>
      <c r="C52" s="12"/>
      <c r="D52" s="12"/>
      <c r="E52" s="12"/>
      <c r="F52" s="12"/>
      <c r="G52" s="13"/>
      <c r="H52" s="1"/>
    </row>
    <row r="53" spans="1:8">
      <c r="A53" s="11"/>
      <c r="B53" s="12"/>
      <c r="C53" s="12"/>
      <c r="D53" s="12"/>
      <c r="E53" s="12"/>
      <c r="F53" s="12"/>
      <c r="G53" s="13"/>
      <c r="H53" s="1"/>
    </row>
    <row r="54" spans="1:8">
      <c r="A54" s="11"/>
      <c r="B54" s="12"/>
      <c r="C54" s="12"/>
      <c r="D54" s="12"/>
      <c r="E54" s="12"/>
      <c r="F54" s="12"/>
      <c r="G54" s="13"/>
      <c r="H54" s="1"/>
    </row>
    <row r="55" spans="1:8">
      <c r="A55" s="11"/>
      <c r="B55" s="12"/>
      <c r="C55" s="12"/>
      <c r="D55" s="12"/>
      <c r="E55" s="12"/>
      <c r="F55" s="12"/>
      <c r="G55" s="13"/>
      <c r="H55" s="1"/>
    </row>
    <row r="56" spans="1:8">
      <c r="A56" s="11"/>
      <c r="B56" s="12"/>
      <c r="C56" s="12"/>
      <c r="D56" s="12"/>
      <c r="E56" s="12"/>
      <c r="F56" s="12"/>
      <c r="G56" s="13"/>
      <c r="H56" s="1"/>
    </row>
    <row r="57" spans="1:8">
      <c r="A57" s="11"/>
      <c r="B57" s="12"/>
      <c r="C57" s="12"/>
      <c r="D57" s="12"/>
      <c r="E57" s="12"/>
      <c r="F57" s="12"/>
      <c r="G57" s="13"/>
      <c r="H57" s="1"/>
    </row>
    <row r="58" spans="1:8">
      <c r="A58" s="11"/>
      <c r="B58" s="12"/>
      <c r="C58" s="12"/>
      <c r="D58" s="12"/>
      <c r="E58" s="12"/>
      <c r="F58" s="12"/>
      <c r="G58" s="13"/>
      <c r="H58" s="1"/>
    </row>
    <row r="59" spans="1:8">
      <c r="A59" s="11"/>
      <c r="B59" s="12"/>
      <c r="C59" s="12"/>
      <c r="D59" s="12"/>
      <c r="E59" s="12"/>
      <c r="F59" s="12"/>
      <c r="G59" s="13"/>
      <c r="H59" s="1"/>
    </row>
    <row r="60" spans="1:8">
      <c r="A60" s="11"/>
      <c r="B60" s="12"/>
      <c r="C60" s="12"/>
      <c r="D60" s="12"/>
      <c r="E60" s="12"/>
      <c r="F60" s="12"/>
      <c r="G60" s="13"/>
      <c r="H60" s="1"/>
    </row>
    <row r="61" spans="1:8">
      <c r="A61" s="11"/>
      <c r="B61" s="12"/>
      <c r="C61" s="12"/>
      <c r="D61" s="12"/>
      <c r="E61" s="12"/>
      <c r="F61" s="12"/>
      <c r="G61" s="13"/>
      <c r="H61" s="1"/>
    </row>
    <row r="62" spans="1:8">
      <c r="A62" s="11"/>
      <c r="B62" s="12"/>
      <c r="C62" s="12"/>
      <c r="D62" s="12"/>
      <c r="E62" s="12"/>
      <c r="F62" s="12"/>
      <c r="G62" s="13"/>
      <c r="H62" s="1"/>
    </row>
    <row r="63" spans="1:8">
      <c r="A63" s="11"/>
      <c r="B63" s="12"/>
      <c r="C63" s="12"/>
      <c r="D63" s="12"/>
      <c r="E63" s="12"/>
      <c r="F63" s="12"/>
      <c r="G63" s="13"/>
      <c r="H63" s="1"/>
    </row>
    <row r="64" spans="1:8">
      <c r="A64" s="11"/>
      <c r="B64" s="12"/>
      <c r="C64" s="12"/>
      <c r="D64" s="12"/>
      <c r="E64" s="12"/>
      <c r="F64" s="12"/>
      <c r="G64" s="13"/>
      <c r="H64" s="1"/>
    </row>
    <row r="65" spans="1:8">
      <c r="A65" s="11"/>
      <c r="B65" s="12"/>
      <c r="C65" s="12"/>
      <c r="D65" s="12"/>
      <c r="E65" s="12"/>
      <c r="F65" s="12"/>
      <c r="G65" s="13"/>
      <c r="H65" s="1"/>
    </row>
    <row r="66" spans="1:8">
      <c r="A66" s="11"/>
      <c r="B66" s="12"/>
      <c r="C66" s="12"/>
      <c r="D66" s="12"/>
      <c r="E66" s="12"/>
      <c r="F66" s="12"/>
      <c r="G66" s="13"/>
      <c r="H66" s="1"/>
    </row>
    <row r="67" spans="1:8">
      <c r="A67" s="11"/>
      <c r="B67" s="12"/>
      <c r="C67" s="12"/>
      <c r="D67" s="12"/>
      <c r="E67" s="12"/>
      <c r="F67" s="12"/>
      <c r="G67" s="13"/>
      <c r="H67" s="1"/>
    </row>
    <row r="68" spans="1:8">
      <c r="A68" s="11"/>
      <c r="B68" s="12"/>
      <c r="C68" s="12"/>
      <c r="D68" s="12"/>
      <c r="E68" s="12"/>
      <c r="F68" s="12"/>
      <c r="G68" s="13"/>
      <c r="H68" s="1"/>
    </row>
    <row r="69" spans="1:8">
      <c r="A69" s="11"/>
      <c r="B69" s="12"/>
      <c r="C69" s="12"/>
      <c r="D69" s="12"/>
      <c r="E69" s="12"/>
      <c r="F69" s="12"/>
      <c r="G69" s="13"/>
      <c r="H69" s="1"/>
    </row>
    <row r="70" spans="1:8">
      <c r="A70" s="11"/>
      <c r="B70" s="12"/>
      <c r="C70" s="12"/>
      <c r="D70" s="12"/>
      <c r="E70" s="12"/>
      <c r="F70" s="12"/>
      <c r="G70" s="13"/>
      <c r="H70" s="1"/>
    </row>
    <row r="71" spans="1:8">
      <c r="A71" s="11"/>
      <c r="B71" s="12"/>
      <c r="C71" s="12"/>
      <c r="D71" s="12"/>
      <c r="E71" s="12"/>
      <c r="F71" s="12"/>
      <c r="G71" s="13"/>
      <c r="H71" s="1"/>
    </row>
  </sheetData>
  <conditionalFormatting sqref="G12:G51">
    <cfRule type="expression" dxfId="7" priority="1">
      <formula>$G12="OK"</formula>
    </cfRule>
    <cfRule type="expression" dxfId="6" priority="2">
      <formula>$G12="REVISAR PATRÓN"</formula>
    </cfRule>
    <cfRule type="expression" dxfId="5" priority="3">
      <formula>$G12="FUERA DE LÍMITES"</formula>
    </cfRule>
    <cfRule type="expression" dxfId="4" priority="4">
      <formula>$G12="REVISAR DATO"</formula>
    </cfRule>
    <cfRule type="expression" dxfId="3" priority="5">
      <formula>$G12="FALTA BASE"</formula>
    </cfRule>
  </conditionalFormatting>
  <conditionalFormatting sqref="I5">
    <cfRule type="expression" dxfId="2" priority="6">
      <formula>I5="SIN SEÑALES BÁSICAS"</formula>
    </cfRule>
    <cfRule type="expression" dxfId="1" priority="7">
      <formula>OR(I5="FALTA INFORMACIÓN",I5="REVISAR LÍNEA BASE")</formula>
    </cfRule>
    <cfRule type="expression" dxfId="0" priority="8">
      <formula>I5="REVISAR SEÑALES"</formula>
    </cfRule>
  </conditionalFormatting>
  <dataValidations count="1">
    <dataValidation type="custom" sqref="B12:B51" xr:uid="{00000000-0002-0000-0200-000000000000}">
      <formula1>OR(COUNTA(B12)=0,COUNT(B12)=1)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3_Control_SPC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2026-09-04T23:17:09Z</dcterms:modified>
</cp:coreProperties>
</file>