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5CEB624-7268-4557-B743-9DD38323E7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Ishikaw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3" l="1"/>
  <c r="B64" i="3"/>
  <c r="M63" i="3"/>
  <c r="B63" i="3"/>
  <c r="M62" i="3"/>
  <c r="B62" i="3"/>
  <c r="M61" i="3"/>
  <c r="B61" i="3"/>
  <c r="M60" i="3"/>
  <c r="B60" i="3"/>
  <c r="M59" i="3"/>
  <c r="B59" i="3"/>
  <c r="M58" i="3"/>
  <c r="B58" i="3"/>
  <c r="M57" i="3"/>
  <c r="B57" i="3"/>
  <c r="M56" i="3"/>
  <c r="B56" i="3"/>
  <c r="M55" i="3"/>
  <c r="B55" i="3"/>
  <c r="M54" i="3"/>
  <c r="B54" i="3"/>
  <c r="M53" i="3"/>
  <c r="B53" i="3"/>
  <c r="M52" i="3"/>
  <c r="B52" i="3"/>
  <c r="M51" i="3"/>
  <c r="B51" i="3"/>
  <c r="M50" i="3"/>
  <c r="B50" i="3"/>
  <c r="M49" i="3"/>
  <c r="B49" i="3"/>
  <c r="M48" i="3"/>
  <c r="B48" i="3"/>
  <c r="M47" i="3"/>
  <c r="B47" i="3"/>
  <c r="M46" i="3"/>
  <c r="B46" i="3"/>
  <c r="M45" i="3"/>
  <c r="B45" i="3"/>
  <c r="M44" i="3"/>
  <c r="B44" i="3"/>
  <c r="M43" i="3"/>
  <c r="B43" i="3"/>
  <c r="M42" i="3"/>
  <c r="B42" i="3"/>
  <c r="M41" i="3"/>
  <c r="B41" i="3"/>
  <c r="M40" i="3"/>
  <c r="B40" i="3"/>
  <c r="M39" i="3"/>
  <c r="B39" i="3"/>
  <c r="M38" i="3"/>
  <c r="B38" i="3"/>
  <c r="M37" i="3"/>
  <c r="B37" i="3"/>
  <c r="M36" i="3"/>
  <c r="K11" i="3" s="1"/>
  <c r="B36" i="3"/>
  <c r="M35" i="3"/>
  <c r="B35" i="3"/>
  <c r="I27" i="3"/>
  <c r="E27" i="3"/>
  <c r="A27" i="3"/>
  <c r="I26" i="3"/>
  <c r="E26" i="3"/>
  <c r="A26" i="3"/>
  <c r="D24" i="3"/>
  <c r="I19" i="3"/>
  <c r="E19" i="3"/>
  <c r="A19" i="3"/>
  <c r="I18" i="3"/>
  <c r="E18" i="3"/>
  <c r="A18" i="3"/>
  <c r="K10" i="3"/>
  <c r="K9" i="3"/>
  <c r="K8" i="3"/>
  <c r="K7" i="3"/>
  <c r="K6" i="3"/>
</calcChain>
</file>

<file path=xl/sharedStrings.xml><?xml version="1.0" encoding="utf-8"?>
<sst xmlns="http://schemas.openxmlformats.org/spreadsheetml/2006/main" count="406" uniqueCount="295">
  <si>
    <t>Plantilla de diagrama de Ishikawa | Instrucciones</t>
  </si>
  <si>
    <t>Objetivo: ordenar posibles causas de un problema y decidir cuáles investigar con evidencia antes de tomar una acción correctiva.</t>
  </si>
  <si>
    <t>Cómo usar esta plantilla</t>
  </si>
  <si>
    <t>Paso</t>
  </si>
  <si>
    <t>Qué hacer</t>
  </si>
  <si>
    <t>Resultado esperado</t>
  </si>
  <si>
    <t>Dónde hacerlo</t>
  </si>
  <si>
    <t>Define un solo problema o efecto, de forma concreta y medible cuando sea posible.</t>
  </si>
  <si>
    <t>Un problema claro que todo el equipo entienda igual.</t>
  </si>
  <si>
    <t>03 Ishikawa | sección 1</t>
  </si>
  <si>
    <t>Revisa las seis categorías. Puedes conservar las 6M o cambiar sus nombres para adaptarlas a tu negocio.</t>
  </si>
  <si>
    <t>Seis grupos útiles para ordenar el análisis.</t>
  </si>
  <si>
    <t>03 Ishikawa | sección 2</t>
  </si>
  <si>
    <t>Borra los datos de ejemplo de las celdas azul claro y sustitúyelos por información de tu caso. No borres filas, columnas ni fórmulas.</t>
  </si>
  <si>
    <t>La misma plantilla queda lista para tu propio problema.</t>
  </si>
  <si>
    <t>03 Ishikawa</t>
  </si>
  <si>
    <t>Registra una posible causa breve por fila. Usa Subcausa / detalle para explicar la hipótesis sin recargar el mapa visual.</t>
  </si>
  <si>
    <t>Causas claras y suficientemente específicas para investigar.</t>
  </si>
  <si>
    <t>03 Ishikawa | tabla</t>
  </si>
  <si>
    <t>Indica qué evidencia revisarías: datos, registros, observación, tiempos, conteos, incidencias u otra prueba.</t>
  </si>
  <si>
    <t>Una forma concreta de comprobar cada posible causa.</t>
  </si>
  <si>
    <t>Completa Impacto, Facilidad de comprobar, Prioridad, Responsable y Fecha de revisión. La fecha debe ser válida entre 2000 y 2100.</t>
  </si>
  <si>
    <t>Una fila completa y trazable para investigar.</t>
  </si>
  <si>
    <t>Actualiza el Estado: Pendiente, En investigación, Descartada o Confirmada. Si la marcas como Descartada o Confirmada, registra el hallazgo.</t>
  </si>
  <si>
    <t>Seguimiento consistente del análisis causal.</t>
  </si>
  <si>
    <t>Revisa el Estado de datos y la columna Control de fila. Corrige cualquier alerta antes de usar el resumen para tomar decisiones.</t>
  </si>
  <si>
    <t>Datos sin alertas de consistencia.</t>
  </si>
  <si>
    <t>03 Ishikawa | resumen y tabla</t>
  </si>
  <si>
    <t>Reglas para no romper la plantilla</t>
  </si>
  <si>
    <t>Celdas azul claro</t>
  </si>
  <si>
    <t>Son las celdas pensadas para captura o edición. Borra el ejemplo y escribe tus datos.</t>
  </si>
  <si>
    <t>Alertas automáticas</t>
  </si>
  <si>
    <t>Celdas blancas o grises</t>
  </si>
  <si>
    <t>Incluyen títulos, fórmulas, referencias o elementos visuales. Evita borrarlas.</t>
  </si>
  <si>
    <t>LISTO PARA ANALIZAR: no se detectan faltantes o inconsistencias en los campos mínimos.</t>
  </si>
  <si>
    <t>Filas y columnas</t>
  </si>
  <si>
    <t>No insertes, elimines ni muevas filas o columnas dentro de la hoja 03 Ishikawa.</t>
  </si>
  <si>
    <t>FALTA INFORMACIÓN: falta el problema, una causa o un dato mínimo requerido en alguna fila.</t>
  </si>
  <si>
    <t>Categorías</t>
  </si>
  <si>
    <t>Puedes cambiar los nombres de las seis categorías en la sección 2. La tabla y el mapa se actualizarán.</t>
  </si>
  <si>
    <t>REVISAR: hay datos residuales, una causa duplicada, un valor inválido, una fecha fuera de rango o falta un hallazgo requerido.</t>
  </si>
  <si>
    <t>Capacidad</t>
  </si>
  <si>
    <t>La versión incluye hasta 5 causas por categoría: 30 causas en total.</t>
  </si>
  <si>
    <t>REVISAR CATEGORÍAS: alguna de las seis categorías está vacía o repetida.</t>
  </si>
  <si>
    <t>Causa posible</t>
  </si>
  <si>
    <t>No equivale a causa confirmada. Utiliza evidencia antes de decidir una acción correctiva.</t>
  </si>
  <si>
    <t>La alerta revisa consistencia de captura; no demuestra causalidad ni reemplaza la evidencia.</t>
  </si>
  <si>
    <t>Ejemplo incluido</t>
  </si>
  <si>
    <t>La plantilla viene completada con un ejemplo coherente de ecommerce: 18 % de los pedidos se despacha fuera del horario comprometido. Las causas, evidencias, prioridades y hallazgos pertenecen al mismo caso. Para usar la plantilla en tu negocio, elimina únicamente los datos del ejemplo en las celdas azul claro y sustitúyelos por tus propios datos. No es necesario crear nuevas hojas.</t>
  </si>
  <si>
    <t>Flujo recomendado</t>
  </si>
  <si>
    <t>1. Problema</t>
  </si>
  <si>
    <t>→</t>
  </si>
  <si>
    <t>2. Categorías</t>
  </si>
  <si>
    <t>3. Causas</t>
  </si>
  <si>
    <t>4. Evidencia</t>
  </si>
  <si>
    <t>Define qué está ocurriendo.</t>
  </si>
  <si>
    <t>Ordena el análisis.</t>
  </si>
  <si>
    <t>Formula hipótesis.</t>
  </si>
  <si>
    <t>Comprueba antes de corregir.</t>
  </si>
  <si>
    <t>Plantilla de diagrama de Ishikawa | Glosario</t>
  </si>
  <si>
    <t>Definiciones de los términos utilizados en la plantilla. Están redactadas para uso práctico en pequeñas y medianas operaciones.</t>
  </si>
  <si>
    <t>Término</t>
  </si>
  <si>
    <t>Definición práctica</t>
  </si>
  <si>
    <t>Ejemplo</t>
  </si>
  <si>
    <t>Cómo se usa en la plantilla</t>
  </si>
  <si>
    <t>Diagrama de Ishikawa</t>
  </si>
  <si>
    <t>Herramienta visual para ordenar posibles causas de un problema o efecto.</t>
  </si>
  <si>
    <t>Retrasos en pedidos.</t>
  </si>
  <si>
    <t>Organiza el problema en seis ramas.</t>
  </si>
  <si>
    <t>Problema o efecto</t>
  </si>
  <si>
    <t>Resultado no deseado que se quiere entender.</t>
  </si>
  <si>
    <t>18 % de pedidos despachados tarde.</t>
  </si>
  <si>
    <t>Se define una sola vez al inicio.</t>
  </si>
  <si>
    <t>Proceso / área</t>
  </si>
  <si>
    <t>Actividad o zona de trabajo donde se presenta o analiza el problema.</t>
  </si>
  <si>
    <t>Preparación y despacho.</t>
  </si>
  <si>
    <t>Da contexto al análisis.</t>
  </si>
  <si>
    <t>Periodo</t>
  </si>
  <si>
    <t>Intervalo de tiempo al que corresponden los datos.</t>
  </si>
  <si>
    <t>Agosto 2026.</t>
  </si>
  <si>
    <t>Evita mezclar periodos distintos.</t>
  </si>
  <si>
    <t>Indicador</t>
  </si>
  <si>
    <t>Medida utilizada para describir o seguir el problema.</t>
  </si>
  <si>
    <t>% de pedidos retrasados.</t>
  </si>
  <si>
    <t>Ayuda a cuantificar el efecto.</t>
  </si>
  <si>
    <t>Resultado actual</t>
  </si>
  <si>
    <t>Valor observado del indicador antes de actuar.</t>
  </si>
  <si>
    <t>18 %.</t>
  </si>
  <si>
    <t>Sirve como línea de referencia.</t>
  </si>
  <si>
    <t>Categoría</t>
  </si>
  <si>
    <t>Grupo utilizado para ordenar causas relacionadas.</t>
  </si>
  <si>
    <t>Personas, Métodos, Tecnología.</t>
  </si>
  <si>
    <t>Forma cada rama del Ishikawa.</t>
  </si>
  <si>
    <t>6M</t>
  </si>
  <si>
    <t>Conjunto tradicional de seis categorías: Personas, Métodos, Máquinas/tecnología, Materiales, Medición y Entorno.</t>
  </si>
  <si>
    <t>Seis ramas de análisis.</t>
  </si>
  <si>
    <t>Puede adaptarse al negocio.</t>
  </si>
  <si>
    <t>Personas</t>
  </si>
  <si>
    <t>Factores relacionados con conocimiento, experiencia, carga, coordinación o ejecución humana.</t>
  </si>
  <si>
    <t>Personal nuevo desconoce ubicaciones.</t>
  </si>
  <si>
    <t>Categoría editable.</t>
  </si>
  <si>
    <t>Métodos</t>
  </si>
  <si>
    <t>Factores relacionados con procedimientos, secuencias, reglas y forma de trabajar.</t>
  </si>
  <si>
    <t>Pedidos sin prioridad de corte.</t>
  </si>
  <si>
    <t>Máquinas / tecnología</t>
  </si>
  <si>
    <t>Factores relacionados con equipos, software, dispositivos o conectividad.</t>
  </si>
  <si>
    <t>Sistema lento.</t>
  </si>
  <si>
    <t>Materiales</t>
  </si>
  <si>
    <t>Factores relacionados con insumos, productos, empaques o suministros.</t>
  </si>
  <si>
    <t>Falta de cajas medianas.</t>
  </si>
  <si>
    <t>Medición</t>
  </si>
  <si>
    <t>Factores relacionados con datos, registros, indicadores y calidad de la información.</t>
  </si>
  <si>
    <t>No se mide tiempo por etapa.</t>
  </si>
  <si>
    <t>Entorno</t>
  </si>
  <si>
    <t>Factores relacionados con espacio, distribución física y condiciones de trabajo.</t>
  </si>
  <si>
    <t>Zona de empaque congestionada.</t>
  </si>
  <si>
    <t>Explicación que podría contribuir al problema y todavía debe comprobarse.</t>
  </si>
  <si>
    <t>Productos mal ubicados.</t>
  </si>
  <si>
    <t>Se registra una por fila.</t>
  </si>
  <si>
    <t>Subcausa / detalle</t>
  </si>
  <si>
    <t>Nivel adicional que hace una causa más específica y comprobable.</t>
  </si>
  <si>
    <t>Alta rotación lejos del área de empaque.</t>
  </si>
  <si>
    <t>Aclara cómo podría producirse la causa.</t>
  </si>
  <si>
    <t>Hipótesis</t>
  </si>
  <si>
    <t>Explicación provisional que necesita evidencia.</t>
  </si>
  <si>
    <t>La falta de prioridad aumenta los retrasos.</t>
  </si>
  <si>
    <t>Equivale a una causa todavía no confirmada.</t>
  </si>
  <si>
    <t>Evidencia a revisar</t>
  </si>
  <si>
    <t>Dato, registro, observación o prueba que permite contrastar una causa posible.</t>
  </si>
  <si>
    <t>Tiempo de picking por zona.</t>
  </si>
  <si>
    <t>Define qué revisar antes de concluir.</t>
  </si>
  <si>
    <t>Impacto</t>
  </si>
  <si>
    <t>Valoración cualitativa del efecto potencial de una causa sobre el problema.</t>
  </si>
  <si>
    <t>Alto, Medio o Bajo.</t>
  </si>
  <si>
    <t>Ayuda a ordenar la investigación.</t>
  </si>
  <si>
    <t>Facilidad de comprobar</t>
  </si>
  <si>
    <t>Qué tan accesible es la evidencia necesaria para investigar una causa.</t>
  </si>
  <si>
    <t>Alta si existe un registro disponible.</t>
  </si>
  <si>
    <t>Ayuda a decidir por dónde empezar.</t>
  </si>
  <si>
    <t>Prioridad</t>
  </si>
  <si>
    <t>Orden práctico asignado por el equipo para investigar una causa.</t>
  </si>
  <si>
    <t>Alta.</t>
  </si>
  <si>
    <t>Es manual para evitar falsa precisión.</t>
  </si>
  <si>
    <t>Estado</t>
  </si>
  <si>
    <t>Situación actual de la investigación de una causa.</t>
  </si>
  <si>
    <t>En investigación.</t>
  </si>
  <si>
    <t>Permite dar seguimiento.</t>
  </si>
  <si>
    <t>Pendiente</t>
  </si>
  <si>
    <t>La causa todavía no se ha investigado.</t>
  </si>
  <si>
    <t>Sin revisión iniciada.</t>
  </si>
  <si>
    <t>Opción de Estado.</t>
  </si>
  <si>
    <t>En investigación</t>
  </si>
  <si>
    <t>La causa está siendo contrastada con evidencia.</t>
  </si>
  <si>
    <t>Se están revisando tiempos.</t>
  </si>
  <si>
    <t>Descartada</t>
  </si>
  <si>
    <t>La evidencia revisada no respalda suficientemente la relación con el problema.</t>
  </si>
  <si>
    <t>No hubo diferencia entre turnos.</t>
  </si>
  <si>
    <t>Confirmada</t>
  </si>
  <si>
    <t>La evidencia disponible respalda suficientemente la relación para avanzar a una acción.</t>
  </si>
  <si>
    <t>La congestión coincide con la mayoría de retrasos.</t>
  </si>
  <si>
    <t>Resultado / hallazgo</t>
  </si>
  <si>
    <t>Conclusión breve obtenida al revisar la evidencia.</t>
  </si>
  <si>
    <t>62 % de retrasos inicia entre 3 y 5 p. m.</t>
  </si>
  <si>
    <t>Documenta qué se encontró.</t>
  </si>
  <si>
    <t>Responsable</t>
  </si>
  <si>
    <t>Persona encargada de revisar o seguir una causa.</t>
  </si>
  <si>
    <t>Jefe de operaciones.</t>
  </si>
  <si>
    <t>Asigna responsabilidad.</t>
  </si>
  <si>
    <t>Fecha de revisión</t>
  </si>
  <si>
    <t>Fecha prevista o realizada para revisar la evidencia.</t>
  </si>
  <si>
    <t>06/09/2026.</t>
  </si>
  <si>
    <t>Ayuda al seguimiento.</t>
  </si>
  <si>
    <t>Causa raíz</t>
  </si>
  <si>
    <t>Causa suficientemente sustentada que explica de forma relevante el problema y sobre la cual tiene sentido actuar.</t>
  </si>
  <si>
    <t>Movimiento de inventario sin registro.</t>
  </si>
  <si>
    <t>La plantilla no la determina automáticamente.</t>
  </si>
  <si>
    <t>Control de fila</t>
  </si>
  <si>
    <t>Revisión automática de consistencia para cada causa capturada.</t>
  </si>
  <si>
    <t>OK, FALTA INFORMACIÓN o REVISAR.</t>
  </si>
  <si>
    <t>Ayuda a localizar la fila que necesita corrección.</t>
  </si>
  <si>
    <t>Estado de datos</t>
  </si>
  <si>
    <t>Resumen general de las alertas de la hoja operativa.</t>
  </si>
  <si>
    <t>LISTO PARA ANALIZAR.</t>
  </si>
  <si>
    <t>Indica si conviene corregir datos antes de interpretar el resumen.</t>
  </si>
  <si>
    <t>LISTO PARA ANALIZAR</t>
  </si>
  <si>
    <t>No se detectan faltantes o inconsistencias en los campos mínimos revisados.</t>
  </si>
  <si>
    <t>Todas las filas usadas pasan el control.</t>
  </si>
  <si>
    <t>Permite continuar con la revisión de evidencia.</t>
  </si>
  <si>
    <t>FALTA INFORMACIÓN</t>
  </si>
  <si>
    <t>Falta un dato mínimo necesario para mantener la fila o el análisis completo.</t>
  </si>
  <si>
    <t>Una causa no tiene evidencia o prioridad.</t>
  </si>
  <si>
    <t>Completa los campos indicados antes de continuar.</t>
  </si>
  <si>
    <t>REVISAR</t>
  </si>
  <si>
    <t>Existe una inconsistencia que puede hacer engañoso el resumen o el seguimiento.</t>
  </si>
  <si>
    <t>Causa duplicada, valor inválido o fecha fuera de rango.</t>
  </si>
  <si>
    <t>Corrige la fila señalada.</t>
  </si>
  <si>
    <t>REVISAR CATEGORÍAS</t>
  </si>
  <si>
    <t>Alguna categoría está vacía o repetida.</t>
  </si>
  <si>
    <t>Dos ramas tienen el mismo nombre.</t>
  </si>
  <si>
    <t>Corrige las seis categorías antes de continuar.</t>
  </si>
  <si>
    <t>Diagrama de Ishikawa | Análisis de causas</t>
  </si>
  <si>
    <t>Edita solo las celdas azul claro. El ejemplo analiza retrasos de despacho en un ecommerce. Sustituye esos datos por los de tu negocio; Categoría y Control de fila son automáticos.</t>
  </si>
  <si>
    <t>1. Define el problema</t>
  </si>
  <si>
    <t>Resumen del análisis</t>
  </si>
  <si>
    <t>Problema / efecto</t>
  </si>
  <si>
    <t>18 % de los pedidos se despacha fuera del horario comprometido</t>
  </si>
  <si>
    <t>Total causas</t>
  </si>
  <si>
    <t>Preparación y despacho de pedidos ecommerce</t>
  </si>
  <si>
    <t>Alta prioridad</t>
  </si>
  <si>
    <t>Agosto 2026</t>
  </si>
  <si>
    <t>Resultado actual: 18 %</t>
  </si>
  <si>
    <t>% de pedidos retrasados</t>
  </si>
  <si>
    <t>500 pedidos / 90 retrasados</t>
  </si>
  <si>
    <t>Confirmadas</t>
  </si>
  <si>
    <t>Jefe de operaciones</t>
  </si>
  <si>
    <t>Capacidad usada</t>
  </si>
  <si>
    <t>2. Configura las categorías (puedes cambiar las 6M)</t>
  </si>
  <si>
    <t>Estas seis celdas son editables. Si cambias un nombre, se actualizará en la tabla y en el mapa visual.</t>
  </si>
  <si>
    <t>Tecnología</t>
  </si>
  <si>
    <t>3. Vista Ishikawa | mapa de causas</t>
  </si>
  <si>
    <t>↓</t>
  </si>
  <si>
    <t>PROBLEMA / EFECTO</t>
  </si>
  <si>
    <t>↑</t>
  </si>
  <si>
    <t>4. Captura, prioriza y verifica las causas</t>
  </si>
  <si>
    <t>ID</t>
  </si>
  <si>
    <t>Fecha revisión</t>
  </si>
  <si>
    <t>Personal nuevo desconoce la ubicación de productos de alta rotación</t>
  </si>
  <si>
    <t>La inducción no incluye recorrido práctico por ubicaciones</t>
  </si>
  <si>
    <t>Tiempo de picking por antigüedad del colaborador</t>
  </si>
  <si>
    <t>Alto</t>
  </si>
  <si>
    <t>Alta</t>
  </si>
  <si>
    <t>El personal con menos de 30 días tarda más en localizar productos</t>
  </si>
  <si>
    <t>Sobrecarga de trabajo entre 3:00 y 5:00 p. m.</t>
  </si>
  <si>
    <t>La llegada de pedidos supera la capacidad disponible</t>
  </si>
  <si>
    <t>Pedidos por hora vs. personas disponibles</t>
  </si>
  <si>
    <t>62 % de los retrasos se inicia en esa franja</t>
  </si>
  <si>
    <t>Supervisor de despacho</t>
  </si>
  <si>
    <t>Revisión duplicada de pedidos por inseguridad del personal</t>
  </si>
  <si>
    <t>No existe una lista de verificación estándar</t>
  </si>
  <si>
    <t>Observación directa de 30 preparaciones</t>
  </si>
  <si>
    <t>Medio</t>
  </si>
  <si>
    <t>Media</t>
  </si>
  <si>
    <t>Los pedidos se preparan sin prioridad por horario de corte</t>
  </si>
  <si>
    <t>Se atienden en orden de llegada aunque algunos vencen antes</t>
  </si>
  <si>
    <t>Hora de entrada, preparación y corte por pedido</t>
  </si>
  <si>
    <t>Pedidos próximos al corte concentran mayor retraso</t>
  </si>
  <si>
    <t>Analista de procesos</t>
  </si>
  <si>
    <t>El recorrido de picking obliga a regresar varias veces a la misma zona</t>
  </si>
  <si>
    <t>La secuencia actual sigue el orden del pedido y no la ubicación</t>
  </si>
  <si>
    <t>Distancia y tiempo recorrido por pedido</t>
  </si>
  <si>
    <t>Supervisor de almacén</t>
  </si>
  <si>
    <t>La verificación final repite controles ya realizados</t>
  </si>
  <si>
    <t>Dos personas revisan los mismos campos</t>
  </si>
  <si>
    <t>Tiempo de revisión y errores detectados</t>
  </si>
  <si>
    <t>El sistema actualiza nuevas órdenes con retraso</t>
  </si>
  <si>
    <t>La sincronización se ejecuta por intervalos</t>
  </si>
  <si>
    <t>Hora de compra vs. hora de aparición en picking</t>
  </si>
  <si>
    <t>Se observan demoras de hasta 8 minutos en horas pico</t>
  </si>
  <si>
    <t>Soporte TI</t>
  </si>
  <si>
    <t>La impresión de etiquetas se ralentiza en horas pico</t>
  </si>
  <si>
    <t>Una sola impresora atiende preparación y devoluciones</t>
  </si>
  <si>
    <t>Tiempo de impresión por franja horaria</t>
  </si>
  <si>
    <t>El tiempo medio de impresión no cambia de forma relevante</t>
  </si>
  <si>
    <t>La conexión Wi-Fi cae en la zona posterior del almacén</t>
  </si>
  <si>
    <t>La cobertura es débil cerca de las ubicaciones C y D</t>
  </si>
  <si>
    <t>Registro de desconexiones y ubicación</t>
  </si>
  <si>
    <t>Se agotan cajas medianas durante la tarde</t>
  </si>
  <si>
    <t>La reposición se hace una vez al día</t>
  </si>
  <si>
    <t>Faltantes de empaque y minutos detenidos</t>
  </si>
  <si>
    <t>Encargado de insumos</t>
  </si>
  <si>
    <t>Las etiquetas se almacenan lejos de la mesa de empaque</t>
  </si>
  <si>
    <t>El operario debe desplazarse para reponerlas</t>
  </si>
  <si>
    <t>Tiempo de reposición por turno</t>
  </si>
  <si>
    <t>Bajo</t>
  </si>
  <si>
    <t>Baja</t>
  </si>
  <si>
    <t>No se mide el tiempo de preparación por etapa</t>
  </si>
  <si>
    <t>Solo existe la hora final de despacho</t>
  </si>
  <si>
    <t>Disponibilidad de marcas de tiempo por proceso</t>
  </si>
  <si>
    <t>No es posible separar tiempo de picking y empaque con el registro actual</t>
  </si>
  <si>
    <t>Los retrasos se registran solo al final del día</t>
  </si>
  <si>
    <t>No se documenta el momento exacto en que comienza la demora</t>
  </si>
  <si>
    <t>Formato actual de incidencias</t>
  </si>
  <si>
    <t>Los productos de alta rotación están lejos del área de empaque</t>
  </si>
  <si>
    <t>La distribución del almacén no se actualizó con el cambio de demanda</t>
  </si>
  <si>
    <t>Tiempo de picking por zona y rotación</t>
  </si>
  <si>
    <t>Los SKU de alta rotación concentran recorridos largos</t>
  </si>
  <si>
    <t>La zona de empaque se congestiona con pedidos y devoluciones</t>
  </si>
  <si>
    <t>Ambos flujos comparten la misma mesa</t>
  </si>
  <si>
    <t>Observación por franja y tiempos de espera</t>
  </si>
  <si>
    <t>La congestión coincide con 48 % de los pedidos retrasados observados</t>
  </si>
  <si>
    <t>Recepción y despacho se cruzan en el mismo pasillo</t>
  </si>
  <si>
    <t>No existen ventanas horarias separadas</t>
  </si>
  <si>
    <t>Observación de cruces y tiempos de espera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</si>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</sst>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>
    <font>
      <sz val="11"/>
      <name val="Carlito"/>
    </font>
    <font>
      <b/>
      <sz val="18"/>
      <color rgb="FFFFFFFF"/>
      <name val="Carlito"/>
    </font>
    <font>
      <b/>
      <sz val="11"/>
      <color rgb="FFFFFFFF"/>
      <name val="Carlito"/>
    </font>
    <font>
      <b/>
      <sz val="11"/>
      <color rgb="FF172033"/>
      <name val="Carlito"/>
    </font>
    <font>
      <b/>
      <sz val="10"/>
      <color rgb="FF172033"/>
      <name val="Aptos"/>
      <family val="2"/>
    </font>
    <font>
      <sz val="10"/>
      <color rgb="FF172033"/>
      <name val="Aptos"/>
      <family val="2"/>
    </font>
    <font>
      <i/>
      <sz val="10"/>
      <color rgb="FF172033"/>
      <name val="Aptos"/>
      <family val="2"/>
    </font>
    <font>
      <b/>
      <sz val="18"/>
      <color rgb="FFFFFFFF"/>
      <name val="Aptos Display"/>
      <family val="2"/>
    </font>
    <font>
      <b/>
      <sz val="11"/>
      <color rgb="FFFFFFFF"/>
      <name val="Aptos"/>
      <family val="2"/>
    </font>
    <font>
      <b/>
      <sz val="10"/>
      <color rgb="FFFFFFFF"/>
      <name val="Aptos"/>
      <family val="2"/>
    </font>
    <font>
      <i/>
      <sz val="11"/>
      <color rgb="FF172033"/>
      <name val="Carlito"/>
    </font>
    <font>
      <sz val="9"/>
      <color rgb="FF172033"/>
      <name val="Carlito"/>
    </font>
    <font>
      <sz val="9"/>
      <color rgb="FF172033"/>
      <name val="Aptos"/>
      <family val="2"/>
    </font>
    <font>
      <b/>
      <sz val="10"/>
      <color rgb="FF0B1F3A"/>
      <name val="Aptos"/>
      <family val="2"/>
    </font>
    <font>
      <b/>
      <sz val="10"/>
      <color rgb="FFFFFFFF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2F8"/>
      </patternFill>
    </fill>
    <fill>
      <patternFill patternType="solid">
        <fgColor rgb="FF163554"/>
      </patternFill>
    </fill>
    <fill>
      <patternFill patternType="solid">
        <fgColor rgb="FFD7E7F3"/>
      </patternFill>
    </fill>
    <fill>
      <patternFill patternType="solid">
        <fgColor rgb="FFF6F8FB"/>
      </patternFill>
    </fill>
    <fill>
      <patternFill patternType="solid">
        <fgColor rgb="FFF6F8FB"/>
      </patternFill>
    </fill>
    <fill>
      <patternFill patternType="solid">
        <fgColor rgb="FFD7E7F3"/>
      </patternFill>
    </fill>
    <fill>
      <patternFill patternType="solid">
        <fgColor rgb="FF0B1F3A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D7E7F3"/>
        <bgColor indexed="64"/>
      </patternFill>
    </fill>
    <fill>
      <patternFill patternType="solid">
        <fgColor rgb="FF163554"/>
        <bgColor indexed="64"/>
      </patternFill>
    </fill>
    <fill>
      <patternFill patternType="solid">
        <fgColor rgb="FFF6F8FB"/>
        <bgColor indexed="64"/>
      </patternFill>
    </fill>
    <fill>
      <patternFill patternType="solid">
        <fgColor theme="3"/>
        <bgColor indexed="64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7">
    <xf numFmtId="0" fontId="0" fillId="0" borderId="0" xfId="0"/>
    <xf numFmtId="0" fontId="5" fillId="0" borderId="0" xfId="0" applyFont="1"/>
    <xf numFmtId="0" fontId="4" fillId="6" borderId="1" xfId="0" applyFont="1" applyFill="1" applyBorder="1" applyAlignment="1">
      <alignment wrapText="1"/>
    </xf>
    <xf numFmtId="0" fontId="4" fillId="6" borderId="3" xfId="0" applyFont="1" applyFill="1" applyBorder="1" applyAlignment="1">
      <alignment wrapText="1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0" fontId="4" fillId="6" borderId="4" xfId="0" applyFont="1" applyFill="1" applyBorder="1"/>
    <xf numFmtId="0" fontId="4" fillId="6" borderId="0" xfId="0" applyFont="1" applyFill="1"/>
    <xf numFmtId="0" fontId="4" fillId="6" borderId="6" xfId="0" applyFont="1" applyFill="1" applyBorder="1" applyAlignment="1">
      <alignment wrapText="1"/>
    </xf>
    <xf numFmtId="0" fontId="4" fillId="6" borderId="8" xfId="0" applyFont="1" applyFill="1" applyBorder="1" applyAlignment="1">
      <alignment wrapText="1"/>
    </xf>
    <xf numFmtId="0" fontId="4" fillId="6" borderId="6" xfId="0" applyFont="1" applyFill="1" applyBorder="1"/>
    <xf numFmtId="0" fontId="4" fillId="6" borderId="7" xfId="0" applyFont="1" applyFill="1" applyBorder="1"/>
    <xf numFmtId="0" fontId="4" fillId="0" borderId="0" xfId="0" applyFont="1" applyAlignment="1">
      <alignment horizontal="center"/>
    </xf>
    <xf numFmtId="0" fontId="5" fillId="6" borderId="4" xfId="0" applyFont="1" applyFill="1" applyBorder="1" applyAlignment="1">
      <alignment horizontal="center" vertical="top"/>
    </xf>
    <xf numFmtId="0" fontId="4" fillId="6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164" fontId="5" fillId="3" borderId="5" xfId="0" applyNumberFormat="1" applyFont="1" applyFill="1" applyBorder="1" applyAlignment="1">
      <alignment vertical="top" wrapText="1"/>
    </xf>
    <xf numFmtId="0" fontId="5" fillId="6" borderId="6" xfId="0" applyFont="1" applyFill="1" applyBorder="1" applyAlignment="1">
      <alignment horizontal="center" vertical="top"/>
    </xf>
    <xf numFmtId="0" fontId="4" fillId="6" borderId="7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164" fontId="5" fillId="3" borderId="8" xfId="0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vertical="center"/>
    </xf>
    <xf numFmtId="0" fontId="4" fillId="7" borderId="21" xfId="0" applyFont="1" applyFill="1" applyBorder="1" applyAlignment="1">
      <alignment vertical="center"/>
    </xf>
    <xf numFmtId="0" fontId="14" fillId="9" borderId="31" xfId="0" applyFont="1" applyFill="1" applyBorder="1" applyAlignment="1">
      <alignment horizontal="center" vertical="center" wrapText="1"/>
    </xf>
    <xf numFmtId="0" fontId="11" fillId="7" borderId="32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 wrapText="1"/>
    </xf>
    <xf numFmtId="0" fontId="8" fillId="4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left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top" wrapText="1"/>
    </xf>
    <xf numFmtId="0" fontId="5" fillId="6" borderId="2" xfId="0" applyFont="1" applyFill="1" applyBorder="1" applyAlignment="1">
      <alignment vertical="top" wrapText="1"/>
    </xf>
    <xf numFmtId="0" fontId="5" fillId="6" borderId="3" xfId="0" applyFont="1" applyFill="1" applyBorder="1" applyAlignment="1">
      <alignment vertical="top" wrapText="1"/>
    </xf>
    <xf numFmtId="0" fontId="5" fillId="6" borderId="4" xfId="0" applyFont="1" applyFill="1" applyBorder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5" fillId="6" borderId="5" xfId="0" applyFont="1" applyFill="1" applyBorder="1" applyAlignment="1">
      <alignment vertical="top" wrapText="1"/>
    </xf>
    <xf numFmtId="0" fontId="5" fillId="6" borderId="6" xfId="0" applyFont="1" applyFill="1" applyBorder="1" applyAlignment="1">
      <alignment vertical="top" wrapText="1"/>
    </xf>
    <xf numFmtId="0" fontId="5" fillId="6" borderId="7" xfId="0" applyFont="1" applyFill="1" applyBorder="1" applyAlignment="1">
      <alignment vertical="top" wrapText="1"/>
    </xf>
    <xf numFmtId="0" fontId="5" fillId="6" borderId="8" xfId="0" applyFont="1" applyFill="1" applyBorder="1" applyAlignment="1">
      <alignment vertical="top" wrapText="1"/>
    </xf>
    <xf numFmtId="0" fontId="9" fillId="2" borderId="0" xfId="0" applyFont="1" applyFill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/>
    </xf>
    <xf numFmtId="0" fontId="13" fillId="8" borderId="22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0" fillId="11" borderId="0" xfId="0" applyFill="1"/>
    <xf numFmtId="0" fontId="10" fillId="12" borderId="0" xfId="0" applyFont="1" applyFill="1" applyAlignment="1">
      <alignment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wrapText="1"/>
    </xf>
    <xf numFmtId="0" fontId="0" fillId="11" borderId="0" xfId="0" applyFill="1" applyAlignment="1">
      <alignment wrapText="1"/>
    </xf>
    <xf numFmtId="0" fontId="0" fillId="11" borderId="5" xfId="0" applyFill="1" applyBorder="1" applyAlignment="1">
      <alignment wrapText="1"/>
    </xf>
    <xf numFmtId="0" fontId="3" fillId="13" borderId="6" xfId="0" applyFont="1" applyFill="1" applyBorder="1" applyAlignment="1">
      <alignment wrapText="1"/>
    </xf>
    <xf numFmtId="0" fontId="0" fillId="11" borderId="7" xfId="0" applyFill="1" applyBorder="1" applyAlignment="1">
      <alignment wrapText="1"/>
    </xf>
    <xf numFmtId="0" fontId="0" fillId="11" borderId="8" xfId="0" applyFill="1" applyBorder="1" applyAlignment="1">
      <alignment wrapText="1"/>
    </xf>
    <xf numFmtId="0" fontId="3" fillId="13" borderId="23" xfId="0" applyFont="1" applyFill="1" applyBorder="1" applyAlignment="1">
      <alignment wrapText="1"/>
    </xf>
    <xf numFmtId="0" fontId="0" fillId="11" borderId="24" xfId="0" applyFill="1" applyBorder="1" applyAlignment="1">
      <alignment wrapText="1"/>
    </xf>
    <xf numFmtId="0" fontId="0" fillId="11" borderId="25" xfId="0" applyFill="1" applyBorder="1" applyAlignment="1">
      <alignment wrapText="1"/>
    </xf>
    <xf numFmtId="0" fontId="3" fillId="13" borderId="26" xfId="0" applyFont="1" applyFill="1" applyBorder="1" applyAlignment="1">
      <alignment wrapText="1"/>
    </xf>
    <xf numFmtId="0" fontId="0" fillId="11" borderId="27" xfId="0" applyFill="1" applyBorder="1" applyAlignment="1">
      <alignment wrapText="1"/>
    </xf>
    <xf numFmtId="0" fontId="3" fillId="13" borderId="28" xfId="0" applyFont="1" applyFill="1" applyBorder="1" applyAlignment="1">
      <alignment wrapText="1"/>
    </xf>
    <xf numFmtId="0" fontId="0" fillId="11" borderId="29" xfId="0" applyFill="1" applyBorder="1" applyAlignment="1">
      <alignment wrapText="1"/>
    </xf>
    <xf numFmtId="0" fontId="0" fillId="11" borderId="30" xfId="0" applyFill="1" applyBorder="1" applyAlignment="1">
      <alignment wrapText="1"/>
    </xf>
    <xf numFmtId="0" fontId="7" fillId="10" borderId="0" xfId="0" applyFont="1" applyFill="1" applyAlignment="1">
      <alignment horizontal="left" vertical="center"/>
    </xf>
    <xf numFmtId="0" fontId="5" fillId="11" borderId="0" xfId="0" applyFont="1" applyFill="1" applyAlignment="1">
      <alignment vertical="center"/>
    </xf>
    <xf numFmtId="0" fontId="6" fillId="12" borderId="0" xfId="0" applyFont="1" applyFill="1" applyAlignment="1">
      <alignment vertical="center" wrapText="1"/>
    </xf>
    <xf numFmtId="0" fontId="8" fillId="14" borderId="0" xfId="0" applyFont="1" applyFill="1" applyAlignment="1">
      <alignment horizontal="left" vertical="center"/>
    </xf>
    <xf numFmtId="0" fontId="9" fillId="10" borderId="1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4" fillId="13" borderId="1" xfId="0" applyFont="1" applyFill="1" applyBorder="1" applyAlignment="1">
      <alignment vertical="center" wrapText="1"/>
    </xf>
    <xf numFmtId="0" fontId="5" fillId="11" borderId="3" xfId="0" applyFont="1" applyFill="1" applyBorder="1" applyAlignment="1">
      <alignment vertical="center" wrapText="1"/>
    </xf>
    <xf numFmtId="0" fontId="9" fillId="14" borderId="0" xfId="0" applyFont="1" applyFill="1" applyAlignment="1">
      <alignment horizontal="left" vertical="center"/>
    </xf>
    <xf numFmtId="0" fontId="4" fillId="13" borderId="4" xfId="0" applyFont="1" applyFill="1" applyBorder="1" applyAlignment="1">
      <alignment vertical="center" wrapText="1"/>
    </xf>
    <xf numFmtId="0" fontId="12" fillId="15" borderId="20" xfId="0" applyFont="1" applyFill="1" applyBorder="1" applyAlignment="1">
      <alignment vertical="center" wrapText="1"/>
    </xf>
    <xf numFmtId="0" fontId="12" fillId="15" borderId="21" xfId="0" applyFont="1" applyFill="1" applyBorder="1" applyAlignment="1">
      <alignment vertical="center" wrapText="1"/>
    </xf>
    <xf numFmtId="0" fontId="12" fillId="15" borderId="22" xfId="0" applyFont="1" applyFill="1" applyBorder="1" applyAlignment="1">
      <alignment vertical="center" wrapText="1"/>
    </xf>
    <xf numFmtId="0" fontId="4" fillId="13" borderId="6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vertical="center" wrapText="1"/>
    </xf>
    <xf numFmtId="0" fontId="5" fillId="15" borderId="2" xfId="0" applyFont="1" applyFill="1" applyBorder="1" applyAlignment="1">
      <alignment vertical="center" wrapText="1"/>
    </xf>
    <xf numFmtId="0" fontId="5" fillId="15" borderId="3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0" xfId="0" applyFont="1" applyFill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16" fillId="16" borderId="34" xfId="0" applyFont="1" applyFill="1" applyBorder="1" applyAlignment="1">
      <alignment horizontal="center" vertical="center" wrapText="1"/>
    </xf>
    <xf numFmtId="0" fontId="16" fillId="16" borderId="35" xfId="0" applyFont="1" applyFill="1" applyBorder="1" applyAlignment="1">
      <alignment horizontal="center" vertical="center" wrapText="1"/>
    </xf>
    <xf numFmtId="0" fontId="16" fillId="16" borderId="36" xfId="0" applyFont="1" applyFill="1" applyBorder="1" applyAlignment="1">
      <alignment horizontal="center" vertical="center" wrapText="1"/>
    </xf>
    <xf numFmtId="0" fontId="16" fillId="16" borderId="37" xfId="0" applyFont="1" applyFill="1" applyBorder="1" applyAlignment="1">
      <alignment horizontal="center" vertical="center" wrapText="1"/>
    </xf>
    <xf numFmtId="0" fontId="16" fillId="16" borderId="38" xfId="0" applyFont="1" applyFill="1" applyBorder="1" applyAlignment="1">
      <alignment horizontal="center" vertical="center" wrapText="1"/>
    </xf>
    <xf numFmtId="0" fontId="16" fillId="16" borderId="39" xfId="0" applyFont="1" applyFill="1" applyBorder="1" applyAlignment="1">
      <alignment horizontal="center" vertical="center" wrapText="1"/>
    </xf>
    <xf numFmtId="0" fontId="19" fillId="11" borderId="40" xfId="1" applyFont="1" applyFill="1" applyBorder="1" applyAlignment="1">
      <alignment horizontal="center" vertical="center"/>
    </xf>
    <xf numFmtId="0" fontId="19" fillId="11" borderId="41" xfId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10">
    <dxf>
      <font>
        <b/>
        <color rgb="FF8A5A00"/>
      </font>
      <fill>
        <patternFill patternType="solid">
          <bgColor rgb="FFFFF4D6"/>
        </patternFill>
      </fill>
    </dxf>
    <dxf>
      <font>
        <b/>
        <color rgb="FF9C2F3F"/>
      </font>
      <fill>
        <patternFill patternType="solid">
          <bgColor rgb="FFFBEAEC"/>
        </patternFill>
      </fill>
    </dxf>
    <dxf>
      <font>
        <b/>
        <color rgb="FF1F6B3A"/>
      </font>
      <fill>
        <patternFill patternType="solid">
          <bgColor rgb="FFE7F4EC"/>
        </patternFill>
      </fill>
    </dxf>
    <dxf>
      <font>
        <b/>
        <color rgb="FF8A5A00"/>
      </font>
      <fill>
        <patternFill patternType="solid">
          <bgColor rgb="FFFFF4D6"/>
        </patternFill>
      </fill>
    </dxf>
    <dxf>
      <font>
        <b/>
        <color rgb="FF9C2F3F"/>
      </font>
      <fill>
        <patternFill patternType="solid">
          <bgColor rgb="FFFBEAEC"/>
        </patternFill>
      </fill>
    </dxf>
    <dxf>
      <font>
        <b/>
        <color rgb="FF1F6B3A"/>
      </font>
      <fill>
        <patternFill patternType="solid">
          <bgColor rgb="FFE7F4EC"/>
        </patternFill>
      </fill>
    </dxf>
    <dxf>
      <font>
        <color rgb="FF8A5A00"/>
      </font>
      <fill>
        <patternFill>
          <bgColor rgb="FFFFF4D6"/>
        </patternFill>
      </fill>
    </dxf>
    <dxf>
      <font>
        <color rgb="FF6B7280"/>
      </font>
      <fill>
        <patternFill>
          <bgColor rgb="FFE5E7EB"/>
        </patternFill>
      </fill>
    </dxf>
    <dxf>
      <font>
        <b/>
        <color rgb="FF1F6B3A"/>
      </font>
      <fill>
        <patternFill>
          <bgColor rgb="FFE7F4EC"/>
        </patternFill>
      </fill>
    </dxf>
    <dxf>
      <font>
        <b/>
        <color rgb="FF8A5A00"/>
      </font>
      <fill>
        <patternFill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2114842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790911-294F-49FD-8194-4146FE6F1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68400" y="0"/>
          <a:ext cx="2111032" cy="586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2097697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F0D7DF-6034-4D13-B4CD-CA6532A5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2350" y="0"/>
          <a:ext cx="2111032" cy="5962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CausasIshikawa" displayName="TablaCausasIshikawa" ref="A34:L64" totalsRowShown="0">
  <tableColumns count="12">
    <tableColumn id="1" xr3:uid="{00000000-0010-0000-0000-000001000000}" name="ID"/>
    <tableColumn id="2" xr3:uid="{00000000-0010-0000-0000-000002000000}" name="Categoría"/>
    <tableColumn id="3" xr3:uid="{00000000-0010-0000-0000-000003000000}" name="Causa posible"/>
    <tableColumn id="4" xr3:uid="{00000000-0010-0000-0000-000004000000}" name="Subcausa / detalle"/>
    <tableColumn id="5" xr3:uid="{00000000-0010-0000-0000-000005000000}" name="Evidencia a revisar"/>
    <tableColumn id="6" xr3:uid="{00000000-0010-0000-0000-000006000000}" name="Impacto"/>
    <tableColumn id="7" xr3:uid="{00000000-0010-0000-0000-000007000000}" name="Facilidad de comprobar"/>
    <tableColumn id="8" xr3:uid="{00000000-0010-0000-0000-000008000000}" name="Prioridad"/>
    <tableColumn id="9" xr3:uid="{00000000-0010-0000-0000-000009000000}" name="Estado"/>
    <tableColumn id="10" xr3:uid="{00000000-0010-0000-0000-00000A000000}" name="Resultado / hallazgo"/>
    <tableColumn id="11" xr3:uid="{00000000-0010-0000-0000-00000B000000}" name="Responsable"/>
    <tableColumn id="12" xr3:uid="{00000000-0010-0000-0000-00000C000000}" name="Fecha 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B1" workbookViewId="0">
      <selection activeCell="I12" sqref="I12"/>
    </sheetView>
  </sheetViews>
  <sheetFormatPr baseColWidth="10" defaultColWidth="8.796875" defaultRowHeight="13.8"/>
  <cols>
    <col min="1" max="1" width="18" style="74" customWidth="1"/>
    <col min="2" max="3" width="38" style="74" customWidth="1"/>
    <col min="4" max="4" width="24" style="74" customWidth="1"/>
    <col min="5" max="6" width="12" style="74" customWidth="1"/>
    <col min="7" max="7" width="24" style="74" customWidth="1"/>
    <col min="8" max="8" width="16" style="74" customWidth="1"/>
    <col min="9" max="9" width="33.19921875" style="74" customWidth="1"/>
    <col min="10" max="10" width="35.19921875" style="74" customWidth="1"/>
    <col min="11" max="16384" width="8.796875" style="74"/>
  </cols>
  <sheetData>
    <row r="1" spans="1:10" ht="23.4">
      <c r="A1" s="93" t="s">
        <v>0</v>
      </c>
      <c r="B1" s="93"/>
      <c r="C1" s="93"/>
      <c r="D1" s="93"/>
      <c r="E1" s="93"/>
      <c r="F1" s="93"/>
      <c r="G1" s="93"/>
      <c r="H1" s="93"/>
    </row>
    <row r="2" spans="1:10">
      <c r="A2" s="94"/>
      <c r="B2" s="94"/>
      <c r="C2" s="94"/>
      <c r="D2" s="94"/>
      <c r="E2" s="94"/>
      <c r="F2" s="94"/>
      <c r="G2" s="94"/>
      <c r="H2" s="94"/>
    </row>
    <row r="3" spans="1:10">
      <c r="A3" s="95" t="s">
        <v>1</v>
      </c>
      <c r="B3" s="95"/>
      <c r="C3" s="95"/>
      <c r="D3" s="95"/>
      <c r="E3" s="95"/>
      <c r="F3" s="95"/>
      <c r="G3" s="95"/>
      <c r="H3" s="95"/>
    </row>
    <row r="4" spans="1:10">
      <c r="A4" s="94"/>
      <c r="B4" s="94"/>
      <c r="C4" s="94"/>
      <c r="D4" s="94"/>
      <c r="E4" s="94"/>
      <c r="F4" s="94"/>
      <c r="G4" s="94"/>
      <c r="H4" s="94"/>
    </row>
    <row r="5" spans="1:10" ht="15" thickBot="1">
      <c r="A5" s="96" t="s">
        <v>2</v>
      </c>
      <c r="B5" s="96"/>
      <c r="C5" s="96"/>
      <c r="D5" s="96"/>
      <c r="E5" s="96"/>
      <c r="F5" s="96"/>
      <c r="G5" s="96"/>
      <c r="H5" s="96"/>
    </row>
    <row r="6" spans="1:10">
      <c r="A6" s="94"/>
      <c r="B6" s="94"/>
      <c r="C6" s="94"/>
      <c r="D6" s="94"/>
      <c r="E6" s="94"/>
      <c r="F6" s="94"/>
      <c r="G6" s="94"/>
      <c r="H6" s="94"/>
      <c r="I6" s="129" t="s">
        <v>293</v>
      </c>
      <c r="J6" s="130"/>
    </row>
    <row r="7" spans="1:10">
      <c r="A7" s="97" t="s">
        <v>3</v>
      </c>
      <c r="B7" s="98" t="s">
        <v>4</v>
      </c>
      <c r="C7" s="98" t="s">
        <v>5</v>
      </c>
      <c r="D7" s="99" t="s">
        <v>6</v>
      </c>
      <c r="E7" s="94"/>
      <c r="F7" s="94"/>
      <c r="G7" s="94"/>
      <c r="H7" s="94"/>
      <c r="I7" s="131"/>
      <c r="J7" s="132"/>
    </row>
    <row r="8" spans="1:10" ht="37.799999999999997" customHeight="1" thickBot="1">
      <c r="A8" s="100">
        <v>1</v>
      </c>
      <c r="B8" s="101" t="s">
        <v>7</v>
      </c>
      <c r="C8" s="101" t="s">
        <v>8</v>
      </c>
      <c r="D8" s="102" t="s">
        <v>9</v>
      </c>
      <c r="E8" s="94"/>
      <c r="F8" s="94"/>
      <c r="G8" s="94"/>
      <c r="H8" s="94"/>
      <c r="I8" s="133"/>
      <c r="J8" s="134"/>
    </row>
    <row r="9" spans="1:10" ht="42" thickBot="1">
      <c r="A9" s="100">
        <v>2</v>
      </c>
      <c r="B9" s="101" t="s">
        <v>10</v>
      </c>
      <c r="C9" s="101" t="s">
        <v>11</v>
      </c>
      <c r="D9" s="102" t="s">
        <v>12</v>
      </c>
      <c r="E9" s="94"/>
      <c r="F9" s="94"/>
      <c r="G9" s="94"/>
      <c r="H9" s="94"/>
      <c r="I9" s="135" t="s">
        <v>294</v>
      </c>
      <c r="J9" s="136"/>
    </row>
    <row r="10" spans="1:10" ht="41.4">
      <c r="A10" s="100">
        <v>3</v>
      </c>
      <c r="B10" s="101" t="s">
        <v>13</v>
      </c>
      <c r="C10" s="101" t="s">
        <v>14</v>
      </c>
      <c r="D10" s="102" t="s">
        <v>15</v>
      </c>
      <c r="E10" s="94"/>
      <c r="F10" s="94"/>
      <c r="G10" s="94"/>
      <c r="H10" s="94"/>
    </row>
    <row r="11" spans="1:10" ht="41.4">
      <c r="A11" s="100">
        <v>4</v>
      </c>
      <c r="B11" s="101" t="s">
        <v>16</v>
      </c>
      <c r="C11" s="101" t="s">
        <v>17</v>
      </c>
      <c r="D11" s="102" t="s">
        <v>18</v>
      </c>
      <c r="E11" s="94"/>
      <c r="F11" s="94"/>
      <c r="G11" s="94"/>
      <c r="H11" s="94"/>
    </row>
    <row r="12" spans="1:10" ht="41.4">
      <c r="A12" s="100">
        <v>5</v>
      </c>
      <c r="B12" s="101" t="s">
        <v>19</v>
      </c>
      <c r="C12" s="101" t="s">
        <v>20</v>
      </c>
      <c r="D12" s="102" t="s">
        <v>18</v>
      </c>
      <c r="E12" s="94"/>
      <c r="F12" s="94"/>
      <c r="G12" s="94"/>
      <c r="H12" s="94"/>
    </row>
    <row r="13" spans="1:10" ht="41.4">
      <c r="A13" s="100">
        <v>6</v>
      </c>
      <c r="B13" s="101" t="s">
        <v>21</v>
      </c>
      <c r="C13" s="101" t="s">
        <v>22</v>
      </c>
      <c r="D13" s="102" t="s">
        <v>18</v>
      </c>
      <c r="E13" s="94"/>
      <c r="F13" s="94"/>
      <c r="G13" s="94"/>
      <c r="H13" s="94"/>
    </row>
    <row r="14" spans="1:10" ht="41.4">
      <c r="A14" s="100">
        <v>7</v>
      </c>
      <c r="B14" s="101" t="s">
        <v>23</v>
      </c>
      <c r="C14" s="101" t="s">
        <v>24</v>
      </c>
      <c r="D14" s="102" t="s">
        <v>18</v>
      </c>
      <c r="E14" s="94"/>
      <c r="F14" s="94"/>
      <c r="G14" s="94"/>
      <c r="H14" s="94"/>
    </row>
    <row r="15" spans="1:10" ht="41.4">
      <c r="A15" s="103">
        <v>8</v>
      </c>
      <c r="B15" s="104" t="s">
        <v>25</v>
      </c>
      <c r="C15" s="104" t="s">
        <v>26</v>
      </c>
      <c r="D15" s="105" t="s">
        <v>27</v>
      </c>
      <c r="E15" s="94"/>
      <c r="F15" s="94"/>
      <c r="G15" s="94"/>
      <c r="H15" s="94"/>
    </row>
    <row r="16" spans="1:10">
      <c r="A16" s="94"/>
      <c r="B16" s="94"/>
      <c r="C16" s="94"/>
      <c r="D16" s="94"/>
      <c r="E16" s="94"/>
      <c r="F16" s="94"/>
      <c r="G16" s="94"/>
      <c r="H16" s="94"/>
    </row>
    <row r="17" spans="1:8" ht="14.4">
      <c r="A17" s="96" t="s">
        <v>28</v>
      </c>
      <c r="B17" s="96"/>
      <c r="C17" s="96"/>
      <c r="D17" s="96"/>
      <c r="E17" s="96"/>
      <c r="F17" s="96"/>
      <c r="G17" s="96"/>
      <c r="H17" s="96"/>
    </row>
    <row r="18" spans="1:8">
      <c r="A18" s="94"/>
      <c r="B18" s="94"/>
      <c r="C18" s="94"/>
      <c r="D18" s="94"/>
      <c r="E18" s="94"/>
      <c r="F18" s="94"/>
      <c r="G18" s="94"/>
      <c r="H18" s="94"/>
    </row>
    <row r="19" spans="1:8" ht="27.6">
      <c r="A19" s="106" t="s">
        <v>29</v>
      </c>
      <c r="B19" s="107" t="s">
        <v>30</v>
      </c>
      <c r="C19" s="94"/>
      <c r="D19" s="108" t="s">
        <v>31</v>
      </c>
      <c r="E19" s="108"/>
      <c r="F19" s="108"/>
      <c r="G19" s="108"/>
      <c r="H19" s="108"/>
    </row>
    <row r="20" spans="1:8" ht="27.6">
      <c r="A20" s="109" t="s">
        <v>32</v>
      </c>
      <c r="B20" s="102" t="s">
        <v>33</v>
      </c>
      <c r="C20" s="94"/>
      <c r="D20" s="110" t="s">
        <v>34</v>
      </c>
      <c r="E20" s="111"/>
      <c r="F20" s="111"/>
      <c r="G20" s="111"/>
      <c r="H20" s="112"/>
    </row>
    <row r="21" spans="1:8" ht="27.6">
      <c r="A21" s="109" t="s">
        <v>35</v>
      </c>
      <c r="B21" s="102" t="s">
        <v>36</v>
      </c>
      <c r="C21" s="94"/>
      <c r="D21" s="110" t="s">
        <v>37</v>
      </c>
      <c r="E21" s="111"/>
      <c r="F21" s="111"/>
      <c r="G21" s="111"/>
      <c r="H21" s="112"/>
    </row>
    <row r="22" spans="1:8" ht="41.4">
      <c r="A22" s="109" t="s">
        <v>38</v>
      </c>
      <c r="B22" s="102" t="s">
        <v>39</v>
      </c>
      <c r="C22" s="94"/>
      <c r="D22" s="110" t="s">
        <v>40</v>
      </c>
      <c r="E22" s="111"/>
      <c r="F22" s="111"/>
      <c r="G22" s="111"/>
      <c r="H22" s="112"/>
    </row>
    <row r="23" spans="1:8" ht="27.6">
      <c r="A23" s="109" t="s">
        <v>41</v>
      </c>
      <c r="B23" s="102" t="s">
        <v>42</v>
      </c>
      <c r="C23" s="94"/>
      <c r="D23" s="110" t="s">
        <v>43</v>
      </c>
      <c r="E23" s="111"/>
      <c r="F23" s="111"/>
      <c r="G23" s="111"/>
      <c r="H23" s="112"/>
    </row>
    <row r="24" spans="1:8" ht="27.6">
      <c r="A24" s="113" t="s">
        <v>44</v>
      </c>
      <c r="B24" s="105" t="s">
        <v>45</v>
      </c>
      <c r="C24" s="94"/>
      <c r="D24" s="110" t="s">
        <v>46</v>
      </c>
      <c r="E24" s="111"/>
      <c r="F24" s="111"/>
      <c r="G24" s="111"/>
      <c r="H24" s="112"/>
    </row>
    <row r="25" spans="1:8">
      <c r="A25" s="94"/>
      <c r="B25" s="94"/>
      <c r="C25" s="94"/>
      <c r="D25" s="94"/>
      <c r="E25" s="94"/>
      <c r="F25" s="94"/>
      <c r="G25" s="94"/>
      <c r="H25" s="94"/>
    </row>
    <row r="26" spans="1:8" ht="14.4">
      <c r="A26" s="96" t="s">
        <v>47</v>
      </c>
      <c r="B26" s="96"/>
      <c r="C26" s="96"/>
      <c r="D26" s="96"/>
      <c r="E26" s="96"/>
      <c r="F26" s="96"/>
      <c r="G26" s="96"/>
      <c r="H26" s="96"/>
    </row>
    <row r="27" spans="1:8">
      <c r="A27" s="94"/>
      <c r="B27" s="94"/>
      <c r="C27" s="94"/>
      <c r="D27" s="94"/>
      <c r="E27" s="94"/>
      <c r="F27" s="94"/>
      <c r="G27" s="94"/>
      <c r="H27" s="94"/>
    </row>
    <row r="28" spans="1:8">
      <c r="A28" s="114" t="s">
        <v>48</v>
      </c>
      <c r="B28" s="115"/>
      <c r="C28" s="115"/>
      <c r="D28" s="115"/>
      <c r="E28" s="115"/>
      <c r="F28" s="115"/>
      <c r="G28" s="115"/>
      <c r="H28" s="116"/>
    </row>
    <row r="29" spans="1:8">
      <c r="A29" s="117"/>
      <c r="B29" s="118"/>
      <c r="C29" s="118"/>
      <c r="D29" s="118"/>
      <c r="E29" s="118"/>
      <c r="F29" s="118"/>
      <c r="G29" s="118"/>
      <c r="H29" s="119"/>
    </row>
    <row r="30" spans="1:8">
      <c r="A30" s="117"/>
      <c r="B30" s="118"/>
      <c r="C30" s="118"/>
      <c r="D30" s="118"/>
      <c r="E30" s="118"/>
      <c r="F30" s="118"/>
      <c r="G30" s="118"/>
      <c r="H30" s="119"/>
    </row>
    <row r="31" spans="1:8">
      <c r="A31" s="120"/>
      <c r="B31" s="121"/>
      <c r="C31" s="121"/>
      <c r="D31" s="121"/>
      <c r="E31" s="121"/>
      <c r="F31" s="121"/>
      <c r="G31" s="121"/>
      <c r="H31" s="122"/>
    </row>
    <row r="32" spans="1:8">
      <c r="A32" s="94"/>
      <c r="B32" s="94"/>
      <c r="C32" s="94"/>
      <c r="D32" s="94"/>
      <c r="E32" s="94"/>
      <c r="F32" s="94"/>
      <c r="G32" s="94"/>
      <c r="H32" s="94"/>
    </row>
    <row r="33" spans="1:8" ht="14.4">
      <c r="A33" s="96" t="s">
        <v>49</v>
      </c>
      <c r="B33" s="96"/>
      <c r="C33" s="96"/>
      <c r="D33" s="96"/>
      <c r="E33" s="96"/>
      <c r="F33" s="96"/>
      <c r="G33" s="96"/>
      <c r="H33" s="96"/>
    </row>
    <row r="34" spans="1:8">
      <c r="A34" s="94"/>
      <c r="B34" s="94"/>
      <c r="C34" s="94"/>
      <c r="D34" s="94"/>
      <c r="E34" s="94"/>
      <c r="F34" s="94"/>
      <c r="G34" s="94"/>
      <c r="H34" s="94"/>
    </row>
    <row r="35" spans="1:8">
      <c r="A35" s="123" t="s">
        <v>50</v>
      </c>
      <c r="B35" s="124" t="s">
        <v>51</v>
      </c>
      <c r="C35" s="124" t="s">
        <v>52</v>
      </c>
      <c r="D35" s="124" t="s">
        <v>51</v>
      </c>
      <c r="E35" s="124" t="s">
        <v>53</v>
      </c>
      <c r="F35" s="124" t="s">
        <v>51</v>
      </c>
      <c r="G35" s="125" t="s">
        <v>54</v>
      </c>
      <c r="H35" s="94"/>
    </row>
    <row r="36" spans="1:8" ht="27.6">
      <c r="A36" s="126" t="s">
        <v>55</v>
      </c>
      <c r="B36" s="127"/>
      <c r="C36" s="127" t="s">
        <v>56</v>
      </c>
      <c r="D36" s="127"/>
      <c r="E36" s="127" t="s">
        <v>57</v>
      </c>
      <c r="F36" s="127"/>
      <c r="G36" s="128" t="s">
        <v>58</v>
      </c>
      <c r="H36" s="94"/>
    </row>
    <row r="37" spans="1:8">
      <c r="A37" s="94"/>
      <c r="B37" s="94"/>
      <c r="C37" s="94"/>
      <c r="D37" s="94"/>
      <c r="E37" s="94"/>
      <c r="F37" s="94"/>
      <c r="G37" s="94"/>
      <c r="H37" s="94"/>
    </row>
    <row r="38" spans="1:8">
      <c r="A38" s="94"/>
      <c r="B38" s="94"/>
      <c r="C38" s="94"/>
      <c r="D38" s="94"/>
      <c r="E38" s="94"/>
      <c r="F38" s="94"/>
      <c r="G38" s="94"/>
      <c r="H38" s="94"/>
    </row>
    <row r="39" spans="1:8">
      <c r="A39" s="94"/>
      <c r="B39" s="94"/>
      <c r="C39" s="94"/>
      <c r="D39" s="94"/>
      <c r="E39" s="94"/>
      <c r="F39" s="94"/>
      <c r="G39" s="94"/>
      <c r="H39" s="94"/>
    </row>
    <row r="40" spans="1:8">
      <c r="A40" s="94"/>
      <c r="B40" s="94"/>
      <c r="C40" s="94"/>
      <c r="D40" s="94"/>
      <c r="E40" s="94"/>
      <c r="F40" s="94"/>
      <c r="G40" s="94"/>
      <c r="H40" s="94"/>
    </row>
  </sheetData>
  <sheetProtection algorithmName="SHA-512" hashValue="5HNoK/4ZXvc+KK7GuEIIh85e75JcH7u0Otd9vtj1/0cZX7cd5m9OYfNm8l2D5yx0K+8XmcBlZqZe1J4WeGHs5Q==" saltValue="1oEzH2M5CodfKWN9LaDPPg==" spinCount="100000" sheet="1" objects="1" scenarios="1" formatCells="0" formatColumns="0" formatRows="0" insertColumns="0" insertRows="0" sort="0" autoFilter="0" pivotTables="0"/>
  <mergeCells count="15">
    <mergeCell ref="I6:J8"/>
    <mergeCell ref="I9:J9"/>
    <mergeCell ref="A28:H31"/>
    <mergeCell ref="A33:H33"/>
    <mergeCell ref="D19:H19"/>
    <mergeCell ref="D20:H20"/>
    <mergeCell ref="D21:H21"/>
    <mergeCell ref="D22:H22"/>
    <mergeCell ref="D23:H23"/>
    <mergeCell ref="D24:H24"/>
    <mergeCell ref="A1:H1"/>
    <mergeCell ref="A3:H3"/>
    <mergeCell ref="A5:H5"/>
    <mergeCell ref="A17:H17"/>
    <mergeCell ref="A26:H26"/>
  </mergeCells>
  <hyperlinks>
    <hyperlink ref="I9" r:id="rId1" xr:uid="{5D74CDD1-8B1C-4A62-BCBB-B040C4F527E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workbookViewId="0">
      <selection activeCell="D16" sqref="D16"/>
    </sheetView>
  </sheetViews>
  <sheetFormatPr baseColWidth="10" defaultColWidth="8.796875" defaultRowHeight="13.8"/>
  <cols>
    <col min="1" max="1" width="24" style="74" customWidth="1"/>
    <col min="2" max="2" width="48" style="74" customWidth="1"/>
    <col min="3" max="3" width="32" style="74" customWidth="1"/>
    <col min="4" max="4" width="34" style="74" customWidth="1"/>
    <col min="5" max="5" width="8.796875" style="74"/>
    <col min="6" max="6" width="29.19921875" style="74" customWidth="1"/>
    <col min="7" max="7" width="31" style="74" customWidth="1"/>
    <col min="8" max="16384" width="8.796875" style="74"/>
  </cols>
  <sheetData>
    <row r="1" spans="1:7" ht="22.8">
      <c r="A1" s="73" t="s">
        <v>59</v>
      </c>
      <c r="B1" s="73"/>
      <c r="C1" s="73"/>
      <c r="D1" s="73"/>
    </row>
    <row r="3" spans="1:7" ht="14.4">
      <c r="A3" s="75" t="s">
        <v>60</v>
      </c>
      <c r="B3" s="75"/>
      <c r="C3" s="75"/>
      <c r="D3" s="75"/>
    </row>
    <row r="4" spans="1:7" ht="14.4" thickBot="1"/>
    <row r="5" spans="1:7">
      <c r="A5" s="76" t="s">
        <v>61</v>
      </c>
      <c r="B5" s="77" t="s">
        <v>62</v>
      </c>
      <c r="C5" s="77" t="s">
        <v>63</v>
      </c>
      <c r="D5" s="78" t="s">
        <v>64</v>
      </c>
      <c r="F5" s="129" t="s">
        <v>293</v>
      </c>
      <c r="G5" s="130"/>
    </row>
    <row r="6" spans="1:7" ht="27.6">
      <c r="A6" s="79" t="s">
        <v>65</v>
      </c>
      <c r="B6" s="80" t="s">
        <v>66</v>
      </c>
      <c r="C6" s="80" t="s">
        <v>67</v>
      </c>
      <c r="D6" s="81" t="s">
        <v>68</v>
      </c>
      <c r="F6" s="131"/>
      <c r="G6" s="132"/>
    </row>
    <row r="7" spans="1:7" ht="27.6" customHeight="1" thickBot="1">
      <c r="A7" s="79" t="s">
        <v>69</v>
      </c>
      <c r="B7" s="80" t="s">
        <v>70</v>
      </c>
      <c r="C7" s="80" t="s">
        <v>71</v>
      </c>
      <c r="D7" s="81" t="s">
        <v>72</v>
      </c>
      <c r="F7" s="133"/>
      <c r="G7" s="134"/>
    </row>
    <row r="8" spans="1:7" ht="28.2" thickBot="1">
      <c r="A8" s="79" t="s">
        <v>73</v>
      </c>
      <c r="B8" s="80" t="s">
        <v>74</v>
      </c>
      <c r="C8" s="80" t="s">
        <v>75</v>
      </c>
      <c r="D8" s="81" t="s">
        <v>76</v>
      </c>
      <c r="F8" s="135" t="s">
        <v>294</v>
      </c>
      <c r="G8" s="136"/>
    </row>
    <row r="9" spans="1:7">
      <c r="A9" s="79" t="s">
        <v>77</v>
      </c>
      <c r="B9" s="80" t="s">
        <v>78</v>
      </c>
      <c r="C9" s="80" t="s">
        <v>79</v>
      </c>
      <c r="D9" s="81" t="s">
        <v>80</v>
      </c>
    </row>
    <row r="10" spans="1:7">
      <c r="A10" s="79" t="s">
        <v>81</v>
      </c>
      <c r="B10" s="80" t="s">
        <v>82</v>
      </c>
      <c r="C10" s="80" t="s">
        <v>83</v>
      </c>
      <c r="D10" s="81" t="s">
        <v>84</v>
      </c>
    </row>
    <row r="11" spans="1:7">
      <c r="A11" s="79" t="s">
        <v>85</v>
      </c>
      <c r="B11" s="80" t="s">
        <v>86</v>
      </c>
      <c r="C11" s="80" t="s">
        <v>87</v>
      </c>
      <c r="D11" s="81" t="s">
        <v>88</v>
      </c>
    </row>
    <row r="12" spans="1:7">
      <c r="A12" s="79" t="s">
        <v>89</v>
      </c>
      <c r="B12" s="80" t="s">
        <v>90</v>
      </c>
      <c r="C12" s="80" t="s">
        <v>91</v>
      </c>
      <c r="D12" s="81" t="s">
        <v>92</v>
      </c>
    </row>
    <row r="13" spans="1:7" ht="41.4">
      <c r="A13" s="79" t="s">
        <v>93</v>
      </c>
      <c r="B13" s="80" t="s">
        <v>94</v>
      </c>
      <c r="C13" s="80" t="s">
        <v>95</v>
      </c>
      <c r="D13" s="81" t="s">
        <v>96</v>
      </c>
    </row>
    <row r="14" spans="1:7" ht="27.6">
      <c r="A14" s="79" t="s">
        <v>97</v>
      </c>
      <c r="B14" s="80" t="s">
        <v>98</v>
      </c>
      <c r="C14" s="80" t="s">
        <v>99</v>
      </c>
      <c r="D14" s="81" t="s">
        <v>100</v>
      </c>
    </row>
    <row r="15" spans="1:7" ht="27.6">
      <c r="A15" s="79" t="s">
        <v>101</v>
      </c>
      <c r="B15" s="80" t="s">
        <v>102</v>
      </c>
      <c r="C15" s="80" t="s">
        <v>103</v>
      </c>
      <c r="D15" s="81" t="s">
        <v>100</v>
      </c>
    </row>
    <row r="16" spans="1:7" ht="27.6">
      <c r="A16" s="79" t="s">
        <v>104</v>
      </c>
      <c r="B16" s="80" t="s">
        <v>105</v>
      </c>
      <c r="C16" s="80" t="s">
        <v>106</v>
      </c>
      <c r="D16" s="81" t="s">
        <v>100</v>
      </c>
    </row>
    <row r="17" spans="1:4" ht="27.6">
      <c r="A17" s="79" t="s">
        <v>107</v>
      </c>
      <c r="B17" s="80" t="s">
        <v>108</v>
      </c>
      <c r="C17" s="80" t="s">
        <v>109</v>
      </c>
      <c r="D17" s="81" t="s">
        <v>100</v>
      </c>
    </row>
    <row r="18" spans="1:4" ht="27.6">
      <c r="A18" s="79" t="s">
        <v>110</v>
      </c>
      <c r="B18" s="80" t="s">
        <v>111</v>
      </c>
      <c r="C18" s="80" t="s">
        <v>112</v>
      </c>
      <c r="D18" s="81" t="s">
        <v>100</v>
      </c>
    </row>
    <row r="19" spans="1:4" ht="27.6">
      <c r="A19" s="79" t="s">
        <v>113</v>
      </c>
      <c r="B19" s="80" t="s">
        <v>114</v>
      </c>
      <c r="C19" s="80" t="s">
        <v>115</v>
      </c>
      <c r="D19" s="81" t="s">
        <v>100</v>
      </c>
    </row>
    <row r="20" spans="1:4" ht="27.6">
      <c r="A20" s="79" t="s">
        <v>44</v>
      </c>
      <c r="B20" s="80" t="s">
        <v>116</v>
      </c>
      <c r="C20" s="80" t="s">
        <v>117</v>
      </c>
      <c r="D20" s="81" t="s">
        <v>118</v>
      </c>
    </row>
    <row r="21" spans="1:4" ht="27.6">
      <c r="A21" s="79" t="s">
        <v>119</v>
      </c>
      <c r="B21" s="80" t="s">
        <v>120</v>
      </c>
      <c r="C21" s="80" t="s">
        <v>121</v>
      </c>
      <c r="D21" s="81" t="s">
        <v>122</v>
      </c>
    </row>
    <row r="22" spans="1:4" ht="27.6">
      <c r="A22" s="79" t="s">
        <v>123</v>
      </c>
      <c r="B22" s="80" t="s">
        <v>124</v>
      </c>
      <c r="C22" s="80" t="s">
        <v>125</v>
      </c>
      <c r="D22" s="81" t="s">
        <v>126</v>
      </c>
    </row>
    <row r="23" spans="1:4" ht="27.6">
      <c r="A23" s="79" t="s">
        <v>127</v>
      </c>
      <c r="B23" s="80" t="s">
        <v>128</v>
      </c>
      <c r="C23" s="80" t="s">
        <v>129</v>
      </c>
      <c r="D23" s="81" t="s">
        <v>130</v>
      </c>
    </row>
    <row r="24" spans="1:4" ht="27.6">
      <c r="A24" s="79" t="s">
        <v>131</v>
      </c>
      <c r="B24" s="80" t="s">
        <v>132</v>
      </c>
      <c r="C24" s="80" t="s">
        <v>133</v>
      </c>
      <c r="D24" s="81" t="s">
        <v>134</v>
      </c>
    </row>
    <row r="25" spans="1:4" ht="27.6">
      <c r="A25" s="79" t="s">
        <v>135</v>
      </c>
      <c r="B25" s="80" t="s">
        <v>136</v>
      </c>
      <c r="C25" s="80" t="s">
        <v>137</v>
      </c>
      <c r="D25" s="81" t="s">
        <v>138</v>
      </c>
    </row>
    <row r="26" spans="1:4" ht="27.6">
      <c r="A26" s="79" t="s">
        <v>139</v>
      </c>
      <c r="B26" s="80" t="s">
        <v>140</v>
      </c>
      <c r="C26" s="80" t="s">
        <v>141</v>
      </c>
      <c r="D26" s="81" t="s">
        <v>142</v>
      </c>
    </row>
    <row r="27" spans="1:4">
      <c r="A27" s="79" t="s">
        <v>143</v>
      </c>
      <c r="B27" s="80" t="s">
        <v>144</v>
      </c>
      <c r="C27" s="80" t="s">
        <v>145</v>
      </c>
      <c r="D27" s="81" t="s">
        <v>146</v>
      </c>
    </row>
    <row r="28" spans="1:4">
      <c r="A28" s="79" t="s">
        <v>147</v>
      </c>
      <c r="B28" s="80" t="s">
        <v>148</v>
      </c>
      <c r="C28" s="80" t="s">
        <v>149</v>
      </c>
      <c r="D28" s="81" t="s">
        <v>150</v>
      </c>
    </row>
    <row r="29" spans="1:4">
      <c r="A29" s="79" t="s">
        <v>151</v>
      </c>
      <c r="B29" s="80" t="s">
        <v>152</v>
      </c>
      <c r="C29" s="80" t="s">
        <v>153</v>
      </c>
      <c r="D29" s="81" t="s">
        <v>150</v>
      </c>
    </row>
    <row r="30" spans="1:4" ht="27.6">
      <c r="A30" s="79" t="s">
        <v>154</v>
      </c>
      <c r="B30" s="80" t="s">
        <v>155</v>
      </c>
      <c r="C30" s="80" t="s">
        <v>156</v>
      </c>
      <c r="D30" s="81" t="s">
        <v>150</v>
      </c>
    </row>
    <row r="31" spans="1:4" ht="27.6">
      <c r="A31" s="79" t="s">
        <v>157</v>
      </c>
      <c r="B31" s="80" t="s">
        <v>158</v>
      </c>
      <c r="C31" s="80" t="s">
        <v>159</v>
      </c>
      <c r="D31" s="81" t="s">
        <v>150</v>
      </c>
    </row>
    <row r="32" spans="1:4" ht="27.6">
      <c r="A32" s="79" t="s">
        <v>160</v>
      </c>
      <c r="B32" s="80" t="s">
        <v>161</v>
      </c>
      <c r="C32" s="80" t="s">
        <v>162</v>
      </c>
      <c r="D32" s="81" t="s">
        <v>163</v>
      </c>
    </row>
    <row r="33" spans="1:4">
      <c r="A33" s="79" t="s">
        <v>164</v>
      </c>
      <c r="B33" s="80" t="s">
        <v>165</v>
      </c>
      <c r="C33" s="80" t="s">
        <v>166</v>
      </c>
      <c r="D33" s="81" t="s">
        <v>167</v>
      </c>
    </row>
    <row r="34" spans="1:4">
      <c r="A34" s="79" t="s">
        <v>168</v>
      </c>
      <c r="B34" s="80" t="s">
        <v>169</v>
      </c>
      <c r="C34" s="80" t="s">
        <v>170</v>
      </c>
      <c r="D34" s="81" t="s">
        <v>171</v>
      </c>
    </row>
    <row r="35" spans="1:4" ht="27.6">
      <c r="A35" s="82" t="s">
        <v>172</v>
      </c>
      <c r="B35" s="83" t="s">
        <v>173</v>
      </c>
      <c r="C35" s="83" t="s">
        <v>174</v>
      </c>
      <c r="D35" s="84" t="s">
        <v>175</v>
      </c>
    </row>
    <row r="36" spans="1:4" ht="27.6">
      <c r="A36" s="85" t="s">
        <v>176</v>
      </c>
      <c r="B36" s="86" t="s">
        <v>177</v>
      </c>
      <c r="C36" s="86" t="s">
        <v>178</v>
      </c>
      <c r="D36" s="87" t="s">
        <v>179</v>
      </c>
    </row>
    <row r="37" spans="1:4" ht="27.6">
      <c r="A37" s="88" t="s">
        <v>180</v>
      </c>
      <c r="B37" s="80" t="s">
        <v>181</v>
      </c>
      <c r="C37" s="80" t="s">
        <v>182</v>
      </c>
      <c r="D37" s="89" t="s">
        <v>183</v>
      </c>
    </row>
    <row r="38" spans="1:4" ht="27.6">
      <c r="A38" s="88" t="s">
        <v>184</v>
      </c>
      <c r="B38" s="80" t="s">
        <v>185</v>
      </c>
      <c r="C38" s="80" t="s">
        <v>186</v>
      </c>
      <c r="D38" s="89" t="s">
        <v>187</v>
      </c>
    </row>
    <row r="39" spans="1:4" ht="27.6">
      <c r="A39" s="88" t="s">
        <v>188</v>
      </c>
      <c r="B39" s="80" t="s">
        <v>189</v>
      </c>
      <c r="C39" s="80" t="s">
        <v>190</v>
      </c>
      <c r="D39" s="89" t="s">
        <v>191</v>
      </c>
    </row>
    <row r="40" spans="1:4" ht="27.6">
      <c r="A40" s="88" t="s">
        <v>192</v>
      </c>
      <c r="B40" s="80" t="s">
        <v>193</v>
      </c>
      <c r="C40" s="80" t="s">
        <v>194</v>
      </c>
      <c r="D40" s="89" t="s">
        <v>195</v>
      </c>
    </row>
    <row r="41" spans="1:4" ht="27.6">
      <c r="A41" s="90" t="s">
        <v>196</v>
      </c>
      <c r="B41" s="91" t="s">
        <v>197</v>
      </c>
      <c r="C41" s="91" t="s">
        <v>198</v>
      </c>
      <c r="D41" s="92" t="s">
        <v>199</v>
      </c>
    </row>
  </sheetData>
  <sheetProtection algorithmName="SHA-512" hashValue="CkX7opeYxiIJVwO0c2+OrU7Iguyw1+AgeEPt2U9zs22gZ3+rJsdoTTOH4cCS//EQGWdjV1yrBdW9LHKUjiwB3Q==" saltValue="kYJsdlQu2oNfTzh0yh090w==" spinCount="100000" sheet="1" objects="1" scenarios="1" formatCells="0" formatColumns="0" formatRows="0" insertColumns="0" insertRows="0" sort="0" autoFilter="0" pivotTables="0"/>
  <mergeCells count="4">
    <mergeCell ref="A1:D1"/>
    <mergeCell ref="A3:D3"/>
    <mergeCell ref="F5:G7"/>
    <mergeCell ref="F8:G8"/>
  </mergeCells>
  <hyperlinks>
    <hyperlink ref="F8" r:id="rId1" xr:uid="{34F39C99-1A7E-475E-8DAD-1D9B89FC87C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"/>
  <sheetViews>
    <sheetView workbookViewId="0">
      <selection activeCell="E9" sqref="E9:G9"/>
    </sheetView>
  </sheetViews>
  <sheetFormatPr baseColWidth="10" defaultColWidth="8.796875" defaultRowHeight="13.8"/>
  <cols>
    <col min="1" max="1" width="6" customWidth="1"/>
    <col min="2" max="2" width="9.3984375" bestFit="1" customWidth="1"/>
    <col min="3" max="4" width="34" customWidth="1"/>
    <col min="5" max="5" width="33.09765625" bestFit="1" customWidth="1"/>
    <col min="6" max="6" width="7.296875" bestFit="1" customWidth="1"/>
    <col min="7" max="7" width="10.19921875" bestFit="1" customWidth="1"/>
    <col min="8" max="8" width="8" bestFit="1" customWidth="1"/>
    <col min="9" max="9" width="14.19921875" bestFit="1" customWidth="1"/>
    <col min="10" max="10" width="38" customWidth="1"/>
    <col min="11" max="11" width="18.69921875" bestFit="1" customWidth="1"/>
    <col min="12" max="12" width="12" bestFit="1" customWidth="1"/>
    <col min="13" max="13" width="12.09765625" bestFit="1" customWidth="1"/>
  </cols>
  <sheetData>
    <row r="1" spans="1:12" ht="23.4">
      <c r="A1" s="31" t="s">
        <v>200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4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2" t="s">
        <v>201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14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4.4">
      <c r="A5" s="33" t="s">
        <v>202</v>
      </c>
      <c r="B5" s="33"/>
      <c r="C5" s="33"/>
      <c r="D5" s="33"/>
      <c r="E5" s="33"/>
      <c r="F5" s="33"/>
      <c r="G5" s="33"/>
      <c r="H5" s="1"/>
      <c r="I5" s="33" t="s">
        <v>203</v>
      </c>
      <c r="J5" s="33"/>
      <c r="K5" s="33"/>
      <c r="L5" s="33"/>
    </row>
    <row r="6" spans="1:12" ht="41.4">
      <c r="A6" s="2" t="s">
        <v>204</v>
      </c>
      <c r="B6" s="3"/>
      <c r="C6" s="34" t="s">
        <v>205</v>
      </c>
      <c r="D6" s="35"/>
      <c r="E6" s="35"/>
      <c r="F6" s="35"/>
      <c r="G6" s="36"/>
      <c r="H6" s="1"/>
      <c r="I6" s="4" t="s">
        <v>206</v>
      </c>
      <c r="J6" s="5"/>
      <c r="K6" s="43">
        <f>COUNTA(C35:C64)</f>
        <v>16</v>
      </c>
      <c r="L6" s="44"/>
    </row>
    <row r="7" spans="1:12" ht="41.4">
      <c r="A7" s="6" t="s">
        <v>73</v>
      </c>
      <c r="B7" s="7"/>
      <c r="C7" s="37" t="s">
        <v>207</v>
      </c>
      <c r="D7" s="38"/>
      <c r="E7" s="38"/>
      <c r="F7" s="38"/>
      <c r="G7" s="39"/>
      <c r="H7" s="1"/>
      <c r="I7" s="8" t="s">
        <v>208</v>
      </c>
      <c r="J7" s="9"/>
      <c r="K7" s="45">
        <f>COUNTIFS(C35:C64,"&lt;&gt;",H35:H64,"Alta")</f>
        <v>6</v>
      </c>
      <c r="L7" s="46"/>
    </row>
    <row r="8" spans="1:12" ht="27.6">
      <c r="A8" s="6" t="s">
        <v>77</v>
      </c>
      <c r="B8" s="7"/>
      <c r="C8" s="37" t="s">
        <v>209</v>
      </c>
      <c r="D8" s="38"/>
      <c r="E8" s="38" t="s">
        <v>210</v>
      </c>
      <c r="F8" s="38"/>
      <c r="G8" s="39"/>
      <c r="H8" s="1"/>
      <c r="I8" s="8" t="s">
        <v>151</v>
      </c>
      <c r="J8" s="9"/>
      <c r="K8" s="45">
        <f>COUNTIFS(C35:C64,"&lt;&gt;",I35:I64,"En investigación")</f>
        <v>5</v>
      </c>
      <c r="L8" s="46"/>
    </row>
    <row r="9" spans="1:12" ht="27.6">
      <c r="A9" s="6" t="s">
        <v>81</v>
      </c>
      <c r="B9" s="7"/>
      <c r="C9" s="37" t="s">
        <v>211</v>
      </c>
      <c r="D9" s="38"/>
      <c r="E9" s="38" t="s">
        <v>212</v>
      </c>
      <c r="F9" s="38"/>
      <c r="G9" s="39"/>
      <c r="H9" s="1"/>
      <c r="I9" s="8" t="s">
        <v>213</v>
      </c>
      <c r="J9" s="9"/>
      <c r="K9" s="45">
        <f>COUNTIFS(C35:C64,"&lt;&gt;",I35:I64,"Confirmada")</f>
        <v>4</v>
      </c>
      <c r="L9" s="46"/>
    </row>
    <row r="10" spans="1:12" ht="41.4">
      <c r="A10" s="10" t="s">
        <v>164</v>
      </c>
      <c r="B10" s="11"/>
      <c r="C10" s="40" t="s">
        <v>214</v>
      </c>
      <c r="D10" s="41"/>
      <c r="E10" s="41"/>
      <c r="F10" s="41"/>
      <c r="G10" s="42"/>
      <c r="H10" s="1"/>
      <c r="I10" s="12" t="s">
        <v>215</v>
      </c>
      <c r="J10" s="13"/>
      <c r="K10" s="47" t="str">
        <f>COUNTA(C35:C64)&amp;"/30"</f>
        <v>16/30</v>
      </c>
      <c r="L10" s="48"/>
    </row>
    <row r="11" spans="1:12" ht="14.4">
      <c r="A11" s="1"/>
      <c r="B11" s="1"/>
      <c r="C11" s="1"/>
      <c r="D11" s="1"/>
      <c r="E11" s="1"/>
      <c r="F11" s="1"/>
      <c r="G11" s="1"/>
      <c r="H11" s="1"/>
      <c r="I11" s="26" t="s">
        <v>180</v>
      </c>
      <c r="J11" s="27"/>
      <c r="K11" s="71" t="str">
        <f>IF(OR(C6="",COUNTA(C35:C64)=0),"FALTA INFORMACIÓN",IF(OR(A14="",C14="",E14="",G14="",I14="",K14=""),"REVISAR CATEGORÍAS",IF(OR(COUNTIF($A$14:$K$14,A14)&gt;1,COUNTIF($A$14:$K$14,C14)&gt;1,COUNTIF($A$14:$K$14,E14)&gt;1,COUNTIF($A$14:$K$14,G14)&gt;1,COUNTIF($A$14:$K$14,I14)&gt;1,COUNTIF($A$14:$K$14,K14)&gt;1),"REVISAR CATEGORÍAS",IF(COUNTIF(M35:M64,"REVISAR")&gt;0,"REVISAR",IF(COUNTIF(M35:M64,"FALTA INFORMACIÓN")&gt;0,"FALTA INFORMACIÓN","LISTO PARA ANALIZAR")))))</f>
        <v>LISTO PARA ANALIZAR</v>
      </c>
      <c r="L11" s="72"/>
    </row>
    <row r="12" spans="1:12" ht="14.4">
      <c r="A12" s="33" t="s">
        <v>216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4.4">
      <c r="A13" s="51" t="s">
        <v>217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2">
      <c r="A14" s="49" t="s">
        <v>97</v>
      </c>
      <c r="B14" s="50"/>
      <c r="C14" s="49" t="s">
        <v>101</v>
      </c>
      <c r="D14" s="50"/>
      <c r="E14" s="49" t="s">
        <v>218</v>
      </c>
      <c r="F14" s="50"/>
      <c r="G14" s="49" t="s">
        <v>107</v>
      </c>
      <c r="H14" s="50"/>
      <c r="I14" s="49" t="s">
        <v>110</v>
      </c>
      <c r="J14" s="50"/>
      <c r="K14" s="49" t="s">
        <v>113</v>
      </c>
      <c r="L14" s="50"/>
    </row>
    <row r="15" spans="1:12" ht="14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4.4">
      <c r="A16" s="33" t="s">
        <v>219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ht="14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52" t="str">
        <f>A14</f>
        <v>Personas</v>
      </c>
      <c r="B18" s="53"/>
      <c r="C18" s="53"/>
      <c r="D18" s="54"/>
      <c r="E18" s="52" t="str">
        <f>C14</f>
        <v>Métodos</v>
      </c>
      <c r="F18" s="53"/>
      <c r="G18" s="53"/>
      <c r="H18" s="54"/>
      <c r="I18" s="52" t="str">
        <f>E14</f>
        <v>Tecnología</v>
      </c>
      <c r="J18" s="53"/>
      <c r="K18" s="53"/>
      <c r="L18" s="54"/>
    </row>
    <row r="19" spans="1:12">
      <c r="A19" s="55" t="str">
        <f>IF(C35="","", "• "&amp;C35)&amp;IF(C36="","",CHAR(10)&amp;"• "&amp;C36)&amp;IF(C37="","",CHAR(10)&amp;"• "&amp;C37)&amp;IF(C38="","",CHAR(10)&amp;"• "&amp;C38)&amp;IF(C39="","",CHAR(10)&amp;"• "&amp;C39)</f>
        <v>• Personal nuevo desconoce la ubicación de productos de alta rotación
• Sobrecarga de trabajo entre 3:00 y 5:00 p. m.
• Revisión duplicada de pedidos por inseguridad del personal</v>
      </c>
      <c r="B19" s="56"/>
      <c r="C19" s="56"/>
      <c r="D19" s="57"/>
      <c r="E19" s="55" t="str">
        <f>IF(C40="","", "• "&amp;C40)&amp;IF(C41="","",CHAR(10)&amp;"• "&amp;C41)&amp;IF(C42="","",CHAR(10)&amp;"• "&amp;C42)&amp;IF(C43="","",CHAR(10)&amp;"• "&amp;C43)&amp;IF(C44="","",CHAR(10)&amp;"• "&amp;C44)</f>
        <v>• Los pedidos se preparan sin prioridad por horario de corte
• El recorrido de picking obliga a regresar varias veces a la misma zona
• La verificación final repite controles ya realizados</v>
      </c>
      <c r="F19" s="56"/>
      <c r="G19" s="56"/>
      <c r="H19" s="57"/>
      <c r="I19" s="55" t="str">
        <f>IF(C45="","", "• "&amp;C45)&amp;IF(C46="","",CHAR(10)&amp;"• "&amp;C46)&amp;IF(C47="","",CHAR(10)&amp;"• "&amp;C47)&amp;IF(C48="","",CHAR(10)&amp;"• "&amp;C48)&amp;IF(C49="","",CHAR(10)&amp;"• "&amp;C49)</f>
        <v>• El sistema actualiza nuevas órdenes con retraso
• La impresión de etiquetas se ralentiza en horas pico
• La conexión Wi-Fi cae en la zona posterior del almacén</v>
      </c>
      <c r="J19" s="56"/>
      <c r="K19" s="56"/>
      <c r="L19" s="57"/>
    </row>
    <row r="20" spans="1:12">
      <c r="A20" s="58"/>
      <c r="B20" s="59"/>
      <c r="C20" s="59"/>
      <c r="D20" s="60"/>
      <c r="E20" s="58"/>
      <c r="F20" s="59"/>
      <c r="G20" s="59"/>
      <c r="H20" s="60"/>
      <c r="I20" s="58"/>
      <c r="J20" s="59"/>
      <c r="K20" s="59"/>
      <c r="L20" s="60"/>
    </row>
    <row r="21" spans="1:12">
      <c r="A21" s="58"/>
      <c r="B21" s="59"/>
      <c r="C21" s="59"/>
      <c r="D21" s="60"/>
      <c r="E21" s="58"/>
      <c r="F21" s="59"/>
      <c r="G21" s="59"/>
      <c r="H21" s="60"/>
      <c r="I21" s="58"/>
      <c r="J21" s="59"/>
      <c r="K21" s="59"/>
      <c r="L21" s="60"/>
    </row>
    <row r="22" spans="1:12">
      <c r="A22" s="61"/>
      <c r="B22" s="62"/>
      <c r="C22" s="62"/>
      <c r="D22" s="63"/>
      <c r="E22" s="61"/>
      <c r="F22" s="62" t="s">
        <v>220</v>
      </c>
      <c r="G22" s="62"/>
      <c r="H22" s="63"/>
      <c r="I22" s="61"/>
      <c r="J22" s="62"/>
      <c r="K22" s="62"/>
      <c r="L22" s="63"/>
    </row>
    <row r="23" spans="1:12" ht="14.4">
      <c r="A23" s="1"/>
      <c r="B23" s="14" t="s">
        <v>220</v>
      </c>
      <c r="C23" s="14"/>
      <c r="D23" s="14"/>
      <c r="E23" s="64" t="s">
        <v>221</v>
      </c>
      <c r="F23" s="64"/>
      <c r="G23" s="64"/>
      <c r="H23" s="64"/>
      <c r="I23" s="14"/>
      <c r="J23" s="14" t="s">
        <v>220</v>
      </c>
      <c r="K23" s="1"/>
      <c r="L23" s="1"/>
    </row>
    <row r="24" spans="1:12" ht="14.4">
      <c r="A24" s="1"/>
      <c r="B24" s="14"/>
      <c r="C24" s="14"/>
      <c r="D24" s="65" t="str">
        <f>C6</f>
        <v>18 % de los pedidos se despacha fuera del horario comprometido</v>
      </c>
      <c r="E24" s="66"/>
      <c r="F24" s="66"/>
      <c r="G24" s="66"/>
      <c r="H24" s="66"/>
      <c r="I24" s="67"/>
      <c r="J24" s="14"/>
      <c r="K24" s="1"/>
      <c r="L24" s="1"/>
    </row>
    <row r="25" spans="1:12" ht="14.4">
      <c r="A25" s="1"/>
      <c r="B25" s="14" t="s">
        <v>222</v>
      </c>
      <c r="C25" s="14"/>
      <c r="D25" s="68"/>
      <c r="E25" s="69"/>
      <c r="F25" s="69"/>
      <c r="G25" s="69"/>
      <c r="H25" s="69"/>
      <c r="I25" s="70"/>
      <c r="J25" s="14" t="s">
        <v>222</v>
      </c>
      <c r="K25" s="1"/>
      <c r="L25" s="1"/>
    </row>
    <row r="26" spans="1:12">
      <c r="A26" s="52" t="str">
        <f>G14</f>
        <v>Materiales</v>
      </c>
      <c r="B26" s="53"/>
      <c r="C26" s="53"/>
      <c r="D26" s="54"/>
      <c r="E26" s="52" t="str">
        <f>I14</f>
        <v>Medición</v>
      </c>
      <c r="F26" s="53" t="s">
        <v>222</v>
      </c>
      <c r="G26" s="53"/>
      <c r="H26" s="54"/>
      <c r="I26" s="52" t="str">
        <f>K14</f>
        <v>Entorno</v>
      </c>
      <c r="J26" s="53"/>
      <c r="K26" s="53"/>
      <c r="L26" s="54"/>
    </row>
    <row r="27" spans="1:12">
      <c r="A27" s="55" t="str">
        <f>IF(C50="","", "• "&amp;C50)&amp;IF(C51="","",CHAR(10)&amp;"• "&amp;C51)&amp;IF(C52="","",CHAR(10)&amp;"• "&amp;C52)&amp;IF(C53="","",CHAR(10)&amp;"• "&amp;C53)&amp;IF(C54="","",CHAR(10)&amp;"• "&amp;C54)</f>
        <v>• Se agotan cajas medianas durante la tarde
• Las etiquetas se almacenan lejos de la mesa de empaque</v>
      </c>
      <c r="B27" s="56"/>
      <c r="C27" s="56"/>
      <c r="D27" s="57"/>
      <c r="E27" s="55" t="str">
        <f>IF(C55="","", "• "&amp;C55)&amp;IF(C56="","",CHAR(10)&amp;"• "&amp;C56)&amp;IF(C57="","",CHAR(10)&amp;"• "&amp;C57)&amp;IF(C58="","",CHAR(10)&amp;"• "&amp;C58)&amp;IF(C59="","",CHAR(10)&amp;"• "&amp;C59)</f>
        <v>• No se mide el tiempo de preparación por etapa
• Los retrasos se registran solo al final del día</v>
      </c>
      <c r="F27" s="56"/>
      <c r="G27" s="56"/>
      <c r="H27" s="57"/>
      <c r="I27" s="55" t="str">
        <f>IF(C60="","", "• "&amp;C60)&amp;IF(C61="","",CHAR(10)&amp;"• "&amp;C61)&amp;IF(C62="","",CHAR(10)&amp;"• "&amp;C62)&amp;IF(C63="","",CHAR(10)&amp;"• "&amp;C63)&amp;IF(C64="","",CHAR(10)&amp;"• "&amp;C64)</f>
        <v>• Los productos de alta rotación están lejos del área de empaque
• La zona de empaque se congestiona con pedidos y devoluciones
• Recepción y despacho se cruzan en el mismo pasillo</v>
      </c>
      <c r="J27" s="56"/>
      <c r="K27" s="56"/>
      <c r="L27" s="57"/>
    </row>
    <row r="28" spans="1:12">
      <c r="A28" s="58"/>
      <c r="B28" s="59"/>
      <c r="C28" s="59"/>
      <c r="D28" s="60"/>
      <c r="E28" s="58"/>
      <c r="F28" s="59"/>
      <c r="G28" s="59"/>
      <c r="H28" s="60"/>
      <c r="I28" s="58"/>
      <c r="J28" s="59"/>
      <c r="K28" s="59"/>
      <c r="L28" s="60"/>
    </row>
    <row r="29" spans="1:12">
      <c r="A29" s="58"/>
      <c r="B29" s="59"/>
      <c r="C29" s="59"/>
      <c r="D29" s="60"/>
      <c r="E29" s="58"/>
      <c r="F29" s="59"/>
      <c r="G29" s="59"/>
      <c r="H29" s="60"/>
      <c r="I29" s="58"/>
      <c r="J29" s="59"/>
      <c r="K29" s="59"/>
      <c r="L29" s="60"/>
    </row>
    <row r="30" spans="1:12">
      <c r="A30" s="61"/>
      <c r="B30" s="62"/>
      <c r="C30" s="62"/>
      <c r="D30" s="63"/>
      <c r="E30" s="61"/>
      <c r="F30" s="62"/>
      <c r="G30" s="62"/>
      <c r="H30" s="63"/>
      <c r="I30" s="61"/>
      <c r="J30" s="62"/>
      <c r="K30" s="62"/>
      <c r="L30" s="63"/>
    </row>
    <row r="31" spans="1:12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4.4">
      <c r="A32" s="33" t="s">
        <v>223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3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3" ht="27.6">
      <c r="A34" s="23" t="s">
        <v>224</v>
      </c>
      <c r="B34" s="24" t="s">
        <v>89</v>
      </c>
      <c r="C34" s="24" t="s">
        <v>44</v>
      </c>
      <c r="D34" s="24" t="s">
        <v>119</v>
      </c>
      <c r="E34" s="24" t="s">
        <v>127</v>
      </c>
      <c r="F34" s="24" t="s">
        <v>131</v>
      </c>
      <c r="G34" s="24" t="s">
        <v>135</v>
      </c>
      <c r="H34" s="24" t="s">
        <v>139</v>
      </c>
      <c r="I34" s="24" t="s">
        <v>143</v>
      </c>
      <c r="J34" s="24" t="s">
        <v>160</v>
      </c>
      <c r="K34" s="24" t="s">
        <v>164</v>
      </c>
      <c r="L34" s="25" t="s">
        <v>225</v>
      </c>
      <c r="M34" s="28" t="s">
        <v>176</v>
      </c>
    </row>
    <row r="35" spans="1:13" ht="27.6">
      <c r="A35" s="15">
        <v>1</v>
      </c>
      <c r="B35" s="16" t="str">
        <f>$A$14</f>
        <v>Personas</v>
      </c>
      <c r="C35" s="17" t="s">
        <v>226</v>
      </c>
      <c r="D35" s="17" t="s">
        <v>227</v>
      </c>
      <c r="E35" s="17" t="s">
        <v>228</v>
      </c>
      <c r="F35" s="17" t="s">
        <v>229</v>
      </c>
      <c r="G35" s="17" t="s">
        <v>230</v>
      </c>
      <c r="H35" s="17" t="s">
        <v>230</v>
      </c>
      <c r="I35" s="17" t="s">
        <v>151</v>
      </c>
      <c r="J35" s="17" t="s">
        <v>231</v>
      </c>
      <c r="K35" s="17" t="s">
        <v>214</v>
      </c>
      <c r="L35" s="18">
        <v>46269</v>
      </c>
      <c r="M35" s="29" t="str">
        <f t="shared" ref="M35:M64" si="0">IF(C35="",IF(COUNTA(D35:L35)&gt;0,"REVISAR",""),IF(OR(E35="",F35="",G35="",H35="",I35="",K35="",L35="",L35=0),"FALTA INFORMACIÓN",IF(OR(COUNTIF($C$35:$C$64,C35)&gt;1,AND(F35&lt;&gt;"Alto",F35&lt;&gt;"Medio",F35&lt;&gt;"Bajo"),AND(G35&lt;&gt;"Alta",G35&lt;&gt;"Media",G35&lt;&gt;"Baja"),AND(H35&lt;&gt;"Alta",H35&lt;&gt;"Media",H35&lt;&gt;"Baja"),AND(I35&lt;&gt;"Pendiente",I35&lt;&gt;"En investigación",I35&lt;&gt;"Descartada",I35&lt;&gt;"Confirmada"),AND(L35&lt;&gt;"",OR(NOT(ISNUMBER(L35)),L35&lt;36526,L35&gt;73415))),"REVISAR",IF(AND(OR(I35="Confirmada",I35="Descartada"),J35=""),"REVISAR","OK"))))</f>
        <v>OK</v>
      </c>
    </row>
    <row r="36" spans="1:13" ht="27.6">
      <c r="A36" s="15">
        <v>2</v>
      </c>
      <c r="B36" s="16" t="str">
        <f>$A$14</f>
        <v>Personas</v>
      </c>
      <c r="C36" s="17" t="s">
        <v>232</v>
      </c>
      <c r="D36" s="17" t="s">
        <v>233</v>
      </c>
      <c r="E36" s="17" t="s">
        <v>234</v>
      </c>
      <c r="F36" s="17" t="s">
        <v>229</v>
      </c>
      <c r="G36" s="17" t="s">
        <v>230</v>
      </c>
      <c r="H36" s="17" t="s">
        <v>230</v>
      </c>
      <c r="I36" s="17" t="s">
        <v>157</v>
      </c>
      <c r="J36" s="17" t="s">
        <v>235</v>
      </c>
      <c r="K36" s="17" t="s">
        <v>236</v>
      </c>
      <c r="L36" s="18">
        <v>46268</v>
      </c>
      <c r="M36" s="29" t="str">
        <f t="shared" si="0"/>
        <v>OK</v>
      </c>
    </row>
    <row r="37" spans="1:13" ht="27.6">
      <c r="A37" s="15">
        <v>3</v>
      </c>
      <c r="B37" s="16" t="str">
        <f>$A$14</f>
        <v>Personas</v>
      </c>
      <c r="C37" s="17" t="s">
        <v>237</v>
      </c>
      <c r="D37" s="17" t="s">
        <v>238</v>
      </c>
      <c r="E37" s="17" t="s">
        <v>239</v>
      </c>
      <c r="F37" s="17" t="s">
        <v>240</v>
      </c>
      <c r="G37" s="17" t="s">
        <v>230</v>
      </c>
      <c r="H37" s="17" t="s">
        <v>241</v>
      </c>
      <c r="I37" s="17" t="s">
        <v>147</v>
      </c>
      <c r="J37" s="17"/>
      <c r="K37" s="17" t="s">
        <v>214</v>
      </c>
      <c r="L37" s="18">
        <v>46273</v>
      </c>
      <c r="M37" s="29" t="str">
        <f t="shared" si="0"/>
        <v>OK</v>
      </c>
    </row>
    <row r="38" spans="1:13">
      <c r="A38" s="15">
        <v>4</v>
      </c>
      <c r="B38" s="16" t="str">
        <f>$A$14</f>
        <v>Personas</v>
      </c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29" t="str">
        <f t="shared" si="0"/>
        <v/>
      </c>
    </row>
    <row r="39" spans="1:13">
      <c r="A39" s="15">
        <v>5</v>
      </c>
      <c r="B39" s="16" t="str">
        <f>$A$14</f>
        <v>Personas</v>
      </c>
      <c r="C39" s="17"/>
      <c r="D39" s="17"/>
      <c r="E39" s="17"/>
      <c r="F39" s="17"/>
      <c r="G39" s="17"/>
      <c r="H39" s="17"/>
      <c r="I39" s="17"/>
      <c r="J39" s="17"/>
      <c r="K39" s="17"/>
      <c r="L39" s="18"/>
      <c r="M39" s="29" t="str">
        <f t="shared" si="0"/>
        <v/>
      </c>
    </row>
    <row r="40" spans="1:13" ht="27.6">
      <c r="A40" s="15">
        <v>6</v>
      </c>
      <c r="B40" s="16" t="str">
        <f>$C$14</f>
        <v>Métodos</v>
      </c>
      <c r="C40" s="17" t="s">
        <v>242</v>
      </c>
      <c r="D40" s="17" t="s">
        <v>243</v>
      </c>
      <c r="E40" s="17" t="s">
        <v>244</v>
      </c>
      <c r="F40" s="17" t="s">
        <v>229</v>
      </c>
      <c r="G40" s="17" t="s">
        <v>230</v>
      </c>
      <c r="H40" s="17" t="s">
        <v>230</v>
      </c>
      <c r="I40" s="17" t="s">
        <v>157</v>
      </c>
      <c r="J40" s="17" t="s">
        <v>245</v>
      </c>
      <c r="K40" s="17" t="s">
        <v>246</v>
      </c>
      <c r="L40" s="18">
        <v>46268</v>
      </c>
      <c r="M40" s="29" t="str">
        <f t="shared" si="0"/>
        <v>OK</v>
      </c>
    </row>
    <row r="41" spans="1:13" ht="27.6">
      <c r="A41" s="15">
        <v>7</v>
      </c>
      <c r="B41" s="16" t="str">
        <f>$C$14</f>
        <v>Métodos</v>
      </c>
      <c r="C41" s="17" t="s">
        <v>247</v>
      </c>
      <c r="D41" s="17" t="s">
        <v>248</v>
      </c>
      <c r="E41" s="17" t="s">
        <v>249</v>
      </c>
      <c r="F41" s="17" t="s">
        <v>240</v>
      </c>
      <c r="G41" s="17" t="s">
        <v>241</v>
      </c>
      <c r="H41" s="17" t="s">
        <v>241</v>
      </c>
      <c r="I41" s="17" t="s">
        <v>151</v>
      </c>
      <c r="J41" s="17"/>
      <c r="K41" s="17" t="s">
        <v>250</v>
      </c>
      <c r="L41" s="18">
        <v>46274</v>
      </c>
      <c r="M41" s="29" t="str">
        <f t="shared" si="0"/>
        <v>OK</v>
      </c>
    </row>
    <row r="42" spans="1:13" ht="27.6">
      <c r="A42" s="15">
        <v>8</v>
      </c>
      <c r="B42" s="16" t="str">
        <f>$C$14</f>
        <v>Métodos</v>
      </c>
      <c r="C42" s="17" t="s">
        <v>251</v>
      </c>
      <c r="D42" s="17" t="s">
        <v>252</v>
      </c>
      <c r="E42" s="17" t="s">
        <v>253</v>
      </c>
      <c r="F42" s="17" t="s">
        <v>240</v>
      </c>
      <c r="G42" s="17" t="s">
        <v>230</v>
      </c>
      <c r="H42" s="17" t="s">
        <v>241</v>
      </c>
      <c r="I42" s="17" t="s">
        <v>147</v>
      </c>
      <c r="J42" s="17"/>
      <c r="K42" s="17" t="s">
        <v>246</v>
      </c>
      <c r="L42" s="18">
        <v>46275</v>
      </c>
      <c r="M42" s="29" t="str">
        <f t="shared" si="0"/>
        <v>OK</v>
      </c>
    </row>
    <row r="43" spans="1:13">
      <c r="A43" s="15">
        <v>9</v>
      </c>
      <c r="B43" s="16" t="str">
        <f>$C$14</f>
        <v>Métodos</v>
      </c>
      <c r="C43" s="17"/>
      <c r="D43" s="17"/>
      <c r="E43" s="17"/>
      <c r="F43" s="17"/>
      <c r="G43" s="17"/>
      <c r="H43" s="17"/>
      <c r="I43" s="17"/>
      <c r="J43" s="17"/>
      <c r="K43" s="17"/>
      <c r="L43" s="18"/>
      <c r="M43" s="29" t="str">
        <f t="shared" si="0"/>
        <v/>
      </c>
    </row>
    <row r="44" spans="1:13">
      <c r="A44" s="15">
        <v>10</v>
      </c>
      <c r="B44" s="16" t="str">
        <f>$C$14</f>
        <v>Métodos</v>
      </c>
      <c r="C44" s="17"/>
      <c r="D44" s="17"/>
      <c r="E44" s="17"/>
      <c r="F44" s="17"/>
      <c r="G44" s="17"/>
      <c r="H44" s="17"/>
      <c r="I44" s="17"/>
      <c r="J44" s="17"/>
      <c r="K44" s="17"/>
      <c r="L44" s="18"/>
      <c r="M44" s="29" t="str">
        <f t="shared" si="0"/>
        <v/>
      </c>
    </row>
    <row r="45" spans="1:13" ht="27.6">
      <c r="A45" s="15">
        <v>11</v>
      </c>
      <c r="B45" s="16" t="str">
        <f>$E$14</f>
        <v>Tecnología</v>
      </c>
      <c r="C45" s="17" t="s">
        <v>254</v>
      </c>
      <c r="D45" s="17" t="s">
        <v>255</v>
      </c>
      <c r="E45" s="17" t="s">
        <v>256</v>
      </c>
      <c r="F45" s="17" t="s">
        <v>229</v>
      </c>
      <c r="G45" s="17" t="s">
        <v>230</v>
      </c>
      <c r="H45" s="17" t="s">
        <v>230</v>
      </c>
      <c r="I45" s="17" t="s">
        <v>151</v>
      </c>
      <c r="J45" s="17" t="s">
        <v>257</v>
      </c>
      <c r="K45" s="17" t="s">
        <v>258</v>
      </c>
      <c r="L45" s="18">
        <v>46272</v>
      </c>
      <c r="M45" s="29" t="str">
        <f t="shared" si="0"/>
        <v>OK</v>
      </c>
    </row>
    <row r="46" spans="1:13" ht="27.6">
      <c r="A46" s="15">
        <v>12</v>
      </c>
      <c r="B46" s="16" t="str">
        <f>$E$14</f>
        <v>Tecnología</v>
      </c>
      <c r="C46" s="17" t="s">
        <v>259</v>
      </c>
      <c r="D46" s="17" t="s">
        <v>260</v>
      </c>
      <c r="E46" s="17" t="s">
        <v>261</v>
      </c>
      <c r="F46" s="17" t="s">
        <v>240</v>
      </c>
      <c r="G46" s="17" t="s">
        <v>230</v>
      </c>
      <c r="H46" s="17" t="s">
        <v>241</v>
      </c>
      <c r="I46" s="17" t="s">
        <v>154</v>
      </c>
      <c r="J46" s="17" t="s">
        <v>262</v>
      </c>
      <c r="K46" s="17" t="s">
        <v>258</v>
      </c>
      <c r="L46" s="18">
        <v>46267</v>
      </c>
      <c r="M46" s="29" t="str">
        <f t="shared" si="0"/>
        <v>OK</v>
      </c>
    </row>
    <row r="47" spans="1:13" ht="27.6">
      <c r="A47" s="15">
        <v>13</v>
      </c>
      <c r="B47" s="16" t="str">
        <f>$E$14</f>
        <v>Tecnología</v>
      </c>
      <c r="C47" s="17" t="s">
        <v>263</v>
      </c>
      <c r="D47" s="17" t="s">
        <v>264</v>
      </c>
      <c r="E47" s="17" t="s">
        <v>265</v>
      </c>
      <c r="F47" s="17" t="s">
        <v>240</v>
      </c>
      <c r="G47" s="17" t="s">
        <v>241</v>
      </c>
      <c r="H47" s="17" t="s">
        <v>241</v>
      </c>
      <c r="I47" s="17" t="s">
        <v>147</v>
      </c>
      <c r="J47" s="17"/>
      <c r="K47" s="17" t="s">
        <v>258</v>
      </c>
      <c r="L47" s="18">
        <v>46276</v>
      </c>
      <c r="M47" s="29" t="str">
        <f t="shared" si="0"/>
        <v>OK</v>
      </c>
    </row>
    <row r="48" spans="1:13">
      <c r="A48" s="15">
        <v>14</v>
      </c>
      <c r="B48" s="16" t="str">
        <f>$E$14</f>
        <v>Tecnología</v>
      </c>
      <c r="C48" s="17"/>
      <c r="D48" s="17"/>
      <c r="E48" s="17"/>
      <c r="F48" s="17"/>
      <c r="G48" s="17"/>
      <c r="H48" s="17"/>
      <c r="I48" s="17"/>
      <c r="J48" s="17"/>
      <c r="K48" s="17"/>
      <c r="L48" s="18"/>
      <c r="M48" s="29" t="str">
        <f t="shared" si="0"/>
        <v/>
      </c>
    </row>
    <row r="49" spans="1:13">
      <c r="A49" s="15">
        <v>15</v>
      </c>
      <c r="B49" s="16" t="str">
        <f>$E$14</f>
        <v>Tecnología</v>
      </c>
      <c r="C49" s="17"/>
      <c r="D49" s="17"/>
      <c r="E49" s="17"/>
      <c r="F49" s="17"/>
      <c r="G49" s="17"/>
      <c r="H49" s="17"/>
      <c r="I49" s="17"/>
      <c r="J49" s="17"/>
      <c r="K49" s="17"/>
      <c r="L49" s="18"/>
      <c r="M49" s="29" t="str">
        <f t="shared" si="0"/>
        <v/>
      </c>
    </row>
    <row r="50" spans="1:13">
      <c r="A50" s="15">
        <v>16</v>
      </c>
      <c r="B50" s="16" t="str">
        <f>$G$14</f>
        <v>Materiales</v>
      </c>
      <c r="C50" s="17" t="s">
        <v>266</v>
      </c>
      <c r="D50" s="17" t="s">
        <v>267</v>
      </c>
      <c r="E50" s="17" t="s">
        <v>268</v>
      </c>
      <c r="F50" s="17" t="s">
        <v>240</v>
      </c>
      <c r="G50" s="17" t="s">
        <v>230</v>
      </c>
      <c r="H50" s="17" t="s">
        <v>241</v>
      </c>
      <c r="I50" s="17" t="s">
        <v>151</v>
      </c>
      <c r="J50" s="17"/>
      <c r="K50" s="17" t="s">
        <v>269</v>
      </c>
      <c r="L50" s="18">
        <v>46273</v>
      </c>
      <c r="M50" s="29" t="str">
        <f t="shared" si="0"/>
        <v>OK</v>
      </c>
    </row>
    <row r="51" spans="1:13" ht="27.6">
      <c r="A51" s="15">
        <v>17</v>
      </c>
      <c r="B51" s="16" t="str">
        <f>$G$14</f>
        <v>Materiales</v>
      </c>
      <c r="C51" s="17" t="s">
        <v>270</v>
      </c>
      <c r="D51" s="17" t="s">
        <v>271</v>
      </c>
      <c r="E51" s="17" t="s">
        <v>272</v>
      </c>
      <c r="F51" s="17" t="s">
        <v>273</v>
      </c>
      <c r="G51" s="17" t="s">
        <v>230</v>
      </c>
      <c r="H51" s="17" t="s">
        <v>274</v>
      </c>
      <c r="I51" s="17" t="s">
        <v>147</v>
      </c>
      <c r="J51" s="17"/>
      <c r="K51" s="17" t="s">
        <v>236</v>
      </c>
      <c r="L51" s="18">
        <v>46277</v>
      </c>
      <c r="M51" s="29" t="str">
        <f t="shared" si="0"/>
        <v>OK</v>
      </c>
    </row>
    <row r="52" spans="1:13">
      <c r="A52" s="15">
        <v>18</v>
      </c>
      <c r="B52" s="16" t="str">
        <f>$G$14</f>
        <v>Materiales</v>
      </c>
      <c r="C52" s="17"/>
      <c r="D52" s="17"/>
      <c r="E52" s="17"/>
      <c r="F52" s="17"/>
      <c r="G52" s="17"/>
      <c r="H52" s="17"/>
      <c r="I52" s="17"/>
      <c r="J52" s="17"/>
      <c r="K52" s="17"/>
      <c r="L52" s="18"/>
      <c r="M52" s="29" t="str">
        <f t="shared" si="0"/>
        <v/>
      </c>
    </row>
    <row r="53" spans="1:13">
      <c r="A53" s="15">
        <v>19</v>
      </c>
      <c r="B53" s="16" t="str">
        <f>$G$14</f>
        <v>Materiales</v>
      </c>
      <c r="C53" s="17"/>
      <c r="D53" s="17"/>
      <c r="E53" s="17"/>
      <c r="F53" s="17"/>
      <c r="G53" s="17"/>
      <c r="H53" s="17"/>
      <c r="I53" s="17"/>
      <c r="J53" s="17"/>
      <c r="K53" s="17"/>
      <c r="L53" s="18"/>
      <c r="M53" s="29" t="str">
        <f t="shared" si="0"/>
        <v/>
      </c>
    </row>
    <row r="54" spans="1:13">
      <c r="A54" s="15">
        <v>20</v>
      </c>
      <c r="B54" s="16" t="str">
        <f>$G$14</f>
        <v>Materiales</v>
      </c>
      <c r="C54" s="17"/>
      <c r="D54" s="17"/>
      <c r="E54" s="17"/>
      <c r="F54" s="17"/>
      <c r="G54" s="17"/>
      <c r="H54" s="17"/>
      <c r="I54" s="17"/>
      <c r="J54" s="17"/>
      <c r="K54" s="17"/>
      <c r="L54" s="18"/>
      <c r="M54" s="29" t="str">
        <f t="shared" si="0"/>
        <v/>
      </c>
    </row>
    <row r="55" spans="1:13" ht="27.6">
      <c r="A55" s="15">
        <v>21</v>
      </c>
      <c r="B55" s="16" t="str">
        <f>$I$14</f>
        <v>Medición</v>
      </c>
      <c r="C55" s="17" t="s">
        <v>275</v>
      </c>
      <c r="D55" s="17" t="s">
        <v>276</v>
      </c>
      <c r="E55" s="17" t="s">
        <v>277</v>
      </c>
      <c r="F55" s="17" t="s">
        <v>240</v>
      </c>
      <c r="G55" s="17" t="s">
        <v>230</v>
      </c>
      <c r="H55" s="17" t="s">
        <v>241</v>
      </c>
      <c r="I55" s="17" t="s">
        <v>157</v>
      </c>
      <c r="J55" s="17" t="s">
        <v>278</v>
      </c>
      <c r="K55" s="17" t="s">
        <v>246</v>
      </c>
      <c r="L55" s="18">
        <v>46269</v>
      </c>
      <c r="M55" s="29" t="str">
        <f t="shared" si="0"/>
        <v>OK</v>
      </c>
    </row>
    <row r="56" spans="1:13" ht="27.6">
      <c r="A56" s="15">
        <v>22</v>
      </c>
      <c r="B56" s="16" t="str">
        <f>$I$14</f>
        <v>Medición</v>
      </c>
      <c r="C56" s="17" t="s">
        <v>279</v>
      </c>
      <c r="D56" s="17" t="s">
        <v>280</v>
      </c>
      <c r="E56" s="17" t="s">
        <v>281</v>
      </c>
      <c r="F56" s="17" t="s">
        <v>240</v>
      </c>
      <c r="G56" s="17" t="s">
        <v>230</v>
      </c>
      <c r="H56" s="17" t="s">
        <v>241</v>
      </c>
      <c r="I56" s="17" t="s">
        <v>147</v>
      </c>
      <c r="J56" s="17"/>
      <c r="K56" s="17" t="s">
        <v>214</v>
      </c>
      <c r="L56" s="18">
        <v>46278</v>
      </c>
      <c r="M56" s="29" t="str">
        <f t="shared" si="0"/>
        <v>OK</v>
      </c>
    </row>
    <row r="57" spans="1:13">
      <c r="A57" s="15">
        <v>23</v>
      </c>
      <c r="B57" s="16" t="str">
        <f>$I$14</f>
        <v>Medición</v>
      </c>
      <c r="C57" s="17"/>
      <c r="D57" s="17"/>
      <c r="E57" s="17"/>
      <c r="F57" s="17"/>
      <c r="G57" s="17"/>
      <c r="H57" s="17"/>
      <c r="I57" s="17"/>
      <c r="J57" s="17"/>
      <c r="K57" s="17"/>
      <c r="L57" s="18"/>
      <c r="M57" s="29" t="str">
        <f t="shared" si="0"/>
        <v/>
      </c>
    </row>
    <row r="58" spans="1:13">
      <c r="A58" s="15">
        <v>24</v>
      </c>
      <c r="B58" s="16" t="str">
        <f>$I$14</f>
        <v>Medición</v>
      </c>
      <c r="C58" s="17"/>
      <c r="D58" s="17"/>
      <c r="E58" s="17"/>
      <c r="F58" s="17"/>
      <c r="G58" s="17"/>
      <c r="H58" s="17"/>
      <c r="I58" s="17"/>
      <c r="J58" s="17"/>
      <c r="K58" s="17"/>
      <c r="L58" s="18"/>
      <c r="M58" s="29" t="str">
        <f t="shared" si="0"/>
        <v/>
      </c>
    </row>
    <row r="59" spans="1:13">
      <c r="A59" s="15">
        <v>25</v>
      </c>
      <c r="B59" s="16" t="str">
        <f>$I$14</f>
        <v>Medición</v>
      </c>
      <c r="C59" s="17"/>
      <c r="D59" s="17"/>
      <c r="E59" s="17"/>
      <c r="F59" s="17"/>
      <c r="G59" s="17"/>
      <c r="H59" s="17"/>
      <c r="I59" s="17"/>
      <c r="J59" s="17"/>
      <c r="K59" s="17"/>
      <c r="L59" s="18"/>
      <c r="M59" s="29" t="str">
        <f t="shared" si="0"/>
        <v/>
      </c>
    </row>
    <row r="60" spans="1:13" ht="27.6">
      <c r="A60" s="15">
        <v>26</v>
      </c>
      <c r="B60" s="16" t="str">
        <f>$K$14</f>
        <v>Entorno</v>
      </c>
      <c r="C60" s="17" t="s">
        <v>282</v>
      </c>
      <c r="D60" s="17" t="s">
        <v>283</v>
      </c>
      <c r="E60" s="17" t="s">
        <v>284</v>
      </c>
      <c r="F60" s="17" t="s">
        <v>229</v>
      </c>
      <c r="G60" s="17" t="s">
        <v>230</v>
      </c>
      <c r="H60" s="17" t="s">
        <v>230</v>
      </c>
      <c r="I60" s="17" t="s">
        <v>151</v>
      </c>
      <c r="J60" s="17" t="s">
        <v>285</v>
      </c>
      <c r="K60" s="17" t="s">
        <v>250</v>
      </c>
      <c r="L60" s="18">
        <v>46271</v>
      </c>
      <c r="M60" s="29" t="str">
        <f t="shared" si="0"/>
        <v>OK</v>
      </c>
    </row>
    <row r="61" spans="1:13" ht="27.6">
      <c r="A61" s="15">
        <v>27</v>
      </c>
      <c r="B61" s="16" t="str">
        <f>$K$14</f>
        <v>Entorno</v>
      </c>
      <c r="C61" s="17" t="s">
        <v>286</v>
      </c>
      <c r="D61" s="17" t="s">
        <v>287</v>
      </c>
      <c r="E61" s="17" t="s">
        <v>288</v>
      </c>
      <c r="F61" s="17" t="s">
        <v>229</v>
      </c>
      <c r="G61" s="17" t="s">
        <v>230</v>
      </c>
      <c r="H61" s="17" t="s">
        <v>230</v>
      </c>
      <c r="I61" s="17" t="s">
        <v>157</v>
      </c>
      <c r="J61" s="17" t="s">
        <v>289</v>
      </c>
      <c r="K61" s="17" t="s">
        <v>236</v>
      </c>
      <c r="L61" s="18">
        <v>46270</v>
      </c>
      <c r="M61" s="29" t="str">
        <f t="shared" si="0"/>
        <v>OK</v>
      </c>
    </row>
    <row r="62" spans="1:13" ht="27.6">
      <c r="A62" s="15">
        <v>28</v>
      </c>
      <c r="B62" s="16" t="str">
        <f>$K$14</f>
        <v>Entorno</v>
      </c>
      <c r="C62" s="17" t="s">
        <v>290</v>
      </c>
      <c r="D62" s="17" t="s">
        <v>291</v>
      </c>
      <c r="E62" s="17" t="s">
        <v>292</v>
      </c>
      <c r="F62" s="17" t="s">
        <v>240</v>
      </c>
      <c r="G62" s="17" t="s">
        <v>241</v>
      </c>
      <c r="H62" s="17" t="s">
        <v>241</v>
      </c>
      <c r="I62" s="17" t="s">
        <v>147</v>
      </c>
      <c r="J62" s="17"/>
      <c r="K62" s="17" t="s">
        <v>214</v>
      </c>
      <c r="L62" s="18">
        <v>46279</v>
      </c>
      <c r="M62" s="29" t="str">
        <f t="shared" si="0"/>
        <v>OK</v>
      </c>
    </row>
    <row r="63" spans="1:13">
      <c r="A63" s="15">
        <v>29</v>
      </c>
      <c r="B63" s="16" t="str">
        <f>$K$14</f>
        <v>Entorno</v>
      </c>
      <c r="C63" s="17"/>
      <c r="D63" s="17"/>
      <c r="E63" s="17"/>
      <c r="F63" s="17"/>
      <c r="G63" s="17"/>
      <c r="H63" s="17"/>
      <c r="I63" s="17"/>
      <c r="J63" s="17"/>
      <c r="K63" s="17"/>
      <c r="L63" s="18"/>
      <c r="M63" s="29" t="str">
        <f t="shared" si="0"/>
        <v/>
      </c>
    </row>
    <row r="64" spans="1:13">
      <c r="A64" s="19">
        <v>30</v>
      </c>
      <c r="B64" s="20" t="str">
        <f>$K$14</f>
        <v>Entorno</v>
      </c>
      <c r="C64" s="21"/>
      <c r="D64" s="21"/>
      <c r="E64" s="21"/>
      <c r="F64" s="21"/>
      <c r="G64" s="21"/>
      <c r="H64" s="21"/>
      <c r="I64" s="21"/>
      <c r="J64" s="21"/>
      <c r="K64" s="21"/>
      <c r="L64" s="22"/>
      <c r="M64" s="30" t="str">
        <f t="shared" si="0"/>
        <v/>
      </c>
    </row>
  </sheetData>
  <mergeCells count="41">
    <mergeCell ref="E23:H23"/>
    <mergeCell ref="D24:I25"/>
    <mergeCell ref="A32:L32"/>
    <mergeCell ref="K11:L11"/>
    <mergeCell ref="A26:D26"/>
    <mergeCell ref="A27:D30"/>
    <mergeCell ref="E26:H26"/>
    <mergeCell ref="E27:H30"/>
    <mergeCell ref="I26:L26"/>
    <mergeCell ref="I27:L30"/>
    <mergeCell ref="A16:L16"/>
    <mergeCell ref="A18:D18"/>
    <mergeCell ref="A19:D22"/>
    <mergeCell ref="E18:H18"/>
    <mergeCell ref="E19:H22"/>
    <mergeCell ref="I18:L18"/>
    <mergeCell ref="I19:L22"/>
    <mergeCell ref="A12:L12"/>
    <mergeCell ref="A14:B14"/>
    <mergeCell ref="C14:D14"/>
    <mergeCell ref="E14:F14"/>
    <mergeCell ref="G14:H14"/>
    <mergeCell ref="I14:J14"/>
    <mergeCell ref="K14:L14"/>
    <mergeCell ref="A13:L13"/>
    <mergeCell ref="C10:G10"/>
    <mergeCell ref="K6:L6"/>
    <mergeCell ref="K7:L7"/>
    <mergeCell ref="K8:L8"/>
    <mergeCell ref="K9:L9"/>
    <mergeCell ref="K10:L10"/>
    <mergeCell ref="C7:G7"/>
    <mergeCell ref="C8:D8"/>
    <mergeCell ref="E8:G8"/>
    <mergeCell ref="C9:D9"/>
    <mergeCell ref="E9:G9"/>
    <mergeCell ref="A1:L1"/>
    <mergeCell ref="A3:L3"/>
    <mergeCell ref="A5:G5"/>
    <mergeCell ref="I5:L5"/>
    <mergeCell ref="C6:G6"/>
  </mergeCells>
  <conditionalFormatting sqref="H35:H64">
    <cfRule type="expression" dxfId="9" priority="1">
      <formula>H35="Alta"</formula>
    </cfRule>
  </conditionalFormatting>
  <conditionalFormatting sqref="I35:I64">
    <cfRule type="expression" dxfId="8" priority="2">
      <formula>I35="Confirmada"</formula>
    </cfRule>
    <cfRule type="expression" dxfId="7" priority="3">
      <formula>I35="Descartada"</formula>
    </cfRule>
    <cfRule type="expression" dxfId="6" priority="4">
      <formula>I35="En investigación"</formula>
    </cfRule>
  </conditionalFormatting>
  <conditionalFormatting sqref="K11:L11">
    <cfRule type="expression" dxfId="5" priority="8">
      <formula>$K$11="LISTO PARA ANALIZAR"</formula>
    </cfRule>
    <cfRule type="expression" dxfId="4" priority="9">
      <formula>$K$11="FALTA INFORMACIÓN"</formula>
    </cfRule>
    <cfRule type="expression" dxfId="3" priority="10">
      <formula>OR($K$11="REVISAR",$K$11="REVISAR CATEGORÍAS")</formula>
    </cfRule>
  </conditionalFormatting>
  <conditionalFormatting sqref="M35:M64">
    <cfRule type="expression" dxfId="2" priority="5">
      <formula>M35="OK"</formula>
    </cfRule>
    <cfRule type="expression" dxfId="1" priority="6">
      <formula>M35="FALTA INFORMACIÓN"</formula>
    </cfRule>
    <cfRule type="expression" dxfId="0" priority="7">
      <formula>M35="REVISAR"</formula>
    </cfRule>
  </conditionalFormatting>
  <dataValidations count="3">
    <dataValidation type="list" sqref="F35:F64" xr:uid="{00000000-0002-0000-0200-000000000000}">
      <formula1>"Alto,Medio,Bajo"</formula1>
    </dataValidation>
    <dataValidation type="list" sqref="G35:H64" xr:uid="{00000000-0002-0000-0200-000001000000}">
      <formula1>"Alta,Media,Baja"</formula1>
    </dataValidation>
    <dataValidation type="list" sqref="I35:I64" xr:uid="{00000000-0002-0000-0200-000003000000}">
      <formula1>"Pendiente,En investigación,Descartada,Confirmada"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01 Instrucciones</vt:lpstr>
      <vt:lpstr>02 Glosario</vt:lpstr>
      <vt:lpstr>03 Ishikawa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2026-09-07T02:23:13Z</dcterms:modified>
</cp:coreProperties>
</file>