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C1117EDB-1BFC-4B6D-9A7B-7950E3A6BAEC}" xr6:coauthVersionLast="47" xr6:coauthVersionMax="47" xr10:uidLastSave="{00000000-0000-0000-0000-000000000000}"/>
  <bookViews>
    <workbookView xWindow="28680" yWindow="-120" windowWidth="29040" windowHeight="15720" xr2:uid="{00000000-000D-0000-FFFF-FFFF00000000}"/>
  </bookViews>
  <sheets>
    <sheet name="Instrucciones" sheetId="1" r:id="rId1"/>
    <sheet name="Glosario" sheetId="2" r:id="rId2"/>
    <sheet name="Configuracion" sheetId="3" r:id="rId3"/>
    <sheet name="Programacion DBR" sheetId="4" r:id="rId4"/>
    <sheet name="Control Buffer" sheetId="5" r:id="rId5"/>
    <sheet name="Resume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7" i="5" l="1"/>
  <c r="A34" i="5"/>
  <c r="H34" i="5" s="1"/>
  <c r="I34" i="5" s="1"/>
  <c r="D31" i="5"/>
  <c r="B31" i="5"/>
  <c r="B25" i="5"/>
  <c r="D24" i="5"/>
  <c r="D19" i="5"/>
  <c r="B19" i="5"/>
  <c r="B15" i="5"/>
  <c r="D12" i="5"/>
  <c r="E37" i="4"/>
  <c r="H37" i="4" s="1"/>
  <c r="I37" i="4" s="1"/>
  <c r="L36" i="4"/>
  <c r="E36" i="4"/>
  <c r="D36" i="5" s="1"/>
  <c r="E35" i="4"/>
  <c r="E34" i="4"/>
  <c r="G34" i="4" s="1"/>
  <c r="E33" i="4"/>
  <c r="B33" i="5" s="1"/>
  <c r="E32" i="4"/>
  <c r="E31" i="4"/>
  <c r="E30" i="4"/>
  <c r="A30" i="5" s="1"/>
  <c r="E29" i="4"/>
  <c r="E28" i="4"/>
  <c r="E27" i="4"/>
  <c r="E26" i="4"/>
  <c r="L26" i="4" s="1"/>
  <c r="E25" i="4"/>
  <c r="E24" i="4"/>
  <c r="L24" i="4" s="1"/>
  <c r="E23" i="4"/>
  <c r="H23" i="4" s="1"/>
  <c r="I23" i="4" s="1"/>
  <c r="E22" i="4"/>
  <c r="H22" i="4" s="1"/>
  <c r="I22" i="4" s="1"/>
  <c r="E21" i="4"/>
  <c r="E20" i="4"/>
  <c r="H20" i="4" s="1"/>
  <c r="I20" i="4" s="1"/>
  <c r="E19" i="4"/>
  <c r="G19" i="4" s="1"/>
  <c r="E18" i="4"/>
  <c r="A18" i="5" s="1"/>
  <c r="E17" i="4"/>
  <c r="E16" i="4"/>
  <c r="E15" i="4"/>
  <c r="E14" i="4"/>
  <c r="H14" i="4" s="1"/>
  <c r="I14" i="4" s="1"/>
  <c r="E13" i="4"/>
  <c r="H13" i="4" s="1"/>
  <c r="I13" i="4" s="1"/>
  <c r="E12" i="4"/>
  <c r="E11" i="4"/>
  <c r="C11" i="5" s="1"/>
  <c r="C19" i="3"/>
  <c r="C18" i="3"/>
  <c r="C17" i="3"/>
  <c r="B12" i="3"/>
  <c r="D12" i="3" s="1"/>
  <c r="D11" i="3"/>
  <c r="D10" i="3"/>
  <c r="D9" i="3"/>
  <c r="D8" i="3"/>
  <c r="D7" i="3"/>
  <c r="D6" i="3"/>
  <c r="H30" i="5" l="1"/>
  <c r="H18" i="5"/>
  <c r="C5" i="6"/>
  <c r="E8" i="4"/>
  <c r="B16" i="5"/>
  <c r="J16" i="4"/>
  <c r="A16" i="5"/>
  <c r="D25" i="5"/>
  <c r="A25" i="5"/>
  <c r="L25" i="4"/>
  <c r="J25" i="4"/>
  <c r="B28" i="5"/>
  <c r="J28" i="4"/>
  <c r="A28" i="5"/>
  <c r="L31" i="4"/>
  <c r="J31" i="4"/>
  <c r="G13" i="4"/>
  <c r="G16" i="4"/>
  <c r="G22" i="4"/>
  <c r="G25" i="4"/>
  <c r="G28" i="4"/>
  <c r="G31" i="4"/>
  <c r="G37" i="4"/>
  <c r="D16" i="5"/>
  <c r="B23" i="5"/>
  <c r="D17" i="5"/>
  <c r="A17" i="5"/>
  <c r="L17" i="4"/>
  <c r="J17" i="4"/>
  <c r="D29" i="5"/>
  <c r="C29" i="5"/>
  <c r="A29" i="5"/>
  <c r="L29" i="4"/>
  <c r="J29" i="4"/>
  <c r="L35" i="4"/>
  <c r="J35" i="4"/>
  <c r="L14" i="4"/>
  <c r="L20" i="4"/>
  <c r="B29" i="5"/>
  <c r="B12" i="5"/>
  <c r="J12" i="4"/>
  <c r="A12" i="5"/>
  <c r="D21" i="5"/>
  <c r="A21" i="5"/>
  <c r="L21" i="4"/>
  <c r="J21" i="4"/>
  <c r="L12" i="4"/>
  <c r="L18" i="4"/>
  <c r="L30" i="4"/>
  <c r="L19" i="4"/>
  <c r="J19" i="4"/>
  <c r="J34" i="4"/>
  <c r="D34" i="5"/>
  <c r="C34" i="5"/>
  <c r="F34" i="5" s="1"/>
  <c r="G34" i="5" s="1"/>
  <c r="B34" i="5"/>
  <c r="C16" i="5"/>
  <c r="A23" i="5"/>
  <c r="D35" i="5"/>
  <c r="H16" i="4"/>
  <c r="I16" i="4" s="1"/>
  <c r="H19" i="4"/>
  <c r="I19" i="4" s="1"/>
  <c r="H25" i="4"/>
  <c r="I25" i="4" s="1"/>
  <c r="H28" i="4"/>
  <c r="I28" i="4" s="1"/>
  <c r="H31" i="4"/>
  <c r="I31" i="4" s="1"/>
  <c r="H34" i="4"/>
  <c r="I34" i="4" s="1"/>
  <c r="A14" i="5"/>
  <c r="B21" i="5"/>
  <c r="C23" i="5"/>
  <c r="C28" i="5"/>
  <c r="C36" i="5"/>
  <c r="L11" i="4"/>
  <c r="J11" i="4"/>
  <c r="J26" i="4"/>
  <c r="D26" i="5"/>
  <c r="C26" i="5"/>
  <c r="B26" i="5"/>
  <c r="L15" i="4"/>
  <c r="J15" i="4"/>
  <c r="J18" i="4"/>
  <c r="D18" i="5"/>
  <c r="C18" i="5"/>
  <c r="F18" i="5" s="1"/>
  <c r="G18" i="5" s="1"/>
  <c r="B18" i="5"/>
  <c r="B24" i="5"/>
  <c r="J24" i="4"/>
  <c r="A24" i="5"/>
  <c r="L27" i="4"/>
  <c r="J27" i="4"/>
  <c r="C27" i="5"/>
  <c r="C35" i="5"/>
  <c r="D13" i="5"/>
  <c r="A13" i="5"/>
  <c r="L13" i="4"/>
  <c r="J13" i="4"/>
  <c r="J22" i="4"/>
  <c r="D22" i="5"/>
  <c r="C22" i="5"/>
  <c r="B22" i="5"/>
  <c r="D37" i="5"/>
  <c r="C37" i="5"/>
  <c r="A37" i="5"/>
  <c r="L37" i="4"/>
  <c r="J37" i="4"/>
  <c r="D11" i="5"/>
  <c r="C25" i="5"/>
  <c r="D27" i="5"/>
  <c r="L16" i="4"/>
  <c r="L22" i="4"/>
  <c r="L28" i="4"/>
  <c r="L34" i="4"/>
  <c r="C12" i="5"/>
  <c r="A19" i="5"/>
  <c r="C21" i="5"/>
  <c r="D23" i="5"/>
  <c r="D28" i="5"/>
  <c r="A31" i="5"/>
  <c r="B32" i="5"/>
  <c r="J32" i="4"/>
  <c r="A32" i="5"/>
  <c r="A5" i="6"/>
  <c r="G11" i="4"/>
  <c r="G14" i="4"/>
  <c r="G17" i="4"/>
  <c r="G20" i="4"/>
  <c r="G23" i="4"/>
  <c r="G26" i="4"/>
  <c r="G29" i="4"/>
  <c r="G32" i="4"/>
  <c r="G35" i="4"/>
  <c r="B17" i="5"/>
  <c r="C19" i="5"/>
  <c r="A26" i="5"/>
  <c r="C31" i="5"/>
  <c r="H11" i="4"/>
  <c r="I11" i="4" s="1"/>
  <c r="H17" i="4"/>
  <c r="I17" i="4" s="1"/>
  <c r="H26" i="4"/>
  <c r="I26" i="4" s="1"/>
  <c r="H29" i="4"/>
  <c r="I29" i="4" s="1"/>
  <c r="H32" i="4"/>
  <c r="I32" i="4" s="1"/>
  <c r="H35" i="4"/>
  <c r="I35" i="4" s="1"/>
  <c r="A15" i="5"/>
  <c r="C17" i="5"/>
  <c r="C24" i="5"/>
  <c r="J14" i="4"/>
  <c r="D14" i="5"/>
  <c r="C14" i="5"/>
  <c r="B14" i="5"/>
  <c r="B20" i="5"/>
  <c r="J20" i="4"/>
  <c r="A20" i="5"/>
  <c r="L23" i="4"/>
  <c r="J23" i="4"/>
  <c r="L32" i="4"/>
  <c r="J30" i="4"/>
  <c r="D30" i="5"/>
  <c r="C30" i="5"/>
  <c r="F30" i="5" s="1"/>
  <c r="G30" i="5" s="1"/>
  <c r="B30" i="5"/>
  <c r="D33" i="5"/>
  <c r="C33" i="5"/>
  <c r="A33" i="5"/>
  <c r="L33" i="4"/>
  <c r="J33" i="4"/>
  <c r="B36" i="5"/>
  <c r="J36" i="4"/>
  <c r="A36" i="5"/>
  <c r="B13" i="5"/>
  <c r="C15" i="5"/>
  <c r="A22" i="5"/>
  <c r="C32" i="5"/>
  <c r="J34" i="5"/>
  <c r="G12" i="4"/>
  <c r="G15" i="4"/>
  <c r="G18" i="4"/>
  <c r="G21" i="4"/>
  <c r="G24" i="4"/>
  <c r="G27" i="4"/>
  <c r="G30" i="4"/>
  <c r="G33" i="4"/>
  <c r="G36" i="4"/>
  <c r="A11" i="5"/>
  <c r="C13" i="5"/>
  <c r="D15" i="5"/>
  <c r="C20" i="5"/>
  <c r="A27" i="5"/>
  <c r="D32" i="5"/>
  <c r="A35" i="5"/>
  <c r="H12" i="4"/>
  <c r="I12" i="4" s="1"/>
  <c r="H15" i="4"/>
  <c r="I15" i="4" s="1"/>
  <c r="H18" i="4"/>
  <c r="I18" i="4" s="1"/>
  <c r="H21" i="4"/>
  <c r="I21" i="4" s="1"/>
  <c r="H24" i="4"/>
  <c r="I24" i="4" s="1"/>
  <c r="H27" i="4"/>
  <c r="I27" i="4" s="1"/>
  <c r="H30" i="4"/>
  <c r="I30" i="4" s="1"/>
  <c r="H33" i="4"/>
  <c r="I33" i="4" s="1"/>
  <c r="H36" i="4"/>
  <c r="I36" i="4" s="1"/>
  <c r="B11" i="5"/>
  <c r="D20" i="5"/>
  <c r="B27" i="5"/>
  <c r="B35" i="5"/>
  <c r="H36" i="5" l="1"/>
  <c r="F36" i="5"/>
  <c r="G36" i="5" s="1"/>
  <c r="B8" i="5"/>
  <c r="J8" i="4"/>
  <c r="A8" i="5"/>
  <c r="C8" i="5"/>
  <c r="H8" i="4"/>
  <c r="G8" i="4"/>
  <c r="D8" i="5"/>
  <c r="H14" i="5"/>
  <c r="F14" i="5"/>
  <c r="G14" i="5" s="1"/>
  <c r="H16" i="5"/>
  <c r="F16" i="5"/>
  <c r="G16" i="5" s="1"/>
  <c r="H28" i="5"/>
  <c r="F28" i="5"/>
  <c r="G28" i="5" s="1"/>
  <c r="H15" i="5"/>
  <c r="F15" i="5"/>
  <c r="G15" i="5" s="1"/>
  <c r="H35" i="5"/>
  <c r="F35" i="5"/>
  <c r="G35" i="5" s="1"/>
  <c r="F20" i="5"/>
  <c r="G20" i="5" s="1"/>
  <c r="H20" i="5"/>
  <c r="F37" i="5"/>
  <c r="G37" i="5" s="1"/>
  <c r="H37" i="5"/>
  <c r="F17" i="5"/>
  <c r="G17" i="5" s="1"/>
  <c r="H17" i="5"/>
  <c r="H27" i="5"/>
  <c r="F27" i="5"/>
  <c r="G27" i="5" s="1"/>
  <c r="I18" i="5"/>
  <c r="J18" i="5"/>
  <c r="H31" i="5"/>
  <c r="F31" i="5"/>
  <c r="G31" i="5" s="1"/>
  <c r="F13" i="5"/>
  <c r="G13" i="5" s="1"/>
  <c r="H13" i="5"/>
  <c r="H12" i="5"/>
  <c r="F12" i="5"/>
  <c r="G12" i="5" s="1"/>
  <c r="H19" i="5"/>
  <c r="F19" i="5"/>
  <c r="G19" i="5" s="1"/>
  <c r="F33" i="5"/>
  <c r="G33" i="5" s="1"/>
  <c r="H33" i="5"/>
  <c r="H24" i="5"/>
  <c r="F24" i="5"/>
  <c r="G24" i="5" s="1"/>
  <c r="H11" i="5"/>
  <c r="F11" i="5"/>
  <c r="G11" i="5" s="1"/>
  <c r="H22" i="5"/>
  <c r="F22" i="5"/>
  <c r="G22" i="5" s="1"/>
  <c r="F32" i="5"/>
  <c r="G32" i="5" s="1"/>
  <c r="H32" i="5"/>
  <c r="H23" i="5"/>
  <c r="F23" i="5"/>
  <c r="G23" i="5" s="1"/>
  <c r="F25" i="5"/>
  <c r="G25" i="5" s="1"/>
  <c r="H25" i="5"/>
  <c r="E9" i="4"/>
  <c r="H26" i="5"/>
  <c r="F26" i="5"/>
  <c r="G26" i="5" s="1"/>
  <c r="F21" i="5"/>
  <c r="G21" i="5" s="1"/>
  <c r="H21" i="5"/>
  <c r="F29" i="5"/>
  <c r="G29" i="5" s="1"/>
  <c r="H29" i="5"/>
  <c r="I30" i="5"/>
  <c r="J30" i="5"/>
  <c r="I15" i="5" l="1"/>
  <c r="J15" i="5"/>
  <c r="I8" i="4"/>
  <c r="H9" i="4" s="1"/>
  <c r="A9" i="5"/>
  <c r="J9" i="4"/>
  <c r="D9" i="5" s="1"/>
  <c r="G9" i="4"/>
  <c r="B9" i="5"/>
  <c r="E10" i="4"/>
  <c r="J24" i="5"/>
  <c r="I24" i="5"/>
  <c r="J25" i="5"/>
  <c r="I25" i="5"/>
  <c r="I33" i="5"/>
  <c r="J33" i="5"/>
  <c r="I26" i="5"/>
  <c r="J26" i="5"/>
  <c r="A9" i="6"/>
  <c r="C9" i="6"/>
  <c r="J11" i="5"/>
  <c r="I11" i="5"/>
  <c r="J31" i="5"/>
  <c r="I31" i="5"/>
  <c r="J35" i="5"/>
  <c r="I35" i="5"/>
  <c r="J28" i="5"/>
  <c r="I28" i="5"/>
  <c r="J17" i="5"/>
  <c r="I17" i="5"/>
  <c r="J19" i="5"/>
  <c r="I19" i="5"/>
  <c r="J16" i="5"/>
  <c r="I16" i="5"/>
  <c r="F8" i="5"/>
  <c r="G8" i="5" s="1"/>
  <c r="H8" i="5" s="1"/>
  <c r="J27" i="5"/>
  <c r="I27" i="5"/>
  <c r="J12" i="5"/>
  <c r="I12" i="5"/>
  <c r="I13" i="5"/>
  <c r="J13" i="5"/>
  <c r="J20" i="5"/>
  <c r="I20" i="5"/>
  <c r="I14" i="5"/>
  <c r="J14" i="5"/>
  <c r="I23" i="5"/>
  <c r="J23" i="5"/>
  <c r="J32" i="5"/>
  <c r="I32" i="5"/>
  <c r="J37" i="5"/>
  <c r="I37" i="5"/>
  <c r="I29" i="5"/>
  <c r="J29" i="5"/>
  <c r="I21" i="5"/>
  <c r="J21" i="5"/>
  <c r="I22" i="5"/>
  <c r="J22" i="5"/>
  <c r="L8" i="4"/>
  <c r="J36" i="5"/>
  <c r="I36" i="5"/>
  <c r="J8" i="5" l="1"/>
  <c r="I8" i="5"/>
  <c r="I9" i="4"/>
  <c r="L9" i="4"/>
  <c r="C9" i="5"/>
  <c r="F9" i="5" s="1"/>
  <c r="G9" i="5" s="1"/>
  <c r="J10" i="4"/>
  <c r="D10" i="5"/>
  <c r="C10" i="5"/>
  <c r="B10" i="5"/>
  <c r="A10" i="5"/>
  <c r="L10" i="4"/>
  <c r="H10" i="4"/>
  <c r="G10" i="4"/>
  <c r="G39" i="4" s="1"/>
  <c r="E5" i="6" l="1"/>
  <c r="I39" i="4"/>
  <c r="G9" i="6" s="1"/>
  <c r="K39" i="4"/>
  <c r="G5" i="6" s="1"/>
  <c r="F10" i="5"/>
  <c r="G10" i="5" s="1"/>
  <c r="H10" i="5" s="1"/>
  <c r="I10" i="4"/>
  <c r="H9" i="5"/>
  <c r="I10" i="5" l="1"/>
  <c r="J10" i="5"/>
  <c r="J9" i="5"/>
  <c r="I9" i="5"/>
  <c r="B18" i="6"/>
  <c r="B17" i="6"/>
  <c r="B15" i="6"/>
  <c r="B16" i="6"/>
  <c r="E9" i="6"/>
  <c r="B19" i="6"/>
</calcChain>
</file>

<file path=xl/sharedStrings.xml><?xml version="1.0" encoding="utf-8"?>
<sst xmlns="http://schemas.openxmlformats.org/spreadsheetml/2006/main" count="242" uniqueCount="216">
  <si>
    <t>Plantilla DBR | Tambor-Amortiguador-Cuerda</t>
  </si>
  <si>
    <t>Objetivo de la plantilla</t>
  </si>
  <si>
    <t>Aplicar Drum-Buffer-Rope (DBR) de forma básica-intermedia alrededor de una sola restricción principal: programar el tambor, definir un buffer de protección, estimar cuándo liberar cada orden mediante la cuerda y controlar qué trabajos requieren atención.</t>
  </si>
  <si>
    <t>Cómo usarla</t>
  </si>
  <si>
    <t>1</t>
  </si>
  <si>
    <t>Configuración</t>
  </si>
  <si>
    <t>En la hoja Configuracion sustituye los datos del ejemplo por tu restricción, unidad, inicio del bloque, horas disponibles, capacidad y buffer objetivo.</t>
  </si>
  <si>
    <t>2</t>
  </si>
  <si>
    <t>Programación</t>
  </si>
  <si>
    <t>En Programacion DBR reemplaza las órdenes de ejemplo. Ingresa las órdenes consecutivamente y en el orden en que quieres programarlas; evita filas vacías entre trabajos.</t>
  </si>
  <si>
    <t>3</t>
  </si>
  <si>
    <t>Tambor</t>
  </si>
  <si>
    <t>La plantilla calcula las horas requeridas en la restricción y encadena automáticamente el inicio y fin del programa del tambor.</t>
  </si>
  <si>
    <t>4</t>
  </si>
  <si>
    <t>Cuerda</t>
  </si>
  <si>
    <t>Indica el tiempo previo que necesita cada orden antes de llegar a la restricción. La plantilla estima el momento de liberación.</t>
  </si>
  <si>
    <t>5</t>
  </si>
  <si>
    <t>Buffer</t>
  </si>
  <si>
    <t>En Control Buffer registra la fecha/hora estimada o real en que cada orden queda disponible frente a la restricción.</t>
  </si>
  <si>
    <t>6</t>
  </si>
  <si>
    <t>Seguimiento</t>
  </si>
  <si>
    <t>Consulta Resumen para revisar carga, utilización, órdenes programadas y estado de los buffers.</t>
  </si>
  <si>
    <t>Qué debes reemplazar y qué no debes borrar</t>
  </si>
  <si>
    <t>Celdas amarillas</t>
  </si>
  <si>
    <t>Son datos de entrada. Sustituye el ejemplo por información propia.</t>
  </si>
  <si>
    <t>Celdas grises</t>
  </si>
  <si>
    <t>Contienen fórmulas o resultados. No las borres ni las reemplaces.</t>
  </si>
  <si>
    <t>Ejemplo incluido</t>
  </si>
  <si>
    <t>No se crean hojas separadas para el ejemplo. Borra o sustituye únicamente los datos de entrada existentes.</t>
  </si>
  <si>
    <t>Fechas y horas</t>
  </si>
  <si>
    <t>Introduce valores reconocidos por Excel como fecha/hora. Evita escribir horas como texto.</t>
  </si>
  <si>
    <t>Filas disponibles</t>
  </si>
  <si>
    <t>La versión incluye 30 filas de programación. No insertes filas en medio de la zona de cálculo; utiliza las filas ya preparadas.</t>
  </si>
  <si>
    <t>Alertas y cómo interpretarlas</t>
  </si>
  <si>
    <t>OK: los datos mínimos de la fila son utilizables. FALTA INFORMACIÓN: falta un dato requerido; completa la celda amarilla indicada antes de interpretar resultados. REVISAR: existe un dato inválido, duplicado, una fila intermedia vacía o una configuración incorrecta. En Control Buffer, Verde = protección suficiente, Amarillo = revisar avance y Rojo = atención prioritaria. Si no existe tiempo previo antes de la restricción, escribe 0; no dejes esa celda vacía.</t>
  </si>
  <si>
    <t>Alcance de esta versión gratuita</t>
  </si>
  <si>
    <t>Esta versión trabaja con una restricción principal y un bloque de programación continuo. No optimiza automáticamente múltiples restricciones, calendarios con turnos, pausas o feriados, rutas alternativas ni reprogramación avanzada. La secuencia se define por el orden físico de las filas en Programacion DBR: para cambiarla, mueve o vuelve a ingresar las órdenes en el orden deseado.</t>
  </si>
  <si>
    <t>Referencias conceptuales</t>
  </si>
  <si>
    <t>BDC – Production planning: Drum-Buffer-Rope</t>
  </si>
  <si>
    <t>https://www.bdc.ca/en/articles-tools/operations/operational-efficiency/production-planning-drum-buffer-rope</t>
  </si>
  <si>
    <t>ScienceDirect – Drum-Buffer-Rope scheduling research</t>
  </si>
  <si>
    <t>https://www.sciencedirect.com/science/article/pii/S0925527315000833</t>
  </si>
  <si>
    <t>InfoExperiencia – Cuellos de botella operativos</t>
  </si>
  <si>
    <t>https://infoexperiencia.com/como-identificar-cuellos-de-botella/</t>
  </si>
  <si>
    <t>Glosario DBR</t>
  </si>
  <si>
    <t>Término</t>
  </si>
  <si>
    <t>Significado simple</t>
  </si>
  <si>
    <t>Cómo se usa en la plantilla</t>
  </si>
  <si>
    <t>DBR</t>
  </si>
  <si>
    <t>Drum-Buffer-Rope o Tambor-Amortiguador-Cuerda.</t>
  </si>
  <si>
    <t>Método central de la plantilla.</t>
  </si>
  <si>
    <t>TOC</t>
  </si>
  <si>
    <t>Teoría de Restricciones.</t>
  </si>
  <si>
    <t>Marco de gestión del que deriva DBR.</t>
  </si>
  <si>
    <t>Restricción</t>
  </si>
  <si>
    <t>Recurso o etapa que limita la salida del sistema.</t>
  </si>
  <si>
    <t>Se define en Configuración.</t>
  </si>
  <si>
    <t>Programa de la restricción que marca el ritmo del sistema.</t>
  </si>
  <si>
    <t>Se construye en Programación DBR.</t>
  </si>
  <si>
    <t>Protección frente a variabilidad antes de la restricción.</t>
  </si>
  <si>
    <t>Se expresa en horas.</t>
  </si>
  <si>
    <t>Mecanismo que sincroniza la liberación con el programa de la restricción.</t>
  </si>
  <si>
    <t>Se representa mediante la Liberación sugerida.</t>
  </si>
  <si>
    <t>Capacidad efectiva</t>
  </si>
  <si>
    <t>Cantidad que la restricción puede procesar en el bloque disponible.</t>
  </si>
  <si>
    <t>Horas disponibles × capacidad por hora.</t>
  </si>
  <si>
    <t>Capacidad por hora</t>
  </si>
  <si>
    <t>Unidades que la restricción procesa por hora efectiva.</t>
  </si>
  <si>
    <t>Dato de entrada en Configuración.</t>
  </si>
  <si>
    <t>Horas disponibles</t>
  </si>
  <si>
    <t>Tiempo efectivo disponible para la restricción.</t>
  </si>
  <si>
    <t>Orden / trabajo</t>
  </si>
  <si>
    <t>Pedido, lote o actividad que debe pasar por la restricción.</t>
  </si>
  <si>
    <t>Cada fila de Programación DBR.</t>
  </si>
  <si>
    <t>Cantidad</t>
  </si>
  <si>
    <t>Unidades incluidas en una orden.</t>
  </si>
  <si>
    <t>Dato de entrada.</t>
  </si>
  <si>
    <t>Min/unidad en restricción</t>
  </si>
  <si>
    <t>Minutos que consume una unidad en el recurso restringido.</t>
  </si>
  <si>
    <t>Permite calcular las horas requeridas.</t>
  </si>
  <si>
    <t>Horas de restricción</t>
  </si>
  <si>
    <t>Tiempo total que una orden ocupará la restricción.</t>
  </si>
  <si>
    <t>Cantidad × min/unidad ÷ 60.</t>
  </si>
  <si>
    <t>Inicio tambor</t>
  </si>
  <si>
    <t>Momento programado de inicio en la restricción.</t>
  </si>
  <si>
    <t>Se calcula automáticamente.</t>
  </si>
  <si>
    <t>Fin tambor</t>
  </si>
  <si>
    <t>Momento programado de finalización en la restricción.</t>
  </si>
  <si>
    <t>Inicio + horas requeridas.</t>
  </si>
  <si>
    <t>Tiempo previo</t>
  </si>
  <si>
    <t>Horas necesarias desde la liberación hasta estar listo frente a la restricción.</t>
  </si>
  <si>
    <t>Dato de entrada por orden.</t>
  </si>
  <si>
    <t>Liberación sugerida</t>
  </si>
  <si>
    <t>Momento estimado para liberar el trabajo al proceso.</t>
  </si>
  <si>
    <t>Inicio tambor − tiempo previo − buffer.</t>
  </si>
  <si>
    <t>WIP</t>
  </si>
  <si>
    <t>Trabajo en proceso que ya fue liberado pero aún no ha terminado.</t>
  </si>
  <si>
    <t>Concepto para interpretar acumulaciones.</t>
  </si>
  <si>
    <t>Throughput</t>
  </si>
  <si>
    <t>Cantidad de trabajo que el sistema completa en un periodo.</t>
  </si>
  <si>
    <t>Indicador complementario de desempeño.</t>
  </si>
  <si>
    <t>Buffer remanente</t>
  </si>
  <si>
    <t>Protección que todavía queda cuando la orden está disponible.</t>
  </si>
  <si>
    <t>Inicio tambor − disponibilidad frente a restricción.</t>
  </si>
  <si>
    <t>Buffer consumido</t>
  </si>
  <si>
    <t>Porcentaje de protección utilizada.</t>
  </si>
  <si>
    <t>Determina zona verde, amarilla o roja.</t>
  </si>
  <si>
    <t>Zona verde</t>
  </si>
  <si>
    <t>Consumo bajo del buffer.</t>
  </si>
  <si>
    <t>No requiere acción especial.</t>
  </si>
  <si>
    <t>Zona amarilla</t>
  </si>
  <si>
    <t>Consumo intermedio del buffer.</t>
  </si>
  <si>
    <t>Conviene revisar el avance.</t>
  </si>
  <si>
    <t>Zona roja</t>
  </si>
  <si>
    <t>Consumo alto del buffer.</t>
  </si>
  <si>
    <t>Requiere atención prioritaria.</t>
  </si>
  <si>
    <t>Prioridad operativa</t>
  </si>
  <si>
    <t>Urgencia sugerida según el consumo del buffer.</t>
  </si>
  <si>
    <t>Normal, revisar o alta.</t>
  </si>
  <si>
    <t>Fecha compromiso</t>
  </si>
  <si>
    <t>Fecha u hora objetivo informativa para terminar una orden.</t>
  </si>
  <si>
    <t>Ayuda a priorizar manualmente; no modifica por sí sola el programa.</t>
  </si>
  <si>
    <t>Disponible frente restricción</t>
  </si>
  <si>
    <t>Momento en que la orden está lista para ser procesada por la restricción.</t>
  </si>
  <si>
    <t>Dato de entrada en Control Buffer.</t>
  </si>
  <si>
    <t>Validación</t>
  </si>
  <si>
    <t>Comprobación automática de que los datos mínimos de una orden son utilizables.</t>
  </si>
  <si>
    <t>Aparece en Programacion DBR.</t>
  </si>
  <si>
    <t>OK</t>
  </si>
  <si>
    <t>Datos mínimos consistentes para calcular la fila.</t>
  </si>
  <si>
    <t>Permite programar la orden.</t>
  </si>
  <si>
    <t>FALTA INFORMACIÓN</t>
  </si>
  <si>
    <t>Falta un dato requerido.</t>
  </si>
  <si>
    <t>Completa la entrada antes de interpretar resultados.</t>
  </si>
  <si>
    <t>REVISAR</t>
  </si>
  <si>
    <t>Existe un dato inválido, duplicado o una inconsistencia de secuencia/configuración.</t>
  </si>
  <si>
    <t>Corrige la causa antes de usar el resultado.</t>
  </si>
  <si>
    <t>Estado de orden</t>
  </si>
  <si>
    <t>Situación operativa del trabajo.</t>
  </si>
  <si>
    <t>Valores permitidos: Pendiente, Liberado, En proceso, En restricción o Completado.</t>
  </si>
  <si>
    <t>Configuración del modelo DBR</t>
  </si>
  <si>
    <t>Datos generales de la restricción</t>
  </si>
  <si>
    <t>Campo</t>
  </si>
  <si>
    <t>Valor</t>
  </si>
  <si>
    <t>Qué significa</t>
  </si>
  <si>
    <t>Recurso / restricción principal</t>
  </si>
  <si>
    <t>Impresión</t>
  </si>
  <si>
    <t>Etapa que limita el flujo</t>
  </si>
  <si>
    <t>Unidad de flujo</t>
  </si>
  <si>
    <t>unidades</t>
  </si>
  <si>
    <t>Ejemplo: unidades, pedidos, lotes</t>
  </si>
  <si>
    <t>Inicio del bloque de programación</t>
  </si>
  <si>
    <t>Fecha y hora desde la que se construye el tambor</t>
  </si>
  <si>
    <t>Horas efectivas disponibles</t>
  </si>
  <si>
    <t>Tiempo efectivo del bloque</t>
  </si>
  <si>
    <t>Capacidad de la restricción (unid/h)</t>
  </si>
  <si>
    <t>Unidades procesables por hora efectiva</t>
  </si>
  <si>
    <t>Buffer objetivo (horas)</t>
  </si>
  <si>
    <t>Protección base antes de la restricción</t>
  </si>
  <si>
    <t>Capacidad efectiva del bloque</t>
  </si>
  <si>
    <t>Resultado automático</t>
  </si>
  <si>
    <t>Ejemplo de capacidades del proceso</t>
  </si>
  <si>
    <t>Etapa</t>
  </si>
  <si>
    <t>Capacidad (unid/h)</t>
  </si>
  <si>
    <t>Referencia</t>
  </si>
  <si>
    <t>Corte</t>
  </si>
  <si>
    <t>Empaque</t>
  </si>
  <si>
    <t>Nota: la tabla de capacidades sirve como apoyo visual. La restricción real debe confirmarse con carga, capacidad, acumulaciones, tiempos de espera y salida del proceso. La plantilla utiliza como restricción el recurso indicado en B6.</t>
  </si>
  <si>
    <t>Programación DBR | Tambor y Cuerda</t>
  </si>
  <si>
    <t>Sustituye los datos amarillos. Ingresa las órdenes consecutivamente y en el orden en que quieras programarlas. Las columnas grises se calculan automáticamente.</t>
  </si>
  <si>
    <t>Orden</t>
  </si>
  <si>
    <t>Trabajo / cliente</t>
  </si>
  <si>
    <t>Fecha compromiso (opcional)</t>
  </si>
  <si>
    <t>Min/unidad restricción</t>
  </si>
  <si>
    <t>Horas restricción</t>
  </si>
  <si>
    <t>Buffer (h)</t>
  </si>
  <si>
    <t>Tiempo previo (h)</t>
  </si>
  <si>
    <t>Estado</t>
  </si>
  <si>
    <t>Observaciones</t>
  </si>
  <si>
    <t>A-001</t>
  </si>
  <si>
    <t>Lote A</t>
  </si>
  <si>
    <t>Pendiente</t>
  </si>
  <si>
    <t>Pedido prioritario del día</t>
  </si>
  <si>
    <t>B-002</t>
  </si>
  <si>
    <t>Lote B</t>
  </si>
  <si>
    <t>C-003</t>
  </si>
  <si>
    <t>Lote C</t>
  </si>
  <si>
    <t>TOTAL / CONTROL</t>
  </si>
  <si>
    <t>Carga vs. horas</t>
  </si>
  <si>
    <t>Utilización</t>
  </si>
  <si>
    <t>Control del Buffer | Gestión por excepción</t>
  </si>
  <si>
    <t>Registra únicamente la fecha/hora en que cada orden está o estará disponible frente a la restricción. La plantilla calcula cuánto buffer queda, cuánto se ha consumido y la prioridad operativa sugerida.</t>
  </si>
  <si>
    <t>Trabajo</t>
  </si>
  <si>
    <t>Buffer objetivo (h)</t>
  </si>
  <si>
    <t>Buffer remanente (h)</t>
  </si>
  <si>
    <t>Zona</t>
  </si>
  <si>
    <t>Acción sugerida</t>
  </si>
  <si>
    <t>Resumen operativo DBR</t>
  </si>
  <si>
    <t>Carga programada (h)</t>
  </si>
  <si>
    <t>Utilización restricción</t>
  </si>
  <si>
    <t>Órdenes válidas</t>
  </si>
  <si>
    <t>Unidades válidas</t>
  </si>
  <si>
    <t>Buffers rojos</t>
  </si>
  <si>
    <t>Estado de carga</t>
  </si>
  <si>
    <t>Distribución de buffers</t>
  </si>
  <si>
    <t>Zona / alerta</t>
  </si>
  <si>
    <t>Órdenes</t>
  </si>
  <si>
    <t>Verde</t>
  </si>
  <si>
    <t>Amarillo</t>
  </si>
  <si>
    <t>Rojo</t>
  </si>
  <si>
    <t>Falta información</t>
  </si>
  <si>
    <t>Revisar</t>
  </si>
  <si>
    <t>Lectura rápida</t>
  </si>
  <si>
    <t>1) Si la carga programada supera las horas disponibles, el bloque está sobrecargado. 2) Buffers rojos indican trabajos que pueden poner en riesgo el programa de la restricción. 3) Reducir WIP no implica necesariamente producir menos: el objetivo es evitar trabajo liberado antes de necesitarlo.</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</si>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</sst>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
  </numFmts>
  <fonts count="14">
    <font>
      <sz val="11"/>
      <name val="Carlito"/>
    </font>
    <font>
      <b/>
      <sz val="18"/>
      <color rgb="FFFFFFFF"/>
      <name val="Carlito"/>
    </font>
    <font>
      <b/>
      <sz val="12"/>
      <color rgb="FFFFFFFF"/>
      <name val="Carlito"/>
    </font>
    <font>
      <sz val="10"/>
      <color rgb="FF1F2937"/>
      <name val="Carlito"/>
    </font>
    <font>
      <b/>
      <sz val="11"/>
      <color rgb="FFFFFFFF"/>
      <name val="Carlito"/>
    </font>
    <font>
      <b/>
      <sz val="10"/>
      <color rgb="FFFFFFFF"/>
      <name val="Carlito"/>
    </font>
    <font>
      <sz val="11"/>
      <color rgb="FF1F2937"/>
      <name val="Carlito"/>
    </font>
    <font>
      <b/>
      <sz val="15"/>
      <color rgb="FF0B1F3A"/>
      <name val="Carlito"/>
    </font>
    <font>
      <b/>
      <sz val="10"/>
      <color rgb="FF1F2937"/>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5">
    <fill>
      <patternFill patternType="none"/>
    </fill>
    <fill>
      <patternFill patternType="gray125"/>
    </fill>
    <fill>
      <patternFill patternType="solid">
        <fgColor rgb="FF0B1F3A"/>
      </patternFill>
    </fill>
    <fill>
      <patternFill patternType="solid">
        <fgColor rgb="FF163A63"/>
      </patternFill>
    </fill>
    <fill>
      <patternFill patternType="solid">
        <fgColor rgb="FFFFF4CC"/>
      </patternFill>
    </fill>
    <fill>
      <patternFill patternType="solid">
        <fgColor rgb="FFEEF2F6"/>
      </patternFill>
    </fill>
    <fill>
      <patternFill patternType="solid">
        <fgColor rgb="FFEEF2F6"/>
      </patternFill>
    </fill>
    <fill>
      <patternFill patternType="solid">
        <fgColor rgb="FFFFF4CC"/>
      </patternFill>
    </fill>
    <fill>
      <patternFill patternType="solid">
        <fgColor rgb="FF0B1F3A"/>
        <bgColor indexed="64"/>
      </patternFill>
    </fill>
    <fill>
      <patternFill patternType="solid">
        <fgColor indexed="65"/>
        <bgColor indexed="64"/>
      </patternFill>
    </fill>
    <fill>
      <patternFill patternType="solid">
        <fgColor rgb="FF163A63"/>
        <bgColor indexed="64"/>
      </patternFill>
    </fill>
    <fill>
      <patternFill patternType="solid">
        <fgColor theme="3"/>
        <bgColor indexed="64"/>
      </patternFill>
    </fill>
    <fill>
      <patternFill patternType="solid">
        <fgColor rgb="FFFFF4CC"/>
        <bgColor indexed="64"/>
      </patternFill>
    </fill>
    <fill>
      <patternFill patternType="solid">
        <fgColor rgb="FFEEF2F6"/>
        <bgColor indexed="64"/>
      </patternFill>
    </fill>
    <fill>
      <patternFill patternType="solid">
        <fgColor rgb="FFFFFFFF"/>
        <bgColor indexed="64"/>
      </patternFill>
    </fill>
  </fills>
  <borders count="11">
    <border>
      <left/>
      <right/>
      <top/>
      <bottom/>
      <diagonal/>
    </border>
    <border>
      <left/>
      <right/>
      <top/>
      <bottom/>
      <diagonal/>
    </border>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64">
    <xf numFmtId="0" fontId="0" fillId="0" borderId="0" xfId="0"/>
    <xf numFmtId="0" fontId="5" fillId="3" borderId="2" xfId="0" applyFont="1" applyFill="1" applyBorder="1" applyAlignment="1">
      <alignment vertical="center" wrapText="1"/>
    </xf>
    <xf numFmtId="0" fontId="4" fillId="2" borderId="2" xfId="0" applyFont="1" applyFill="1" applyBorder="1" applyAlignment="1">
      <alignment horizontal="center" vertical="center" wrapText="1"/>
    </xf>
    <xf numFmtId="0" fontId="6" fillId="7" borderId="2" xfId="0" applyFont="1" applyFill="1" applyBorder="1" applyAlignment="1">
      <alignment vertical="center" wrapText="1"/>
    </xf>
    <xf numFmtId="1" fontId="6" fillId="7" borderId="2" xfId="0" applyNumberFormat="1" applyFont="1" applyFill="1" applyBorder="1" applyAlignment="1">
      <alignment vertical="center" wrapText="1"/>
    </xf>
    <xf numFmtId="164" fontId="6" fillId="7" borderId="2" xfId="0" applyNumberFormat="1" applyFont="1" applyFill="1" applyBorder="1" applyAlignment="1">
      <alignment vertical="center" wrapText="1"/>
    </xf>
    <xf numFmtId="1" fontId="6" fillId="6" borderId="2" xfId="0" applyNumberFormat="1" applyFont="1" applyFill="1" applyBorder="1" applyAlignment="1">
      <alignment vertical="center" wrapText="1"/>
    </xf>
    <xf numFmtId="2" fontId="6" fillId="7" borderId="2" xfId="0" applyNumberFormat="1" applyFont="1" applyFill="1" applyBorder="1" applyAlignment="1">
      <alignment vertical="center" wrapText="1"/>
    </xf>
    <xf numFmtId="2" fontId="6" fillId="6" borderId="2" xfId="0" applyNumberFormat="1" applyFont="1" applyFill="1" applyBorder="1" applyAlignment="1">
      <alignment vertical="center" wrapText="1"/>
    </xf>
    <xf numFmtId="164" fontId="6" fillId="6" borderId="2" xfId="0" applyNumberFormat="1" applyFont="1" applyFill="1" applyBorder="1" applyAlignment="1">
      <alignment vertical="center" wrapText="1"/>
    </xf>
    <xf numFmtId="0" fontId="0" fillId="0" borderId="2" xfId="0" applyBorder="1" applyAlignment="1">
      <alignment wrapText="1"/>
    </xf>
    <xf numFmtId="0" fontId="6" fillId="5" borderId="2" xfId="0" applyFont="1" applyFill="1" applyBorder="1" applyAlignment="1">
      <alignment vertical="center" wrapText="1"/>
    </xf>
    <xf numFmtId="165" fontId="6" fillId="5" borderId="2" xfId="0" applyNumberFormat="1" applyFont="1" applyFill="1" applyBorder="1" applyAlignment="1">
      <alignment vertical="center" wrapText="1"/>
    </xf>
    <xf numFmtId="164" fontId="6" fillId="5" borderId="2" xfId="0" applyNumberFormat="1" applyFont="1" applyFill="1" applyBorder="1" applyAlignment="1">
      <alignment vertical="center" wrapText="1"/>
    </xf>
    <xf numFmtId="2" fontId="6" fillId="5" borderId="2" xfId="0" applyNumberFormat="1" applyFont="1" applyFill="1" applyBorder="1" applyAlignment="1">
      <alignment vertical="center" wrapText="1"/>
    </xf>
    <xf numFmtId="164" fontId="6" fillId="4" borderId="2" xfId="0" applyNumberFormat="1" applyFont="1" applyFill="1" applyBorder="1" applyAlignment="1">
      <alignment vertical="center" wrapText="1"/>
    </xf>
    <xf numFmtId="9" fontId="6" fillId="5" borderId="2" xfId="0" applyNumberFormat="1" applyFont="1" applyFill="1" applyBorder="1" applyAlignment="1">
      <alignment vertical="center" wrapText="1"/>
    </xf>
    <xf numFmtId="0" fontId="3" fillId="0" borderId="0" xfId="0" applyFont="1" applyAlignment="1">
      <alignment vertical="top" wrapText="1"/>
    </xf>
    <xf numFmtId="0" fontId="1" fillId="2" borderId="0" xfId="0" applyFont="1" applyFill="1" applyAlignment="1">
      <alignment vertical="center"/>
    </xf>
    <xf numFmtId="0" fontId="1" fillId="8" borderId="0" xfId="0" applyFont="1" applyFill="1" applyAlignment="1">
      <alignment horizontal="left" vertical="center" wrapText="1"/>
    </xf>
    <xf numFmtId="0" fontId="0" fillId="9" borderId="0" xfId="0" applyFill="1"/>
    <xf numFmtId="0" fontId="0" fillId="9" borderId="0" xfId="0" applyFill="1" applyAlignment="1">
      <alignment wrapText="1"/>
    </xf>
    <xf numFmtId="0" fontId="2" fillId="10" borderId="0" xfId="0" applyFont="1" applyFill="1" applyAlignment="1">
      <alignment vertical="center" wrapText="1"/>
    </xf>
    <xf numFmtId="0" fontId="3" fillId="9" borderId="0" xfId="0" applyFont="1" applyFill="1" applyAlignment="1">
      <alignment vertical="top" wrapText="1"/>
    </xf>
    <xf numFmtId="0" fontId="4" fillId="8" borderId="0" xfId="0" applyFont="1" applyFill="1" applyAlignment="1">
      <alignment horizontal="center" vertical="center" wrapText="1"/>
    </xf>
    <xf numFmtId="0" fontId="5" fillId="10" borderId="0" xfId="0" applyFont="1" applyFill="1" applyAlignment="1">
      <alignment vertical="center" wrapText="1"/>
    </xf>
    <xf numFmtId="0" fontId="3" fillId="9" borderId="0" xfId="0" applyFont="1" applyFill="1" applyAlignment="1">
      <alignment vertical="top" wrapText="1"/>
    </xf>
    <xf numFmtId="0" fontId="3" fillId="9" borderId="0" xfId="0" applyFont="1" applyFill="1" applyAlignment="1">
      <alignment vertical="top"/>
    </xf>
    <xf numFmtId="0" fontId="8" fillId="10" borderId="0" xfId="0" applyFont="1" applyFill="1" applyAlignment="1">
      <alignment vertical="top" wrapText="1"/>
    </xf>
    <xf numFmtId="0" fontId="10" fillId="11" borderId="3"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10" fillId="11" borderId="5" xfId="0" applyFont="1" applyFill="1" applyBorder="1" applyAlignment="1">
      <alignment horizontal="center" vertical="center" wrapText="1"/>
    </xf>
    <xf numFmtId="0" fontId="10" fillId="11" borderId="6"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13" fillId="9" borderId="9" xfId="1" applyFont="1" applyFill="1" applyBorder="1" applyAlignment="1">
      <alignment horizontal="center" vertical="center"/>
    </xf>
    <xf numFmtId="0" fontId="13" fillId="9" borderId="10" xfId="1" applyFont="1" applyFill="1" applyBorder="1" applyAlignment="1">
      <alignment horizontal="center" vertical="center"/>
    </xf>
    <xf numFmtId="0" fontId="1" fillId="8" borderId="0" xfId="0" applyFont="1" applyFill="1" applyAlignment="1">
      <alignment vertical="center"/>
    </xf>
    <xf numFmtId="0" fontId="4" fillId="8" borderId="1" xfId="0" applyFont="1" applyFill="1" applyBorder="1" applyAlignment="1">
      <alignment horizontal="center" vertical="center" wrapText="1"/>
    </xf>
    <xf numFmtId="0" fontId="5" fillId="10" borderId="1" xfId="0" applyFont="1" applyFill="1" applyBorder="1" applyAlignment="1">
      <alignment vertical="center" wrapText="1"/>
    </xf>
    <xf numFmtId="0" fontId="3" fillId="9" borderId="1" xfId="0" applyFont="1" applyFill="1" applyBorder="1" applyAlignment="1">
      <alignment vertical="top" wrapText="1"/>
    </xf>
    <xf numFmtId="0" fontId="1" fillId="8" borderId="0" xfId="0" applyFont="1" applyFill="1" applyAlignment="1" applyProtection="1">
      <alignment vertical="center"/>
      <protection locked="0"/>
    </xf>
    <xf numFmtId="0" fontId="0" fillId="9" borderId="0" xfId="0" applyFill="1" applyProtection="1">
      <protection locked="0"/>
    </xf>
    <xf numFmtId="0" fontId="2" fillId="10" borderId="0" xfId="0" applyFont="1" applyFill="1" applyAlignment="1" applyProtection="1">
      <alignment vertical="center"/>
      <protection locked="0"/>
    </xf>
    <xf numFmtId="0" fontId="4" fillId="8" borderId="2" xfId="0" applyFont="1" applyFill="1" applyBorder="1" applyAlignment="1" applyProtection="1">
      <alignment horizontal="center" vertical="center" wrapText="1"/>
      <protection locked="0"/>
    </xf>
    <xf numFmtId="0" fontId="5" fillId="10" borderId="2" xfId="0" applyFont="1" applyFill="1" applyBorder="1" applyAlignment="1" applyProtection="1">
      <alignment vertical="center" wrapText="1"/>
      <protection locked="0"/>
    </xf>
    <xf numFmtId="0" fontId="6" fillId="12" borderId="2" xfId="0" applyFont="1" applyFill="1" applyBorder="1" applyAlignment="1" applyProtection="1">
      <alignment vertical="center"/>
      <protection locked="0"/>
    </xf>
    <xf numFmtId="0" fontId="3" fillId="9" borderId="2" xfId="0" applyFont="1" applyFill="1" applyBorder="1" applyAlignment="1" applyProtection="1">
      <alignment vertical="top" wrapText="1"/>
      <protection locked="0"/>
    </xf>
    <xf numFmtId="0" fontId="6" fillId="13" borderId="2" xfId="0" applyFont="1" applyFill="1" applyBorder="1" applyAlignment="1" applyProtection="1">
      <alignment vertical="center"/>
      <protection locked="0"/>
    </xf>
    <xf numFmtId="164" fontId="6" fillId="12" borderId="2" xfId="0" applyNumberFormat="1" applyFont="1" applyFill="1" applyBorder="1" applyAlignment="1" applyProtection="1">
      <alignment vertical="center"/>
      <protection locked="0"/>
    </xf>
    <xf numFmtId="2" fontId="6" fillId="12" borderId="2" xfId="0" applyNumberFormat="1" applyFont="1" applyFill="1" applyBorder="1" applyAlignment="1" applyProtection="1">
      <alignment vertical="center"/>
      <protection locked="0"/>
    </xf>
    <xf numFmtId="2" fontId="6" fillId="13" borderId="2" xfId="0" applyNumberFormat="1" applyFont="1" applyFill="1" applyBorder="1" applyAlignment="1" applyProtection="1">
      <alignment vertical="center"/>
      <protection locked="0"/>
    </xf>
    <xf numFmtId="0" fontId="0" fillId="9" borderId="2" xfId="0" applyFill="1" applyBorder="1" applyProtection="1">
      <protection locked="0"/>
    </xf>
    <xf numFmtId="0" fontId="2" fillId="10" borderId="2" xfId="0" applyFont="1" applyFill="1" applyBorder="1" applyAlignment="1" applyProtection="1">
      <alignment vertical="center"/>
      <protection locked="0"/>
    </xf>
    <xf numFmtId="0" fontId="3" fillId="9" borderId="0" xfId="0" applyFont="1" applyFill="1" applyAlignment="1" applyProtection="1">
      <alignment vertical="top" wrapText="1"/>
      <protection locked="0"/>
    </xf>
    <xf numFmtId="0" fontId="5" fillId="10" borderId="0" xfId="0" applyFont="1" applyFill="1" applyAlignment="1" applyProtection="1">
      <alignment vertical="center" wrapText="1"/>
      <protection locked="0"/>
    </xf>
    <xf numFmtId="0" fontId="7" fillId="13" borderId="0" xfId="0" applyFont="1" applyFill="1" applyAlignment="1" applyProtection="1">
      <alignment horizontal="center" vertical="center"/>
      <protection locked="0"/>
    </xf>
    <xf numFmtId="2" fontId="7" fillId="13" borderId="0" xfId="0" applyNumberFormat="1" applyFont="1" applyFill="1" applyAlignment="1" applyProtection="1">
      <alignment horizontal="center" vertical="center"/>
      <protection locked="0"/>
    </xf>
    <xf numFmtId="165" fontId="7" fillId="13" borderId="0" xfId="0" applyNumberFormat="1" applyFont="1" applyFill="1" applyAlignment="1" applyProtection="1">
      <alignment horizontal="center" vertical="center"/>
      <protection locked="0"/>
    </xf>
    <xf numFmtId="0" fontId="3" fillId="13" borderId="2" xfId="0" applyFont="1" applyFill="1" applyBorder="1" applyAlignment="1" applyProtection="1">
      <alignment vertical="center" wrapText="1"/>
      <protection locked="0"/>
    </xf>
    <xf numFmtId="0" fontId="3" fillId="14" borderId="0" xfId="0" applyFont="1" applyFill="1" applyAlignment="1" applyProtection="1">
      <alignment vertical="top" wrapText="1"/>
      <protection locked="0"/>
    </xf>
    <xf numFmtId="0" fontId="8" fillId="14" borderId="0" xfId="0" applyFont="1" applyFill="1" applyAlignment="1" applyProtection="1">
      <alignment vertical="top" wrapText="1"/>
      <protection locked="0"/>
    </xf>
    <xf numFmtId="0" fontId="2" fillId="10" borderId="0" xfId="0" applyFont="1" applyFill="1" applyAlignment="1" applyProtection="1">
      <alignment vertical="center"/>
      <protection locked="0"/>
    </xf>
    <xf numFmtId="0" fontId="3" fillId="9" borderId="0" xfId="0" applyFont="1" applyFill="1" applyAlignment="1" applyProtection="1">
      <alignment vertical="top" wrapText="1"/>
      <protection locked="0"/>
    </xf>
  </cellXfs>
  <cellStyles count="2">
    <cellStyle name="Hipervínculo" xfId="1" builtinId="8"/>
    <cellStyle name="Normal" xfId="0" builtinId="0"/>
  </cellStyles>
  <dxfs count="32">
    <dxf>
      <font>
        <b/>
      </font>
      <fill>
        <patternFill>
          <bgColor rgb="FFFEF3C7"/>
        </patternFill>
      </fill>
    </dxf>
    <dxf>
      <font>
        <b/>
      </font>
      <fill>
        <patternFill>
          <bgColor rgb="FFFEE2E2"/>
        </patternFill>
      </fill>
    </dxf>
    <dxf>
      <font>
        <b/>
      </font>
      <fill>
        <patternFill>
          <bgColor rgb="FFFEE2E2"/>
        </patternFill>
      </fill>
    </dxf>
    <dxf>
      <font>
        <b/>
      </font>
      <fill>
        <patternFill>
          <bgColor rgb="FFDCFCE7"/>
        </patternFill>
      </fill>
    </dxf>
    <dxf>
      <font>
        <b/>
      </font>
      <fill>
        <patternFill>
          <bgColor rgb="FFFEF3C7"/>
        </patternFill>
      </fill>
    </dxf>
    <dxf>
      <font>
        <b/>
      </font>
      <fill>
        <patternFill>
          <bgColor rgb="FFFEE2E2"/>
        </patternFill>
      </fill>
    </dxf>
    <dxf>
      <font>
        <b/>
      </font>
      <fill>
        <patternFill>
          <bgColor rgb="FFFEE2E2"/>
        </patternFill>
      </fill>
    </dxf>
    <dxf>
      <font>
        <b/>
      </font>
      <fill>
        <patternFill>
          <bgColor rgb="FFDCFCE7"/>
        </patternFill>
      </fill>
    </dxf>
    <dxf>
      <font>
        <b/>
      </font>
      <fill>
        <patternFill>
          <bgColor rgb="FFFEE2E2"/>
        </patternFill>
      </fill>
    </dxf>
    <dxf>
      <font>
        <b/>
      </font>
      <fill>
        <patternFill>
          <bgColor rgb="FFFEF3C7"/>
        </patternFill>
      </fill>
    </dxf>
    <dxf>
      <fill>
        <patternFill>
          <bgColor rgb="FFFEE2E2"/>
        </patternFill>
      </fill>
    </dxf>
    <dxf>
      <fill>
        <patternFill>
          <bgColor rgb="FFFEF3C7"/>
        </patternFill>
      </fill>
    </dxf>
    <dxf>
      <fill>
        <patternFill>
          <bgColor rgb="FFDCFCE7"/>
        </patternFill>
      </fill>
    </dxf>
    <dxf>
      <font>
        <b/>
      </font>
      <fill>
        <patternFill>
          <bgColor rgb="FFFEF3C7"/>
        </patternFill>
      </fill>
    </dxf>
    <dxf>
      <font>
        <b/>
      </font>
      <fill>
        <patternFill>
          <bgColor rgb="FFFEE2E2"/>
        </patternFill>
      </fill>
    </dxf>
    <dxf>
      <font>
        <b/>
      </font>
      <fill>
        <patternFill>
          <bgColor rgb="FFFEE2E2"/>
        </patternFill>
      </fill>
    </dxf>
    <dxf>
      <font>
        <b/>
      </font>
      <fill>
        <patternFill>
          <bgColor rgb="FFFEF3C7"/>
        </patternFill>
      </fill>
    </dxf>
    <dxf>
      <font>
        <b/>
      </font>
      <fill>
        <patternFill>
          <bgColor rgb="FFFEE2E2"/>
        </patternFill>
      </fill>
    </dxf>
    <dxf>
      <font>
        <b/>
      </font>
      <fill>
        <patternFill>
          <bgColor rgb="FFFEF3C7"/>
        </patternFill>
      </fill>
    </dxf>
    <dxf>
      <font>
        <b/>
      </font>
      <fill>
        <patternFill>
          <bgColor rgb="FFDCFCE7"/>
        </patternFill>
      </fill>
    </dxf>
    <dxf>
      <fill>
        <patternFill>
          <bgColor rgb="FFFEF3C7"/>
        </patternFill>
      </fill>
    </dxf>
    <dxf>
      <fill>
        <patternFill>
          <bgColor rgb="FFDCFCE7"/>
        </patternFill>
      </fill>
    </dxf>
    <dxf>
      <font>
        <b/>
      </font>
      <fill>
        <patternFill>
          <bgColor rgb="FFFEF3C7"/>
        </patternFill>
      </fill>
    </dxf>
    <dxf>
      <font>
        <b/>
      </font>
      <fill>
        <patternFill>
          <bgColor rgb="FFFEE2E2"/>
        </patternFill>
      </fill>
    </dxf>
    <dxf>
      <font>
        <b/>
      </font>
      <fill>
        <patternFill>
          <bgColor rgb="FFFEE2E2"/>
        </patternFill>
      </fill>
    </dxf>
    <dxf>
      <font>
        <b/>
      </font>
      <fill>
        <patternFill>
          <bgColor rgb="FFDCFCE7"/>
        </patternFill>
      </fill>
    </dxf>
    <dxf>
      <font>
        <b/>
      </font>
      <fill>
        <patternFill>
          <bgColor rgb="FFFEF3C7"/>
        </patternFill>
      </fill>
    </dxf>
    <dxf>
      <font>
        <b/>
      </font>
      <fill>
        <patternFill>
          <bgColor rgb="FFFEE2E2"/>
        </patternFill>
      </fill>
    </dxf>
    <dxf>
      <font>
        <b/>
      </font>
      <fill>
        <patternFill>
          <bgColor rgb="FFDCFCE7"/>
        </patternFill>
      </fill>
    </dxf>
    <dxf>
      <font>
        <b/>
      </font>
      <fill>
        <patternFill>
          <bgColor rgb="FFFEF3C7"/>
        </patternFill>
      </fill>
    </dxf>
    <dxf>
      <font>
        <b/>
      </font>
      <fill>
        <patternFill>
          <bgColor rgb="FFFEE2E2"/>
        </patternFill>
      </fill>
    </dxf>
    <dxf>
      <font>
        <b/>
      </font>
      <fill>
        <patternFill>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a:lstStyle/>
          <a:p>
            <a:r>
              <a:rPr lang="es-CO"/>
              <a:t>Órdenes por estado de buffer</a:t>
            </a:r>
          </a:p>
        </c:rich>
      </c:tx>
      <c:overlay val="1"/>
    </c:title>
    <c:autoTitleDeleted val="0"/>
    <c:plotArea>
      <c:layout/>
      <c:barChart>
        <c:barDir val="col"/>
        <c:grouping val="clustered"/>
        <c:varyColors val="0"/>
        <c:ser>
          <c:idx val="0"/>
          <c:order val="0"/>
          <c:tx>
            <c:v>Órdenes</c:v>
          </c:tx>
          <c:invertIfNegative val="1"/>
          <c:cat>
            <c:strRef>
              <c:f>Resumen!$A$15:$A$19</c:f>
              <c:strCache>
                <c:ptCount val="5"/>
                <c:pt idx="0">
                  <c:v>Verde</c:v>
                </c:pt>
                <c:pt idx="1">
                  <c:v>Amarillo</c:v>
                </c:pt>
                <c:pt idx="2">
                  <c:v>Rojo</c:v>
                </c:pt>
                <c:pt idx="3">
                  <c:v>Falta información</c:v>
                </c:pt>
                <c:pt idx="4">
                  <c:v>Revisar</c:v>
                </c:pt>
              </c:strCache>
            </c:strRef>
          </c:cat>
          <c:val>
            <c:numRef>
              <c:f>Resumen!$B$15:$B$19</c:f>
              <c:numCache>
                <c:formatCode>General</c:formatCode>
                <c:ptCount val="5"/>
                <c:pt idx="0">
                  <c:v>1</c:v>
                </c:pt>
                <c:pt idx="1">
                  <c:v>1</c:v>
                </c:pt>
                <c:pt idx="2">
                  <c:v>1</c:v>
                </c:pt>
                <c:pt idx="3">
                  <c:v>0</c:v>
                </c:pt>
                <c:pt idx="4">
                  <c:v>0</c:v>
                </c:pt>
              </c:numCache>
            </c:numRef>
          </c:val>
          <c:extLst>
            <c:ext xmlns:c16="http://schemas.microsoft.com/office/drawing/2014/chart" uri="{C3380CC4-5D6E-409C-BE32-E72D297353CC}">
              <c16:uniqueId val="{00000000-4039-4AED-B333-63C29D08B70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1752892</xdr:colOff>
      <xdr:row>3</xdr:row>
      <xdr:rowOff>95250</xdr:rowOff>
    </xdr:to>
    <xdr:pic>
      <xdr:nvPicPr>
        <xdr:cNvPr id="2" name="Imagen 1">
          <a:extLst>
            <a:ext uri="{FF2B5EF4-FFF2-40B4-BE49-F238E27FC236}">
              <a16:creationId xmlns:a16="http://schemas.microsoft.com/office/drawing/2014/main" id="{61776DCC-8E90-4F1C-BAE5-DD6D1527FEEA}"/>
            </a:ext>
          </a:extLst>
        </xdr:cNvPr>
        <xdr:cNvPicPr>
          <a:picLocks noChangeAspect="1"/>
        </xdr:cNvPicPr>
      </xdr:nvPicPr>
      <xdr:blipFill>
        <a:blip xmlns:r="http://schemas.openxmlformats.org/officeDocument/2006/relationships" r:embed="rId1"/>
        <a:stretch>
          <a:fillRect/>
        </a:stretch>
      </xdr:blipFill>
      <xdr:spPr>
        <a:xfrm>
          <a:off x="10668000" y="0"/>
          <a:ext cx="2099602" cy="609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1752892</xdr:colOff>
      <xdr:row>3</xdr:row>
      <xdr:rowOff>95250</xdr:rowOff>
    </xdr:to>
    <xdr:pic>
      <xdr:nvPicPr>
        <xdr:cNvPr id="2" name="Imagen 1">
          <a:extLst>
            <a:ext uri="{FF2B5EF4-FFF2-40B4-BE49-F238E27FC236}">
              <a16:creationId xmlns:a16="http://schemas.microsoft.com/office/drawing/2014/main" id="{7EEF7202-DEAA-4A9F-B68B-B907DCA384D3}"/>
            </a:ext>
          </a:extLst>
        </xdr:cNvPr>
        <xdr:cNvPicPr>
          <a:picLocks noChangeAspect="1"/>
        </xdr:cNvPicPr>
      </xdr:nvPicPr>
      <xdr:blipFill>
        <a:blip xmlns:r="http://schemas.openxmlformats.org/officeDocument/2006/relationships" r:embed="rId1"/>
        <a:stretch>
          <a:fillRect/>
        </a:stretch>
      </xdr:blipFill>
      <xdr:spPr>
        <a:xfrm>
          <a:off x="9144000" y="0"/>
          <a:ext cx="2095792" cy="6057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1653832</xdr:colOff>
      <xdr:row>3</xdr:row>
      <xdr:rowOff>95250</xdr:rowOff>
    </xdr:to>
    <xdr:pic>
      <xdr:nvPicPr>
        <xdr:cNvPr id="2" name="Imagen 1">
          <a:extLst>
            <a:ext uri="{FF2B5EF4-FFF2-40B4-BE49-F238E27FC236}">
              <a16:creationId xmlns:a16="http://schemas.microsoft.com/office/drawing/2014/main" id="{03ADE788-F612-40E4-BC82-17FC615F620B}"/>
            </a:ext>
          </a:extLst>
        </xdr:cNvPr>
        <xdr:cNvPicPr>
          <a:picLocks noChangeAspect="1"/>
        </xdr:cNvPicPr>
      </xdr:nvPicPr>
      <xdr:blipFill>
        <a:blip xmlns:r="http://schemas.openxmlformats.org/officeDocument/2006/relationships" r:embed="rId1"/>
        <a:stretch>
          <a:fillRect/>
        </a:stretch>
      </xdr:blipFill>
      <xdr:spPr>
        <a:xfrm>
          <a:off x="12039600" y="0"/>
          <a:ext cx="2095792" cy="6057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13</xdr:row>
      <xdr:rowOff>0</xdr:rowOff>
    </xdr:from>
    <xdr:to>
      <xdr:col>8</xdr:col>
      <xdr:colOff>0</xdr:colOff>
      <xdr:row>27</xdr:row>
      <xdr:rowOff>0</xdr:rowOff>
    </xdr:to>
    <xdr:graphicFrame macro="">
      <xdr:nvGraphicFramePr>
        <xdr:cNvPr id="2" name="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0</xdr:colOff>
      <xdr:row>0</xdr:row>
      <xdr:rowOff>0</xdr:rowOff>
    </xdr:from>
    <xdr:to>
      <xdr:col>9</xdr:col>
      <xdr:colOff>1710982</xdr:colOff>
      <xdr:row>3</xdr:row>
      <xdr:rowOff>91440</xdr:rowOff>
    </xdr:to>
    <xdr:pic>
      <xdr:nvPicPr>
        <xdr:cNvPr id="3" name="Imagen 2">
          <a:extLst>
            <a:ext uri="{FF2B5EF4-FFF2-40B4-BE49-F238E27FC236}">
              <a16:creationId xmlns:a16="http://schemas.microsoft.com/office/drawing/2014/main" id="{312964CE-EE81-46ED-B5DD-963A56E756CB}"/>
            </a:ext>
          </a:extLst>
        </xdr:cNvPr>
        <xdr:cNvPicPr>
          <a:picLocks noChangeAspect="1"/>
        </xdr:cNvPicPr>
      </xdr:nvPicPr>
      <xdr:blipFill>
        <a:blip xmlns:r="http://schemas.openxmlformats.org/officeDocument/2006/relationships" r:embed="rId2"/>
        <a:stretch>
          <a:fillRect/>
        </a:stretch>
      </xdr:blipFill>
      <xdr:spPr>
        <a:xfrm>
          <a:off x="10363200" y="0"/>
          <a:ext cx="2095792" cy="605790"/>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tabSelected="1" workbookViewId="0">
      <selection activeCell="F12" sqref="F12"/>
    </sheetView>
  </sheetViews>
  <sheetFormatPr baseColWidth="10" defaultColWidth="8.796875" defaultRowHeight="13.8"/>
  <cols>
    <col min="1" max="1" width="18" style="20" customWidth="1"/>
    <col min="2" max="2" width="28" style="20" customWidth="1"/>
    <col min="3" max="3" width="58" style="20" customWidth="1"/>
    <col min="4" max="5" width="12" style="20" customWidth="1"/>
    <col min="6" max="6" width="20.296875" style="20" customWidth="1"/>
    <col min="7" max="7" width="4.5" style="20" customWidth="1"/>
    <col min="8" max="8" width="37.69921875" style="20" customWidth="1"/>
    <col min="9" max="9" width="36.59765625" style="20" customWidth="1"/>
    <col min="10" max="16384" width="8.796875" style="20"/>
  </cols>
  <sheetData>
    <row r="1" spans="1:9">
      <c r="A1" s="19" t="s">
        <v>0</v>
      </c>
      <c r="B1" s="19"/>
      <c r="C1" s="19"/>
      <c r="D1" s="19"/>
      <c r="E1" s="19"/>
      <c r="F1" s="19"/>
    </row>
    <row r="2" spans="1:9">
      <c r="A2" s="19"/>
      <c r="B2" s="19"/>
      <c r="C2" s="19"/>
      <c r="D2" s="19"/>
      <c r="E2" s="19"/>
      <c r="F2" s="19"/>
    </row>
    <row r="3" spans="1:9">
      <c r="A3" s="21"/>
      <c r="B3" s="21"/>
      <c r="C3" s="21"/>
      <c r="D3" s="21"/>
      <c r="E3" s="21"/>
      <c r="F3" s="21"/>
    </row>
    <row r="4" spans="1:9" ht="16.2" thickBot="1">
      <c r="A4" s="22" t="s">
        <v>1</v>
      </c>
      <c r="B4" s="22"/>
      <c r="C4" s="22"/>
      <c r="D4" s="22"/>
      <c r="E4" s="22"/>
      <c r="F4" s="22"/>
    </row>
    <row r="5" spans="1:9" ht="32.4" customHeight="1">
      <c r="A5" s="23" t="s">
        <v>2</v>
      </c>
      <c r="B5" s="23"/>
      <c r="C5" s="23"/>
      <c r="D5" s="23"/>
      <c r="E5" s="23"/>
      <c r="F5" s="23"/>
      <c r="H5" s="29" t="s">
        <v>214</v>
      </c>
      <c r="I5" s="30"/>
    </row>
    <row r="6" spans="1:9" ht="32.4" customHeight="1">
      <c r="A6" s="23"/>
      <c r="B6" s="23"/>
      <c r="C6" s="23"/>
      <c r="D6" s="23"/>
      <c r="E6" s="23"/>
      <c r="F6" s="23"/>
      <c r="H6" s="31"/>
      <c r="I6" s="32"/>
    </row>
    <row r="7" spans="1:9" ht="32.4" customHeight="1" thickBot="1">
      <c r="A7" s="21"/>
      <c r="B7" s="21"/>
      <c r="C7" s="21"/>
      <c r="D7" s="21"/>
      <c r="E7" s="21"/>
      <c r="F7" s="21"/>
      <c r="H7" s="33"/>
      <c r="I7" s="34"/>
    </row>
    <row r="8" spans="1:9" ht="17.399999999999999" thickBot="1">
      <c r="A8" s="22" t="s">
        <v>3</v>
      </c>
      <c r="B8" s="22"/>
      <c r="C8" s="22"/>
      <c r="D8" s="22"/>
      <c r="E8" s="22"/>
      <c r="F8" s="22"/>
      <c r="H8" s="35" t="s">
        <v>215</v>
      </c>
      <c r="I8" s="36"/>
    </row>
    <row r="9" spans="1:9">
      <c r="A9" s="21"/>
      <c r="B9" s="21"/>
      <c r="C9" s="21"/>
      <c r="D9" s="21"/>
      <c r="E9" s="21"/>
      <c r="F9" s="21"/>
    </row>
    <row r="10" spans="1:9" ht="26.4">
      <c r="A10" s="24" t="s">
        <v>4</v>
      </c>
      <c r="B10" s="25" t="s">
        <v>5</v>
      </c>
      <c r="C10" s="26" t="s">
        <v>6</v>
      </c>
      <c r="D10" s="21"/>
      <c r="E10" s="21"/>
      <c r="F10" s="21"/>
    </row>
    <row r="11" spans="1:9" ht="39.6">
      <c r="A11" s="24" t="s">
        <v>7</v>
      </c>
      <c r="B11" s="25" t="s">
        <v>8</v>
      </c>
      <c r="C11" s="26" t="s">
        <v>9</v>
      </c>
      <c r="D11" s="21"/>
      <c r="E11" s="21"/>
      <c r="F11" s="21"/>
    </row>
    <row r="12" spans="1:9" ht="26.4">
      <c r="A12" s="24" t="s">
        <v>10</v>
      </c>
      <c r="B12" s="25" t="s">
        <v>11</v>
      </c>
      <c r="C12" s="26" t="s">
        <v>12</v>
      </c>
      <c r="D12" s="21"/>
      <c r="E12" s="21"/>
      <c r="F12" s="21"/>
    </row>
    <row r="13" spans="1:9" ht="26.4">
      <c r="A13" s="24" t="s">
        <v>13</v>
      </c>
      <c r="B13" s="25" t="s">
        <v>14</v>
      </c>
      <c r="C13" s="26" t="s">
        <v>15</v>
      </c>
      <c r="D13" s="21"/>
      <c r="E13" s="21"/>
      <c r="F13" s="21"/>
    </row>
    <row r="14" spans="1:9" ht="26.4">
      <c r="A14" s="24" t="s">
        <v>16</v>
      </c>
      <c r="B14" s="25" t="s">
        <v>17</v>
      </c>
      <c r="C14" s="26" t="s">
        <v>18</v>
      </c>
      <c r="D14" s="21"/>
      <c r="E14" s="21"/>
      <c r="F14" s="21"/>
    </row>
    <row r="15" spans="1:9" ht="26.4">
      <c r="A15" s="24" t="s">
        <v>19</v>
      </c>
      <c r="B15" s="25" t="s">
        <v>20</v>
      </c>
      <c r="C15" s="26" t="s">
        <v>21</v>
      </c>
      <c r="D15" s="21"/>
      <c r="E15" s="21"/>
      <c r="F15" s="21"/>
    </row>
    <row r="16" spans="1:9">
      <c r="A16" s="21"/>
      <c r="B16" s="21"/>
      <c r="C16" s="21"/>
      <c r="D16" s="21"/>
      <c r="E16" s="21"/>
      <c r="F16" s="21"/>
    </row>
    <row r="17" spans="1:6" ht="15.6">
      <c r="A17" s="22" t="s">
        <v>22</v>
      </c>
      <c r="B17" s="22"/>
      <c r="C17" s="22"/>
      <c r="D17" s="22"/>
      <c r="E17" s="22"/>
      <c r="F17" s="22"/>
    </row>
    <row r="18" spans="1:6">
      <c r="A18" s="21"/>
      <c r="B18" s="21"/>
      <c r="C18" s="21"/>
      <c r="D18" s="21"/>
      <c r="E18" s="21"/>
      <c r="F18" s="21"/>
    </row>
    <row r="19" spans="1:6">
      <c r="A19" s="25" t="s">
        <v>23</v>
      </c>
      <c r="B19" s="27" t="s">
        <v>24</v>
      </c>
      <c r="C19" s="21"/>
      <c r="D19" s="21"/>
      <c r="E19" s="21"/>
      <c r="F19" s="21"/>
    </row>
    <row r="20" spans="1:6">
      <c r="A20" s="25" t="s">
        <v>25</v>
      </c>
      <c r="B20" s="27" t="s">
        <v>26</v>
      </c>
      <c r="C20" s="21"/>
      <c r="D20" s="21"/>
      <c r="E20" s="21"/>
      <c r="F20" s="21"/>
    </row>
    <row r="21" spans="1:6">
      <c r="A21" s="25" t="s">
        <v>27</v>
      </c>
      <c r="B21" s="27" t="s">
        <v>28</v>
      </c>
      <c r="C21" s="21"/>
      <c r="D21" s="21"/>
      <c r="E21" s="21"/>
      <c r="F21" s="21"/>
    </row>
    <row r="22" spans="1:6">
      <c r="A22" s="25" t="s">
        <v>29</v>
      </c>
      <c r="B22" s="27" t="s">
        <v>30</v>
      </c>
      <c r="C22" s="21"/>
      <c r="D22" s="21"/>
      <c r="E22" s="21"/>
      <c r="F22" s="21"/>
    </row>
    <row r="23" spans="1:6">
      <c r="A23" s="25" t="s">
        <v>31</v>
      </c>
      <c r="B23" s="27" t="s">
        <v>32</v>
      </c>
      <c r="C23" s="21"/>
      <c r="D23" s="21"/>
      <c r="E23" s="21"/>
      <c r="F23" s="21"/>
    </row>
    <row r="24" spans="1:6">
      <c r="A24" s="21"/>
      <c r="B24" s="21"/>
      <c r="C24" s="21"/>
      <c r="D24" s="21"/>
      <c r="E24" s="21"/>
      <c r="F24" s="21"/>
    </row>
    <row r="25" spans="1:6" ht="15.6">
      <c r="A25" s="22" t="s">
        <v>33</v>
      </c>
      <c r="B25" s="22"/>
      <c r="C25" s="22"/>
      <c r="D25" s="22"/>
      <c r="E25" s="22"/>
      <c r="F25" s="22"/>
    </row>
    <row r="26" spans="1:6">
      <c r="A26" s="23" t="s">
        <v>34</v>
      </c>
      <c r="B26" s="23"/>
      <c r="C26" s="23"/>
      <c r="D26" s="23"/>
      <c r="E26" s="23"/>
      <c r="F26" s="23"/>
    </row>
    <row r="27" spans="1:6">
      <c r="A27" s="23"/>
      <c r="B27" s="23"/>
      <c r="C27" s="23"/>
      <c r="D27" s="23"/>
      <c r="E27" s="23"/>
      <c r="F27" s="23"/>
    </row>
    <row r="28" spans="1:6">
      <c r="A28" s="23"/>
      <c r="B28" s="23"/>
      <c r="C28" s="23"/>
      <c r="D28" s="23"/>
      <c r="E28" s="23"/>
      <c r="F28" s="23"/>
    </row>
    <row r="29" spans="1:6">
      <c r="A29" s="23"/>
      <c r="B29" s="23"/>
      <c r="C29" s="23"/>
      <c r="D29" s="23"/>
      <c r="E29" s="23"/>
      <c r="F29" s="23"/>
    </row>
    <row r="30" spans="1:6">
      <c r="A30" s="21"/>
      <c r="B30" s="21"/>
      <c r="C30" s="21"/>
      <c r="D30" s="21"/>
      <c r="E30" s="21"/>
      <c r="F30" s="21"/>
    </row>
    <row r="31" spans="1:6" ht="15.6">
      <c r="A31" s="22" t="s">
        <v>35</v>
      </c>
      <c r="B31" s="22"/>
      <c r="C31" s="22"/>
      <c r="D31" s="22"/>
      <c r="E31" s="22"/>
      <c r="F31" s="22"/>
    </row>
    <row r="32" spans="1:6">
      <c r="A32" s="23" t="s">
        <v>36</v>
      </c>
      <c r="B32" s="23"/>
      <c r="C32" s="23"/>
      <c r="D32" s="23"/>
      <c r="E32" s="23"/>
      <c r="F32" s="23"/>
    </row>
    <row r="33" spans="1:6">
      <c r="A33" s="28"/>
      <c r="B33" s="23"/>
      <c r="C33" s="23"/>
      <c r="D33" s="23"/>
      <c r="E33" s="23"/>
      <c r="F33" s="23"/>
    </row>
    <row r="34" spans="1:6">
      <c r="A34" s="28"/>
      <c r="B34" s="23"/>
      <c r="C34" s="23"/>
      <c r="D34" s="23"/>
      <c r="E34" s="23"/>
      <c r="F34" s="23"/>
    </row>
    <row r="35" spans="1:6">
      <c r="A35" s="28"/>
      <c r="B35" s="23"/>
      <c r="C35" s="23"/>
      <c r="D35" s="23"/>
      <c r="E35" s="23"/>
      <c r="F35" s="23"/>
    </row>
    <row r="36" spans="1:6">
      <c r="A36" s="21"/>
      <c r="B36" s="21"/>
      <c r="C36" s="21"/>
      <c r="D36" s="21"/>
      <c r="E36" s="21"/>
      <c r="F36" s="21"/>
    </row>
    <row r="37" spans="1:6" ht="15.6">
      <c r="A37" s="22" t="s">
        <v>37</v>
      </c>
      <c r="B37" s="22"/>
      <c r="C37" s="22"/>
      <c r="D37" s="22"/>
      <c r="E37" s="22"/>
      <c r="F37" s="22"/>
    </row>
    <row r="38" spans="1:6">
      <c r="A38" s="21"/>
      <c r="B38" s="21"/>
      <c r="C38" s="21"/>
      <c r="D38" s="21"/>
      <c r="E38" s="21"/>
      <c r="F38" s="21"/>
    </row>
    <row r="39" spans="1:6" ht="52.8">
      <c r="A39" s="25" t="s">
        <v>38</v>
      </c>
      <c r="B39" s="26" t="s">
        <v>39</v>
      </c>
      <c r="C39" s="21"/>
      <c r="D39" s="21"/>
      <c r="E39" s="21"/>
      <c r="F39" s="21"/>
    </row>
    <row r="40" spans="1:6" ht="39.6">
      <c r="A40" s="25" t="s">
        <v>40</v>
      </c>
      <c r="B40" s="26" t="s">
        <v>41</v>
      </c>
      <c r="C40" s="21"/>
      <c r="D40" s="21"/>
      <c r="E40" s="21"/>
      <c r="F40" s="21"/>
    </row>
    <row r="41" spans="1:6" ht="39.6">
      <c r="A41" s="25" t="s">
        <v>42</v>
      </c>
      <c r="B41" s="26" t="s">
        <v>43</v>
      </c>
      <c r="C41" s="21"/>
      <c r="D41" s="21"/>
      <c r="E41" s="21"/>
      <c r="F41" s="21"/>
    </row>
  </sheetData>
  <sheetProtection algorithmName="SHA-512" hashValue="ljxmghXrwWi+34iNWoF/bUAWzEf/iSe2o5DqTP0sHmF5ia7jqVi40Wt+CDGgADfLAo4fUvp+kb/bTjeJj6zQxA==" saltValue="G6rNQuilvhkkxq7DzMRkww==" spinCount="100000" sheet="1" objects="1" scenarios="1" formatCells="0" formatColumns="0" formatRows="0" insertColumns="0" insertRows="0" sort="0" autoFilter="0" pivotTables="0"/>
  <mergeCells count="12">
    <mergeCell ref="H5:I7"/>
    <mergeCell ref="H8:I8"/>
    <mergeCell ref="A25:F25"/>
    <mergeCell ref="A26:F29"/>
    <mergeCell ref="A31:F31"/>
    <mergeCell ref="A32:F35"/>
    <mergeCell ref="A37:F37"/>
    <mergeCell ref="A1:F2"/>
    <mergeCell ref="A4:F4"/>
    <mergeCell ref="A5:F6"/>
    <mergeCell ref="A8:F8"/>
    <mergeCell ref="A17:F17"/>
  </mergeCells>
  <hyperlinks>
    <hyperlink ref="H8" r:id="rId1" xr:uid="{EFDCC371-049C-4DF2-AE02-B8C026BFE7A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6"/>
  <sheetViews>
    <sheetView workbookViewId="0">
      <selection activeCell="E20" sqref="E20"/>
    </sheetView>
  </sheetViews>
  <sheetFormatPr baseColWidth="10" defaultColWidth="8.796875" defaultRowHeight="13.8"/>
  <cols>
    <col min="1" max="1" width="24" style="20" customWidth="1"/>
    <col min="2" max="3" width="48" style="20" customWidth="1"/>
    <col min="4" max="4" width="4.5" style="20" customWidth="1"/>
    <col min="5" max="5" width="44.19921875" style="20" customWidth="1"/>
    <col min="6" max="6" width="48.19921875" style="20" customWidth="1"/>
    <col min="7" max="16384" width="8.796875" style="20"/>
  </cols>
  <sheetData>
    <row r="1" spans="1:6">
      <c r="A1" s="37" t="s">
        <v>44</v>
      </c>
      <c r="B1" s="37"/>
      <c r="C1" s="37"/>
    </row>
    <row r="2" spans="1:6">
      <c r="A2" s="37"/>
      <c r="B2" s="37"/>
      <c r="C2" s="37"/>
    </row>
    <row r="4" spans="1:6" ht="14.4" thickBot="1">
      <c r="A4" s="38" t="s">
        <v>45</v>
      </c>
      <c r="B4" s="38" t="s">
        <v>46</v>
      </c>
      <c r="C4" s="38" t="s">
        <v>47</v>
      </c>
    </row>
    <row r="5" spans="1:6" ht="27.6" customHeight="1">
      <c r="A5" s="39" t="s">
        <v>48</v>
      </c>
      <c r="B5" s="40" t="s">
        <v>49</v>
      </c>
      <c r="C5" s="40" t="s">
        <v>50</v>
      </c>
      <c r="E5" s="29" t="s">
        <v>214</v>
      </c>
      <c r="F5" s="30"/>
    </row>
    <row r="6" spans="1:6" ht="27.6" customHeight="1">
      <c r="A6" s="39" t="s">
        <v>51</v>
      </c>
      <c r="B6" s="40" t="s">
        <v>52</v>
      </c>
      <c r="C6" s="40" t="s">
        <v>53</v>
      </c>
      <c r="E6" s="31"/>
      <c r="F6" s="32"/>
    </row>
    <row r="7" spans="1:6" ht="27.6" customHeight="1" thickBot="1">
      <c r="A7" s="39" t="s">
        <v>54</v>
      </c>
      <c r="B7" s="40" t="s">
        <v>55</v>
      </c>
      <c r="C7" s="40" t="s">
        <v>56</v>
      </c>
      <c r="E7" s="33"/>
      <c r="F7" s="34"/>
    </row>
    <row r="8" spans="1:6" ht="17.399999999999999" thickBot="1">
      <c r="A8" s="39" t="s">
        <v>11</v>
      </c>
      <c r="B8" s="40" t="s">
        <v>57</v>
      </c>
      <c r="C8" s="40" t="s">
        <v>58</v>
      </c>
      <c r="E8" s="35" t="s">
        <v>215</v>
      </c>
      <c r="F8" s="36"/>
    </row>
    <row r="9" spans="1:6">
      <c r="A9" s="39" t="s">
        <v>17</v>
      </c>
      <c r="B9" s="40" t="s">
        <v>59</v>
      </c>
      <c r="C9" s="40" t="s">
        <v>60</v>
      </c>
    </row>
    <row r="10" spans="1:6" ht="26.4">
      <c r="A10" s="39" t="s">
        <v>14</v>
      </c>
      <c r="B10" s="40" t="s">
        <v>61</v>
      </c>
      <c r="C10" s="40" t="s">
        <v>62</v>
      </c>
    </row>
    <row r="11" spans="1:6" ht="26.4">
      <c r="A11" s="39" t="s">
        <v>63</v>
      </c>
      <c r="B11" s="40" t="s">
        <v>64</v>
      </c>
      <c r="C11" s="40" t="s">
        <v>65</v>
      </c>
    </row>
    <row r="12" spans="1:6">
      <c r="A12" s="39" t="s">
        <v>66</v>
      </c>
      <c r="B12" s="40" t="s">
        <v>67</v>
      </c>
      <c r="C12" s="40" t="s">
        <v>68</v>
      </c>
    </row>
    <row r="13" spans="1:6">
      <c r="A13" s="39" t="s">
        <v>69</v>
      </c>
      <c r="B13" s="40" t="s">
        <v>70</v>
      </c>
      <c r="C13" s="40" t="s">
        <v>68</v>
      </c>
    </row>
    <row r="14" spans="1:6">
      <c r="A14" s="39" t="s">
        <v>71</v>
      </c>
      <c r="B14" s="40" t="s">
        <v>72</v>
      </c>
      <c r="C14" s="40" t="s">
        <v>73</v>
      </c>
    </row>
    <row r="15" spans="1:6">
      <c r="A15" s="39" t="s">
        <v>74</v>
      </c>
      <c r="B15" s="40" t="s">
        <v>75</v>
      </c>
      <c r="C15" s="40" t="s">
        <v>76</v>
      </c>
    </row>
    <row r="16" spans="1:6">
      <c r="A16" s="39" t="s">
        <v>77</v>
      </c>
      <c r="B16" s="40" t="s">
        <v>78</v>
      </c>
      <c r="C16" s="40" t="s">
        <v>79</v>
      </c>
    </row>
    <row r="17" spans="1:3">
      <c r="A17" s="39" t="s">
        <v>80</v>
      </c>
      <c r="B17" s="40" t="s">
        <v>81</v>
      </c>
      <c r="C17" s="40" t="s">
        <v>82</v>
      </c>
    </row>
    <row r="18" spans="1:3">
      <c r="A18" s="39" t="s">
        <v>83</v>
      </c>
      <c r="B18" s="40" t="s">
        <v>84</v>
      </c>
      <c r="C18" s="40" t="s">
        <v>85</v>
      </c>
    </row>
    <row r="19" spans="1:3">
      <c r="A19" s="39" t="s">
        <v>86</v>
      </c>
      <c r="B19" s="40" t="s">
        <v>87</v>
      </c>
      <c r="C19" s="40" t="s">
        <v>88</v>
      </c>
    </row>
    <row r="20" spans="1:3" ht="26.4">
      <c r="A20" s="39" t="s">
        <v>89</v>
      </c>
      <c r="B20" s="40" t="s">
        <v>90</v>
      </c>
      <c r="C20" s="40" t="s">
        <v>91</v>
      </c>
    </row>
    <row r="21" spans="1:3">
      <c r="A21" s="39" t="s">
        <v>92</v>
      </c>
      <c r="B21" s="40" t="s">
        <v>93</v>
      </c>
      <c r="C21" s="40" t="s">
        <v>94</v>
      </c>
    </row>
    <row r="22" spans="1:3" ht="26.4">
      <c r="A22" s="39" t="s">
        <v>95</v>
      </c>
      <c r="B22" s="40" t="s">
        <v>96</v>
      </c>
      <c r="C22" s="40" t="s">
        <v>97</v>
      </c>
    </row>
    <row r="23" spans="1:3">
      <c r="A23" s="39" t="s">
        <v>98</v>
      </c>
      <c r="B23" s="40" t="s">
        <v>99</v>
      </c>
      <c r="C23" s="40" t="s">
        <v>100</v>
      </c>
    </row>
    <row r="24" spans="1:3">
      <c r="A24" s="39" t="s">
        <v>101</v>
      </c>
      <c r="B24" s="40" t="s">
        <v>102</v>
      </c>
      <c r="C24" s="40" t="s">
        <v>103</v>
      </c>
    </row>
    <row r="25" spans="1:3">
      <c r="A25" s="39" t="s">
        <v>104</v>
      </c>
      <c r="B25" s="40" t="s">
        <v>105</v>
      </c>
      <c r="C25" s="40" t="s">
        <v>106</v>
      </c>
    </row>
    <row r="26" spans="1:3">
      <c r="A26" s="39" t="s">
        <v>107</v>
      </c>
      <c r="B26" s="40" t="s">
        <v>108</v>
      </c>
      <c r="C26" s="40" t="s">
        <v>109</v>
      </c>
    </row>
    <row r="27" spans="1:3">
      <c r="A27" s="39" t="s">
        <v>110</v>
      </c>
      <c r="B27" s="40" t="s">
        <v>111</v>
      </c>
      <c r="C27" s="40" t="s">
        <v>112</v>
      </c>
    </row>
    <row r="28" spans="1:3">
      <c r="A28" s="39" t="s">
        <v>113</v>
      </c>
      <c r="B28" s="40" t="s">
        <v>114</v>
      </c>
      <c r="C28" s="40" t="s">
        <v>115</v>
      </c>
    </row>
    <row r="29" spans="1:3">
      <c r="A29" s="39" t="s">
        <v>116</v>
      </c>
      <c r="B29" s="40" t="s">
        <v>117</v>
      </c>
      <c r="C29" s="40" t="s">
        <v>118</v>
      </c>
    </row>
    <row r="30" spans="1:3" ht="26.4">
      <c r="A30" s="25" t="s">
        <v>119</v>
      </c>
      <c r="B30" s="26" t="s">
        <v>120</v>
      </c>
      <c r="C30" s="26" t="s">
        <v>121</v>
      </c>
    </row>
    <row r="31" spans="1:3" ht="26.4">
      <c r="A31" s="25" t="s">
        <v>122</v>
      </c>
      <c r="B31" s="26" t="s">
        <v>123</v>
      </c>
      <c r="C31" s="26" t="s">
        <v>124</v>
      </c>
    </row>
    <row r="32" spans="1:3" ht="26.4">
      <c r="A32" s="25" t="s">
        <v>125</v>
      </c>
      <c r="B32" s="26" t="s">
        <v>126</v>
      </c>
      <c r="C32" s="26" t="s">
        <v>127</v>
      </c>
    </row>
    <row r="33" spans="1:3">
      <c r="A33" s="25" t="s">
        <v>128</v>
      </c>
      <c r="B33" s="26" t="s">
        <v>129</v>
      </c>
      <c r="C33" s="26" t="s">
        <v>130</v>
      </c>
    </row>
    <row r="34" spans="1:3">
      <c r="A34" s="25" t="s">
        <v>131</v>
      </c>
      <c r="B34" s="26" t="s">
        <v>132</v>
      </c>
      <c r="C34" s="26" t="s">
        <v>133</v>
      </c>
    </row>
    <row r="35" spans="1:3" ht="26.4">
      <c r="A35" s="25" t="s">
        <v>134</v>
      </c>
      <c r="B35" s="26" t="s">
        <v>135</v>
      </c>
      <c r="C35" s="26" t="s">
        <v>136</v>
      </c>
    </row>
    <row r="36" spans="1:3" ht="26.4">
      <c r="A36" s="25" t="s">
        <v>137</v>
      </c>
      <c r="B36" s="26" t="s">
        <v>138</v>
      </c>
      <c r="C36" s="26" t="s">
        <v>139</v>
      </c>
    </row>
  </sheetData>
  <sheetProtection algorithmName="SHA-512" hashValue="duN2bxIW1U5jYF6e6b8bOCd1o01sfBG4mSe+xjOwk2CYVLv1Z3XOsOTCXD3qEVpV5BTGITpQWuCSleGHWSVyMg==" saltValue="IPpg0NY0FoA6nrTl6IAZvQ==" spinCount="100000" sheet="1" objects="1" scenarios="1" formatCells="0" formatColumns="0" formatRows="0" insertColumns="0" insertRows="0" sort="0" autoFilter="0" pivotTables="0"/>
  <mergeCells count="3">
    <mergeCell ref="A1:C2"/>
    <mergeCell ref="E5:F7"/>
    <mergeCell ref="E8:F8"/>
  </mergeCells>
  <hyperlinks>
    <hyperlink ref="E8" r:id="rId1" xr:uid="{2827D016-2877-4695-8869-1575CFA7F098}"/>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6"/>
  <sheetViews>
    <sheetView workbookViewId="0">
      <selection activeCell="H21" sqref="H21"/>
    </sheetView>
  </sheetViews>
  <sheetFormatPr baseColWidth="10" defaultColWidth="8.796875" defaultRowHeight="13.8"/>
  <cols>
    <col min="1" max="1" width="34" style="20" customWidth="1"/>
    <col min="2" max="2" width="24" style="20" customWidth="1"/>
    <col min="3" max="3" width="52" style="20" customWidth="1"/>
    <col min="4" max="4" width="24" style="20" customWidth="1"/>
    <col min="5" max="6" width="12" style="20" customWidth="1"/>
    <col min="7" max="7" width="5.69921875" style="20" customWidth="1"/>
    <col min="8" max="8" width="34.69921875" style="20" customWidth="1"/>
    <col min="9" max="9" width="32.19921875" style="20" customWidth="1"/>
    <col min="10" max="16384" width="8.796875" style="20"/>
  </cols>
  <sheetData>
    <row r="1" spans="1:9">
      <c r="A1" s="41" t="s">
        <v>140</v>
      </c>
      <c r="B1" s="41"/>
      <c r="C1" s="41"/>
      <c r="D1" s="41"/>
      <c r="E1" s="41"/>
      <c r="F1" s="41"/>
    </row>
    <row r="2" spans="1:9">
      <c r="A2" s="41"/>
      <c r="B2" s="41"/>
      <c r="C2" s="41"/>
      <c r="D2" s="41"/>
      <c r="E2" s="41"/>
      <c r="F2" s="41"/>
    </row>
    <row r="3" spans="1:9">
      <c r="A3" s="42"/>
      <c r="B3" s="42"/>
      <c r="C3" s="42"/>
      <c r="D3" s="42"/>
      <c r="E3" s="42"/>
      <c r="F3" s="42"/>
    </row>
    <row r="4" spans="1:9" ht="16.2" thickBot="1">
      <c r="A4" s="43" t="s">
        <v>141</v>
      </c>
      <c r="B4" s="43"/>
      <c r="C4" s="43"/>
      <c r="D4" s="43"/>
      <c r="E4" s="43"/>
      <c r="F4" s="43"/>
    </row>
    <row r="5" spans="1:9" ht="25.2" customHeight="1">
      <c r="A5" s="44" t="s">
        <v>142</v>
      </c>
      <c r="B5" s="44" t="s">
        <v>143</v>
      </c>
      <c r="C5" s="44" t="s">
        <v>144</v>
      </c>
      <c r="D5" s="44" t="s">
        <v>125</v>
      </c>
      <c r="E5" s="42"/>
      <c r="F5" s="42"/>
      <c r="H5" s="29" t="s">
        <v>214</v>
      </c>
      <c r="I5" s="30"/>
    </row>
    <row r="6" spans="1:9" ht="25.2" customHeight="1">
      <c r="A6" s="45" t="s">
        <v>145</v>
      </c>
      <c r="B6" s="46" t="s">
        <v>146</v>
      </c>
      <c r="C6" s="47" t="s">
        <v>147</v>
      </c>
      <c r="D6" s="48" t="str">
        <f>IF(B6="","FALTA INFORMACIÓN","OK")</f>
        <v>OK</v>
      </c>
      <c r="E6" s="42"/>
      <c r="F6" s="42"/>
      <c r="H6" s="31"/>
      <c r="I6" s="32"/>
    </row>
    <row r="7" spans="1:9" ht="25.2" customHeight="1" thickBot="1">
      <c r="A7" s="45" t="s">
        <v>148</v>
      </c>
      <c r="B7" s="46" t="s">
        <v>149</v>
      </c>
      <c r="C7" s="47" t="s">
        <v>150</v>
      </c>
      <c r="D7" s="48" t="str">
        <f>IF(B7="","FALTA INFORMACIÓN","OK")</f>
        <v>OK</v>
      </c>
      <c r="E7" s="42"/>
      <c r="F7" s="42"/>
      <c r="H7" s="33"/>
      <c r="I7" s="34"/>
    </row>
    <row r="8" spans="1:9" ht="17.399999999999999" thickBot="1">
      <c r="A8" s="45" t="s">
        <v>151</v>
      </c>
      <c r="B8" s="49">
        <v>46296.333333333336</v>
      </c>
      <c r="C8" s="47" t="s">
        <v>152</v>
      </c>
      <c r="D8" s="48" t="str">
        <f>IF(ISBLANK(B8),"FALTA INFORMACIÓN",IF(AND(ISNUMBER(B8),B8&gt;0),"OK","REVISAR"))</f>
        <v>OK</v>
      </c>
      <c r="E8" s="42"/>
      <c r="F8" s="42"/>
      <c r="H8" s="35" t="s">
        <v>215</v>
      </c>
      <c r="I8" s="36"/>
    </row>
    <row r="9" spans="1:9">
      <c r="A9" s="45" t="s">
        <v>153</v>
      </c>
      <c r="B9" s="50">
        <v>8</v>
      </c>
      <c r="C9" s="47" t="s">
        <v>154</v>
      </c>
      <c r="D9" s="48" t="str">
        <f>IF(ISBLANK(B9),"FALTA INFORMACIÓN",IF(AND(ISNUMBER(B9),B9&gt;0),"OK","REVISAR"))</f>
        <v>OK</v>
      </c>
      <c r="E9" s="42"/>
      <c r="F9" s="42"/>
    </row>
    <row r="10" spans="1:9">
      <c r="A10" s="45" t="s">
        <v>155</v>
      </c>
      <c r="B10" s="50">
        <v>10</v>
      </c>
      <c r="C10" s="47" t="s">
        <v>156</v>
      </c>
      <c r="D10" s="48" t="str">
        <f>IF(ISBLANK(B10),"FALTA INFORMACIÓN",IF(AND(ISNUMBER(B10),B10&gt;0),"OK","REVISAR"))</f>
        <v>OK</v>
      </c>
      <c r="E10" s="42"/>
      <c r="F10" s="42"/>
    </row>
    <row r="11" spans="1:9">
      <c r="A11" s="45" t="s">
        <v>157</v>
      </c>
      <c r="B11" s="50">
        <v>1</v>
      </c>
      <c r="C11" s="47" t="s">
        <v>158</v>
      </c>
      <c r="D11" s="48" t="str">
        <f>IF(ISBLANK(B11),"FALTA INFORMACIÓN",IF(AND(ISNUMBER(B11),B11&gt;0),"OK","REVISAR"))</f>
        <v>OK</v>
      </c>
      <c r="E11" s="42"/>
      <c r="F11" s="42"/>
    </row>
    <row r="12" spans="1:9">
      <c r="A12" s="45" t="s">
        <v>159</v>
      </c>
      <c r="B12" s="51">
        <f>IF(AND(ISNUMBER(B9),B9&gt;0,ISNUMBER(B10),B10&gt;0),B9*B10,"")</f>
        <v>80</v>
      </c>
      <c r="C12" s="47" t="s">
        <v>160</v>
      </c>
      <c r="D12" s="48" t="str">
        <f>IF(B12="","FALTA INFORMACIÓN","OK")</f>
        <v>OK</v>
      </c>
      <c r="E12" s="42"/>
      <c r="F12" s="42"/>
    </row>
    <row r="13" spans="1:9">
      <c r="A13" s="52"/>
      <c r="B13" s="52"/>
      <c r="C13" s="52"/>
      <c r="D13" s="52"/>
      <c r="E13" s="42"/>
      <c r="F13" s="42"/>
    </row>
    <row r="14" spans="1:9" ht="15.6">
      <c r="A14" s="53" t="s">
        <v>161</v>
      </c>
      <c r="B14" s="53"/>
      <c r="C14" s="53"/>
      <c r="D14" s="53"/>
      <c r="E14" s="43"/>
      <c r="F14" s="43"/>
    </row>
    <row r="15" spans="1:9">
      <c r="A15" s="52"/>
      <c r="B15" s="52"/>
      <c r="C15" s="52"/>
      <c r="D15" s="52"/>
      <c r="E15" s="42"/>
      <c r="F15" s="42"/>
    </row>
    <row r="16" spans="1:9">
      <c r="A16" s="44" t="s">
        <v>162</v>
      </c>
      <c r="B16" s="44" t="s">
        <v>163</v>
      </c>
      <c r="C16" s="44" t="s">
        <v>164</v>
      </c>
      <c r="D16" s="52"/>
      <c r="E16" s="42"/>
      <c r="F16" s="42"/>
    </row>
    <row r="17" spans="1:6">
      <c r="A17" s="46" t="s">
        <v>165</v>
      </c>
      <c r="B17" s="46">
        <v>20</v>
      </c>
      <c r="C17" s="48" t="str">
        <f>IF(COUNT($B$17:$B$19)&lt;3,"FALTA INFORMACIÓN",IF(MIN($B$17:$B$19)&lt;=0,"REVISAR TABLA",IF(B17=MIN($B$17:$B$19),"Menor capacidad","")))</f>
        <v/>
      </c>
      <c r="D17" s="52"/>
      <c r="E17" s="42"/>
      <c r="F17" s="42"/>
    </row>
    <row r="18" spans="1:6">
      <c r="A18" s="46" t="s">
        <v>146</v>
      </c>
      <c r="B18" s="46">
        <v>10</v>
      </c>
      <c r="C18" s="48" t="str">
        <f>IF(COUNT($B$17:$B$19)&lt;3,"FALTA INFORMACIÓN",IF(MIN($B$17:$B$19)&lt;=0,"REVISAR TABLA",IF(B18=MIN($B$17:$B$19),"Menor capacidad","")))</f>
        <v>Menor capacidad</v>
      </c>
      <c r="D18" s="52"/>
      <c r="E18" s="42"/>
      <c r="F18" s="42"/>
    </row>
    <row r="19" spans="1:6">
      <c r="A19" s="46" t="s">
        <v>166</v>
      </c>
      <c r="B19" s="46">
        <v>25</v>
      </c>
      <c r="C19" s="48" t="str">
        <f>IF(COUNT($B$17:$B$19)&lt;3,"FALTA INFORMACIÓN",IF(MIN($B$17:$B$19)&lt;=0,"REVISAR TABLA",IF(B19=MIN($B$17:$B$19),"Menor capacidad","")))</f>
        <v/>
      </c>
      <c r="D19" s="52"/>
      <c r="E19" s="42"/>
      <c r="F19" s="42"/>
    </row>
    <row r="20" spans="1:6">
      <c r="A20" s="42"/>
      <c r="B20" s="42"/>
      <c r="C20" s="42"/>
      <c r="D20" s="42"/>
      <c r="E20" s="42"/>
      <c r="F20" s="42"/>
    </row>
    <row r="21" spans="1:6">
      <c r="A21" s="54" t="s">
        <v>167</v>
      </c>
      <c r="B21" s="54"/>
      <c r="C21" s="54"/>
      <c r="D21" s="54"/>
      <c r="E21" s="54"/>
      <c r="F21" s="54"/>
    </row>
    <row r="22" spans="1:6">
      <c r="A22" s="54"/>
      <c r="B22" s="54"/>
      <c r="C22" s="54"/>
      <c r="D22" s="54"/>
      <c r="E22" s="54"/>
      <c r="F22" s="54"/>
    </row>
    <row r="23" spans="1:6">
      <c r="A23" s="54"/>
      <c r="B23" s="54"/>
      <c r="C23" s="54"/>
      <c r="D23" s="54"/>
      <c r="E23" s="54"/>
      <c r="F23" s="54"/>
    </row>
    <row r="24" spans="1:6">
      <c r="A24" s="42"/>
      <c r="B24" s="42"/>
      <c r="C24" s="42"/>
      <c r="D24" s="42"/>
      <c r="E24" s="42"/>
      <c r="F24" s="42"/>
    </row>
    <row r="25" spans="1:6">
      <c r="A25" s="42"/>
      <c r="B25" s="42"/>
      <c r="C25" s="42"/>
      <c r="D25" s="42"/>
      <c r="E25" s="42"/>
      <c r="F25" s="42"/>
    </row>
    <row r="26" spans="1:6">
      <c r="A26" s="42"/>
      <c r="B26" s="42"/>
      <c r="C26" s="42"/>
      <c r="D26" s="42"/>
      <c r="E26" s="42"/>
      <c r="F26" s="42"/>
    </row>
  </sheetData>
  <sheetProtection algorithmName="SHA-512" hashValue="Xo7hCxah8X2IIlo3HtV2UZrofKze95AUQ//lso0KBUzqF1T31gFCApuKerWsHsSJD6dw6naZctMbWakqAeZPbg==" saltValue="37380U6+eFw3UeODmLr5bA==" spinCount="100000" sheet="1" objects="1" scenarios="1" formatCells="0" formatColumns="0" formatRows="0" insertColumns="0" insertRows="0" insertHyperlinks="0" sort="0" autoFilter="0" pivotTables="0"/>
  <mergeCells count="6">
    <mergeCell ref="A1:F2"/>
    <mergeCell ref="A4:F4"/>
    <mergeCell ref="A14:F14"/>
    <mergeCell ref="A21:F23"/>
    <mergeCell ref="H5:I7"/>
    <mergeCell ref="H8:I8"/>
  </mergeCells>
  <conditionalFormatting sqref="D6:D12">
    <cfRule type="expression" dxfId="31" priority="1">
      <formula>D6="OK"</formula>
    </cfRule>
    <cfRule type="expression" dxfId="30" priority="2">
      <formula>D6="REVISAR"</formula>
    </cfRule>
    <cfRule type="expression" dxfId="29" priority="3">
      <formula>D6="FALTA INFORMACIÓN"</formula>
    </cfRule>
  </conditionalFormatting>
  <dataValidations count="1">
    <dataValidation type="decimal" operator="greaterThan" sqref="B17:B19 B8:B11" xr:uid="{00000000-0002-0000-0200-000000000000}">
      <formula1>0</formula1>
    </dataValidation>
  </dataValidations>
  <hyperlinks>
    <hyperlink ref="H8" r:id="rId1" xr:uid="{B407047C-F5DA-40D4-BC80-19981BC975BB}"/>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9"/>
  <sheetViews>
    <sheetView workbookViewId="0">
      <selection sqref="A1:N2"/>
    </sheetView>
  </sheetViews>
  <sheetFormatPr baseColWidth="10" defaultColWidth="8.796875" defaultRowHeight="13.8"/>
  <cols>
    <col min="1" max="1" width="13" customWidth="1"/>
    <col min="2" max="2" width="24" customWidth="1"/>
    <col min="3" max="3" width="11" customWidth="1"/>
    <col min="4" max="4" width="18" customWidth="1"/>
    <col min="5" max="5" width="31" customWidth="1"/>
    <col min="6" max="6" width="16" customWidth="1"/>
    <col min="7" max="7" width="15" customWidth="1"/>
    <col min="8" max="9" width="18" customWidth="1"/>
    <col min="10" max="10" width="11" customWidth="1"/>
    <col min="11" max="11" width="14" customWidth="1"/>
    <col min="12" max="12" width="18" customWidth="1"/>
    <col min="13" max="13" width="16" customWidth="1"/>
    <col min="14" max="14" width="32" customWidth="1"/>
  </cols>
  <sheetData>
    <row r="1" spans="1:14">
      <c r="A1" s="18" t="s">
        <v>168</v>
      </c>
      <c r="B1" s="18"/>
      <c r="C1" s="18"/>
      <c r="D1" s="18"/>
      <c r="E1" s="18"/>
      <c r="F1" s="18"/>
      <c r="G1" s="18"/>
      <c r="H1" s="18"/>
      <c r="I1" s="18"/>
      <c r="J1" s="18"/>
      <c r="K1" s="18"/>
      <c r="L1" s="18"/>
      <c r="M1" s="18"/>
      <c r="N1" s="18"/>
    </row>
    <row r="2" spans="1:14">
      <c r="A2" s="18"/>
      <c r="B2" s="18"/>
      <c r="C2" s="18"/>
      <c r="D2" s="18"/>
      <c r="E2" s="18"/>
      <c r="F2" s="18"/>
      <c r="G2" s="18"/>
      <c r="H2" s="18"/>
      <c r="I2" s="18"/>
      <c r="J2" s="18"/>
      <c r="K2" s="18"/>
      <c r="L2" s="18"/>
      <c r="M2" s="18"/>
      <c r="N2" s="18"/>
    </row>
    <row r="4" spans="1:14">
      <c r="A4" s="17" t="s">
        <v>169</v>
      </c>
      <c r="B4" s="17"/>
      <c r="C4" s="17"/>
      <c r="D4" s="17"/>
      <c r="E4" s="17"/>
      <c r="F4" s="17"/>
      <c r="G4" s="17"/>
      <c r="H4" s="17"/>
      <c r="I4" s="17"/>
      <c r="J4" s="17"/>
      <c r="K4" s="17"/>
      <c r="L4" s="17"/>
      <c r="M4" s="17"/>
      <c r="N4" s="17"/>
    </row>
    <row r="5" spans="1:14">
      <c r="A5" s="17"/>
      <c r="B5" s="17"/>
      <c r="C5" s="17"/>
      <c r="D5" s="17"/>
      <c r="E5" s="17"/>
      <c r="F5" s="17"/>
      <c r="G5" s="17"/>
      <c r="H5" s="17"/>
      <c r="I5" s="17"/>
      <c r="J5" s="17"/>
      <c r="K5" s="17"/>
      <c r="L5" s="17"/>
      <c r="M5" s="17"/>
      <c r="N5" s="17"/>
    </row>
    <row r="7" spans="1:14" ht="27.6">
      <c r="A7" s="2" t="s">
        <v>170</v>
      </c>
      <c r="B7" s="2" t="s">
        <v>171</v>
      </c>
      <c r="C7" s="2" t="s">
        <v>74</v>
      </c>
      <c r="D7" s="2" t="s">
        <v>172</v>
      </c>
      <c r="E7" s="2" t="s">
        <v>125</v>
      </c>
      <c r="F7" s="2" t="s">
        <v>173</v>
      </c>
      <c r="G7" s="2" t="s">
        <v>174</v>
      </c>
      <c r="H7" s="2" t="s">
        <v>83</v>
      </c>
      <c r="I7" s="2" t="s">
        <v>86</v>
      </c>
      <c r="J7" s="2" t="s">
        <v>175</v>
      </c>
      <c r="K7" s="2" t="s">
        <v>176</v>
      </c>
      <c r="L7" s="2" t="s">
        <v>92</v>
      </c>
      <c r="M7" s="2" t="s">
        <v>177</v>
      </c>
      <c r="N7" s="2" t="s">
        <v>178</v>
      </c>
    </row>
    <row r="8" spans="1:14">
      <c r="A8" s="3" t="s">
        <v>179</v>
      </c>
      <c r="B8" s="3" t="s">
        <v>180</v>
      </c>
      <c r="C8" s="4">
        <v>20</v>
      </c>
      <c r="D8" s="5">
        <v>46296.708333333336</v>
      </c>
      <c r="E8" s="6" t="str">
        <f>IF(COUNTA(A8:D8)+COUNTA(F8)+COUNTA(K8)+COUNTA(M8:N8)=0,"",IF(COUNTIF(Configuracion!$D$6:$D$12,"&lt;&gt;OK")&gt;0,"REVISAR: configuración",IF(A8="","FALTA INFORMACIÓN: orden",IF(COUNTIF($A$8:$A$37,A8)&gt;1,"REVISAR: orden duplicada",IF(B8="","FALTA INFORMACIÓN: trabajo",IF(ISBLANK(C8),"FALTA INFORMACIÓN: cantidad",IF(OR(NOT(ISNUMBER(C8)),C8&lt;=0),"REVISAR: cantidad",IF(AND(NOT(ISBLANK(D8)),NOT(ISNUMBER(D8))),"REVISAR: fecha compromiso",IF(ISBLANK(F8),"FALTA INFORMACIÓN: min/unidad",IF(OR(NOT(ISNUMBER(F8)),F8&lt;=0),"REVISAR: min/unidad",IF(ISBLANK(K8),"FALTA INFORMACIÓN: tiempo previo",IF(OR(NOT(ISNUMBER(K8)),K8&lt;0),"REVISAR: tiempo previo",IF(M8="","FALTA INFORMACIÓN: estado",IF(NOT(OR(M8="Pendiente",M8="Liberado",M8="En proceso",M8="En restricción",M8="Completado")),"REVISAR: estado","OK"))))))))))))))</f>
        <v>OK</v>
      </c>
      <c r="F8" s="7">
        <v>6</v>
      </c>
      <c r="G8" s="8">
        <f t="shared" ref="G8:G37" si="0">IF(E8&lt;&gt;"OK","",C8*F8/60)</f>
        <v>2</v>
      </c>
      <c r="H8" s="9">
        <f>IF(E8&lt;&gt;"OK","",Configuracion!$B$8)</f>
        <v>46296.333333333336</v>
      </c>
      <c r="I8" s="9">
        <f t="shared" ref="I8:I37" si="1">IF(H8="","",H8+G8/24)</f>
        <v>46296.416666666672</v>
      </c>
      <c r="J8" s="8">
        <f>IF(E8&lt;&gt;"OK","",Configuracion!$B$11)</f>
        <v>1</v>
      </c>
      <c r="K8" s="7">
        <v>0.5</v>
      </c>
      <c r="L8" s="9">
        <f t="shared" ref="L8:L37" si="2">IF(E8&lt;&gt;"OK","",H8-(J8+K8)/24)</f>
        <v>46296.270833333336</v>
      </c>
      <c r="M8" s="3" t="s">
        <v>181</v>
      </c>
      <c r="N8" s="3" t="s">
        <v>182</v>
      </c>
    </row>
    <row r="9" spans="1:14">
      <c r="A9" s="3" t="s">
        <v>183</v>
      </c>
      <c r="B9" s="3" t="s">
        <v>184</v>
      </c>
      <c r="C9" s="4">
        <v>30</v>
      </c>
      <c r="D9" s="5">
        <v>46296.708333333336</v>
      </c>
      <c r="E9" s="6" t="str">
        <f>IF(COUNTA(A9:D9)+COUNTA(F9)+COUNTA(K9)+COUNTA(M9:N9)=0,"",IF(COUNTIF(Configuracion!$D$6:$D$12,"&lt;&gt;OK")&gt;0,"REVISAR: configuración",IF(A9="","FALTA INFORMACIÓN: orden",IF(COUNTIF($A$8:$A$37,A9)&gt;1,"REVISAR: orden duplicada",IF(B9="","FALTA INFORMACIÓN: trabajo",IF(ISBLANK(C9),"FALTA INFORMACIÓN: cantidad",IF(OR(NOT(ISNUMBER(C9)),C9&lt;=0),"REVISAR: cantidad",IF(AND(NOT(ISBLANK(D9)),NOT(ISNUMBER(D9))),"REVISAR: fecha compromiso",IF(ISBLANK(F9),"FALTA INFORMACIÓN: min/unidad",IF(OR(NOT(ISNUMBER(F9)),F9&lt;=0),"REVISAR: min/unidad",IF(ISBLANK(K9),"FALTA INFORMACIÓN: tiempo previo",IF(OR(NOT(ISNUMBER(K9)),K9&lt;0),"REVISAR: tiempo previo",IF(M9="","FALTA INFORMACIÓN: estado",IF(NOT(OR(M9="Pendiente",M9="Liberado",M9="En proceso",M9="En restricción",M9="Completado")),"REVISAR: estado",IF(A8="","REVISAR: fila anterior vacía",IF(E8&lt;&gt;"OK","REVISAR: fila anterior inválida","OK"))))))))))))))))</f>
        <v>OK</v>
      </c>
      <c r="F9" s="7">
        <v>6</v>
      </c>
      <c r="G9" s="8">
        <f t="shared" si="0"/>
        <v>3</v>
      </c>
      <c r="H9" s="9">
        <f t="shared" ref="H9:H37" si="3">IF(E9&lt;&gt;"OK","",I8)</f>
        <v>46296.416666666672</v>
      </c>
      <c r="I9" s="9">
        <f t="shared" si="1"/>
        <v>46296.541666666672</v>
      </c>
      <c r="J9" s="8">
        <f>IF(E9&lt;&gt;"OK","",Configuracion!$B$11)</f>
        <v>1</v>
      </c>
      <c r="K9" s="7">
        <v>0.5</v>
      </c>
      <c r="L9" s="9">
        <f t="shared" si="2"/>
        <v>46296.354166666672</v>
      </c>
      <c r="M9" s="3" t="s">
        <v>181</v>
      </c>
      <c r="N9" s="3"/>
    </row>
    <row r="10" spans="1:14">
      <c r="A10" s="3" t="s">
        <v>185</v>
      </c>
      <c r="B10" s="3" t="s">
        <v>186</v>
      </c>
      <c r="C10" s="4">
        <v>30</v>
      </c>
      <c r="D10" s="5">
        <v>46296.708333333336</v>
      </c>
      <c r="E10" s="6" t="str">
        <f>IF(COUNTA(A10:D10)+COUNTA(F10)+COUNTA(K10)+COUNTA(M10:N10)=0,"",IF(COUNTIF(Configuracion!$D$6:$D$12,"&lt;&gt;OK")&gt;0,"REVISAR: configuración",IF(A10="","FALTA INFORMACIÓN: orden",IF(COUNTIF($A$8:$A$37,A10)&gt;1,"REVISAR: orden duplicada",IF(B10="","FALTA INFORMACIÓN: trabajo",IF(ISBLANK(C10),"FALTA INFORMACIÓN: cantidad",IF(OR(NOT(ISNUMBER(C10)),C10&lt;=0),"REVISAR: cantidad",IF(AND(NOT(ISBLANK(D10)),NOT(ISNUMBER(D10))),"REVISAR: fecha compromiso",IF(ISBLANK(F10),"FALTA INFORMACIÓN: min/unidad",IF(OR(NOT(ISNUMBER(F10)),F10&lt;=0),"REVISAR: min/unidad",IF(ISBLANK(K10),"FALTA INFORMACIÓN: tiempo previo",IF(OR(NOT(ISNUMBER(K10)),K10&lt;0),"REVISAR: tiempo previo",IF(M10="","FALTA INFORMACIÓN: estado",IF(NOT(OR(M10="Pendiente",M10="Liberado",M10="En proceso",M10="En restricción",M10="Completado")),"REVISAR: estado",IF(A9="","REVISAR: fila anterior vacía",IF(E9&lt;&gt;"OK","REVISAR: fila anterior inválida","OK"))))))))))))))))</f>
        <v>OK</v>
      </c>
      <c r="F10" s="7">
        <v>6</v>
      </c>
      <c r="G10" s="8">
        <f t="shared" si="0"/>
        <v>3</v>
      </c>
      <c r="H10" s="9">
        <f t="shared" si="3"/>
        <v>46296.541666666672</v>
      </c>
      <c r="I10" s="9">
        <f t="shared" si="1"/>
        <v>46296.666666666672</v>
      </c>
      <c r="J10" s="8">
        <f>IF(E10&lt;&gt;"OK","",Configuracion!$B$11)</f>
        <v>1</v>
      </c>
      <c r="K10" s="7">
        <v>0.5</v>
      </c>
      <c r="L10" s="9">
        <f t="shared" si="2"/>
        <v>46296.479166666672</v>
      </c>
      <c r="M10" s="3" t="s">
        <v>181</v>
      </c>
      <c r="N10" s="3"/>
    </row>
    <row r="11" spans="1:14">
      <c r="A11" s="3"/>
      <c r="B11" s="3"/>
      <c r="C11" s="4"/>
      <c r="D11" s="5"/>
      <c r="E11" s="6" t="str">
        <f>IF(COUNTA(A11:D11)+COUNTA(F11)+COUNTA(K11)+COUNTA(M11:N11)=0,"",IF(COUNTIF(Configuracion!$D$6:$D$12,"&lt;&gt;OK")&gt;0,"REVISAR: configuración",IF(A11="","FALTA INFORMACIÓN: orden",IF(COUNTIF($A$8:$A$37,A11)&gt;1,"REVISAR: orden duplicada",IF(B11="","FALTA INFORMACIÓN: trabajo",IF(ISBLANK(C11),"FALTA INFORMACIÓN: cantidad",IF(OR(NOT(ISNUMBER(C11)),C11&lt;=0),"REVISAR: cantidad",IF(AND(NOT(ISBLANK(D11)),NOT(ISNUMBER(D11))),"REVISAR: fecha compromiso",IF(ISBLANK(F11),"FALTA INFORMACIÓN: min/unidad",IF(OR(NOT(ISNUMBER(F11)),F11&lt;=0),"REVISAR: min/unidad",IF(ISBLANK(K11),"FALTA INFORMACIÓN: tiempo previo",IF(OR(NOT(ISNUMBER(K11)),K11&lt;0),"REVISAR: tiempo previo",IF(M11="","FALTA INFORMACIÓN: estado",IF(NOT(OR(M11="Pendiente",M11="Liberado",M11="En proceso",M11="En restricción",M11="Completado")),"REVISAR: estado",IF(A10="","REVISAR: fila anterior vacía",IF(E10&lt;&gt;"OK","REVISAR: fila anterior inválida","OK"))))))))))))))))</f>
        <v/>
      </c>
      <c r="F11" s="7"/>
      <c r="G11" s="8" t="str">
        <f t="shared" si="0"/>
        <v/>
      </c>
      <c r="H11" s="9" t="str">
        <f t="shared" si="3"/>
        <v/>
      </c>
      <c r="I11" s="9" t="str">
        <f t="shared" si="1"/>
        <v/>
      </c>
      <c r="J11" s="8" t="str">
        <f>IF(E11&lt;&gt;"OK","",Configuracion!$B$11)</f>
        <v/>
      </c>
      <c r="K11" s="7"/>
      <c r="L11" s="9" t="str">
        <f t="shared" si="2"/>
        <v/>
      </c>
      <c r="M11" s="3"/>
      <c r="N11" s="3"/>
    </row>
    <row r="12" spans="1:14">
      <c r="A12" s="3"/>
      <c r="B12" s="3"/>
      <c r="C12" s="4"/>
      <c r="D12" s="5"/>
      <c r="E12" s="6" t="str">
        <f>IF(COUNTA(A12:D12)+COUNTA(F12)+COUNTA(K12)+COUNTA(M12:N12)=0,"",IF(COUNTIF(Configuracion!$D$6:$D$12,"&lt;&gt;OK")&gt;0,"REVISAR: configuración",IF(A12="","FALTA INFORMACIÓN: orden",IF(COUNTIF($A$8:$A$37,A12)&gt;1,"REVISAR: orden duplicada",IF(B12="","FALTA INFORMACIÓN: trabajo",IF(ISBLANK(C12),"FALTA INFORMACIÓN: cantidad",IF(OR(NOT(ISNUMBER(C12)),C12&lt;=0),"REVISAR: cantidad",IF(AND(NOT(ISBLANK(D12)),NOT(ISNUMBER(D12))),"REVISAR: fecha compromiso",IF(ISBLANK(F12),"FALTA INFORMACIÓN: min/unidad",IF(OR(NOT(ISNUMBER(F12)),F12&lt;=0),"REVISAR: min/unidad",IF(ISBLANK(K12),"FALTA INFORMACIÓN: tiempo previo",IF(OR(NOT(ISNUMBER(K12)),K12&lt;0),"REVISAR: tiempo previo",IF(M12="","FALTA INFORMACIÓN: estado",IF(NOT(OR(M12="Pendiente",M12="Liberado",M12="En proceso",M12="En restricción",M12="Completado")),"REVISAR: estado",IF(A11="","REVISAR: fila anterior vacía",IF(E11&lt;&gt;"OK","REVISAR: fila anterior inválida","OK"))))))))))))))))</f>
        <v/>
      </c>
      <c r="F12" s="7"/>
      <c r="G12" s="8" t="str">
        <f t="shared" si="0"/>
        <v/>
      </c>
      <c r="H12" s="9" t="str">
        <f t="shared" si="3"/>
        <v/>
      </c>
      <c r="I12" s="9" t="str">
        <f t="shared" si="1"/>
        <v/>
      </c>
      <c r="J12" s="8" t="str">
        <f>IF(E12&lt;&gt;"OK","",Configuracion!$B$11)</f>
        <v/>
      </c>
      <c r="K12" s="7"/>
      <c r="L12" s="9" t="str">
        <f t="shared" si="2"/>
        <v/>
      </c>
      <c r="M12" s="3"/>
      <c r="N12" s="3"/>
    </row>
    <row r="13" spans="1:14">
      <c r="A13" s="3"/>
      <c r="B13" s="3"/>
      <c r="C13" s="4"/>
      <c r="D13" s="5"/>
      <c r="E13" s="6" t="str">
        <f>IF(COUNTA(A13:D13)+COUNTA(F13)+COUNTA(K13)+COUNTA(M13:N13)=0,"",IF(COUNTIF(Configuracion!$D$6:$D$12,"&lt;&gt;OK")&gt;0,"REVISAR: configuración",IF(A13="","FALTA INFORMACIÓN: orden",IF(COUNTIF($A$8:$A$37,A13)&gt;1,"REVISAR: orden duplicada",IF(B13="","FALTA INFORMACIÓN: trabajo",IF(ISBLANK(C13),"FALTA INFORMACIÓN: cantidad",IF(OR(NOT(ISNUMBER(C13)),C13&lt;=0),"REVISAR: cantidad",IF(AND(NOT(ISBLANK(D13)),NOT(ISNUMBER(D13))),"REVISAR: fecha compromiso",IF(ISBLANK(F13),"FALTA INFORMACIÓN: min/unidad",IF(OR(NOT(ISNUMBER(F13)),F13&lt;=0),"REVISAR: min/unidad",IF(ISBLANK(K13),"FALTA INFORMACIÓN: tiempo previo",IF(OR(NOT(ISNUMBER(K13)),K13&lt;0),"REVISAR: tiempo previo",IF(M13="","FALTA INFORMACIÓN: estado",IF(NOT(OR(M13="Pendiente",M13="Liberado",M13="En proceso",M13="En restricción",M13="Completado")),"REVISAR: estado",IF(A12="","REVISAR: fila anterior vacía",IF(E12&lt;&gt;"OK","REVISAR: fila anterior inválida","OK"))))))))))))))))</f>
        <v/>
      </c>
      <c r="F13" s="7"/>
      <c r="G13" s="8" t="str">
        <f t="shared" si="0"/>
        <v/>
      </c>
      <c r="H13" s="9" t="str">
        <f t="shared" si="3"/>
        <v/>
      </c>
      <c r="I13" s="9" t="str">
        <f t="shared" si="1"/>
        <v/>
      </c>
      <c r="J13" s="8" t="str">
        <f>IF(E13&lt;&gt;"OK","",Configuracion!$B$11)</f>
        <v/>
      </c>
      <c r="K13" s="7"/>
      <c r="L13" s="9" t="str">
        <f t="shared" si="2"/>
        <v/>
      </c>
      <c r="M13" s="3"/>
      <c r="N13" s="3"/>
    </row>
    <row r="14" spans="1:14">
      <c r="A14" s="3"/>
      <c r="B14" s="3"/>
      <c r="C14" s="4"/>
      <c r="D14" s="5"/>
      <c r="E14" s="6" t="str">
        <f>IF(COUNTA(A14:D14)+COUNTA(F14)+COUNTA(K14)+COUNTA(M14:N14)=0,"",IF(COUNTIF(Configuracion!$D$6:$D$12,"&lt;&gt;OK")&gt;0,"REVISAR: configuración",IF(A14="","FALTA INFORMACIÓN: orden",IF(COUNTIF($A$8:$A$37,A14)&gt;1,"REVISAR: orden duplicada",IF(B14="","FALTA INFORMACIÓN: trabajo",IF(ISBLANK(C14),"FALTA INFORMACIÓN: cantidad",IF(OR(NOT(ISNUMBER(C14)),C14&lt;=0),"REVISAR: cantidad",IF(AND(NOT(ISBLANK(D14)),NOT(ISNUMBER(D14))),"REVISAR: fecha compromiso",IF(ISBLANK(F14),"FALTA INFORMACIÓN: min/unidad",IF(OR(NOT(ISNUMBER(F14)),F14&lt;=0),"REVISAR: min/unidad",IF(ISBLANK(K14),"FALTA INFORMACIÓN: tiempo previo",IF(OR(NOT(ISNUMBER(K14)),K14&lt;0),"REVISAR: tiempo previo",IF(M14="","FALTA INFORMACIÓN: estado",IF(NOT(OR(M14="Pendiente",M14="Liberado",M14="En proceso",M14="En restricción",M14="Completado")),"REVISAR: estado",IF(A13="","REVISAR: fila anterior vacía",IF(E13&lt;&gt;"OK","REVISAR: fila anterior inválida","OK"))))))))))))))))</f>
        <v/>
      </c>
      <c r="F14" s="7"/>
      <c r="G14" s="8" t="str">
        <f t="shared" si="0"/>
        <v/>
      </c>
      <c r="H14" s="9" t="str">
        <f t="shared" si="3"/>
        <v/>
      </c>
      <c r="I14" s="9" t="str">
        <f t="shared" si="1"/>
        <v/>
      </c>
      <c r="J14" s="8" t="str">
        <f>IF(E14&lt;&gt;"OK","",Configuracion!$B$11)</f>
        <v/>
      </c>
      <c r="K14" s="7"/>
      <c r="L14" s="9" t="str">
        <f t="shared" si="2"/>
        <v/>
      </c>
      <c r="M14" s="3"/>
      <c r="N14" s="3"/>
    </row>
    <row r="15" spans="1:14">
      <c r="A15" s="3"/>
      <c r="B15" s="3"/>
      <c r="C15" s="4"/>
      <c r="D15" s="5"/>
      <c r="E15" s="6" t="str">
        <f>IF(COUNTA(A15:D15)+COUNTA(F15)+COUNTA(K15)+COUNTA(M15:N15)=0,"",IF(COUNTIF(Configuracion!$D$6:$D$12,"&lt;&gt;OK")&gt;0,"REVISAR: configuración",IF(A15="","FALTA INFORMACIÓN: orden",IF(COUNTIF($A$8:$A$37,A15)&gt;1,"REVISAR: orden duplicada",IF(B15="","FALTA INFORMACIÓN: trabajo",IF(ISBLANK(C15),"FALTA INFORMACIÓN: cantidad",IF(OR(NOT(ISNUMBER(C15)),C15&lt;=0),"REVISAR: cantidad",IF(AND(NOT(ISBLANK(D15)),NOT(ISNUMBER(D15))),"REVISAR: fecha compromiso",IF(ISBLANK(F15),"FALTA INFORMACIÓN: min/unidad",IF(OR(NOT(ISNUMBER(F15)),F15&lt;=0),"REVISAR: min/unidad",IF(ISBLANK(K15),"FALTA INFORMACIÓN: tiempo previo",IF(OR(NOT(ISNUMBER(K15)),K15&lt;0),"REVISAR: tiempo previo",IF(M15="","FALTA INFORMACIÓN: estado",IF(NOT(OR(M15="Pendiente",M15="Liberado",M15="En proceso",M15="En restricción",M15="Completado")),"REVISAR: estado",IF(A14="","REVISAR: fila anterior vacía",IF(E14&lt;&gt;"OK","REVISAR: fila anterior inválida","OK"))))))))))))))))</f>
        <v/>
      </c>
      <c r="F15" s="7"/>
      <c r="G15" s="8" t="str">
        <f t="shared" si="0"/>
        <v/>
      </c>
      <c r="H15" s="9" t="str">
        <f t="shared" si="3"/>
        <v/>
      </c>
      <c r="I15" s="9" t="str">
        <f t="shared" si="1"/>
        <v/>
      </c>
      <c r="J15" s="8" t="str">
        <f>IF(E15&lt;&gt;"OK","",Configuracion!$B$11)</f>
        <v/>
      </c>
      <c r="K15" s="7"/>
      <c r="L15" s="9" t="str">
        <f t="shared" si="2"/>
        <v/>
      </c>
      <c r="M15" s="3"/>
      <c r="N15" s="3"/>
    </row>
    <row r="16" spans="1:14">
      <c r="A16" s="3"/>
      <c r="B16" s="3"/>
      <c r="C16" s="4"/>
      <c r="D16" s="5"/>
      <c r="E16" s="6" t="str">
        <f>IF(COUNTA(A16:D16)+COUNTA(F16)+COUNTA(K16)+COUNTA(M16:N16)=0,"",IF(COUNTIF(Configuracion!$D$6:$D$12,"&lt;&gt;OK")&gt;0,"REVISAR: configuración",IF(A16="","FALTA INFORMACIÓN: orden",IF(COUNTIF($A$8:$A$37,A16)&gt;1,"REVISAR: orden duplicada",IF(B16="","FALTA INFORMACIÓN: trabajo",IF(ISBLANK(C16),"FALTA INFORMACIÓN: cantidad",IF(OR(NOT(ISNUMBER(C16)),C16&lt;=0),"REVISAR: cantidad",IF(AND(NOT(ISBLANK(D16)),NOT(ISNUMBER(D16))),"REVISAR: fecha compromiso",IF(ISBLANK(F16),"FALTA INFORMACIÓN: min/unidad",IF(OR(NOT(ISNUMBER(F16)),F16&lt;=0),"REVISAR: min/unidad",IF(ISBLANK(K16),"FALTA INFORMACIÓN: tiempo previo",IF(OR(NOT(ISNUMBER(K16)),K16&lt;0),"REVISAR: tiempo previo",IF(M16="","FALTA INFORMACIÓN: estado",IF(NOT(OR(M16="Pendiente",M16="Liberado",M16="En proceso",M16="En restricción",M16="Completado")),"REVISAR: estado",IF(A15="","REVISAR: fila anterior vacía",IF(E15&lt;&gt;"OK","REVISAR: fila anterior inválida","OK"))))))))))))))))</f>
        <v/>
      </c>
      <c r="F16" s="7"/>
      <c r="G16" s="8" t="str">
        <f t="shared" si="0"/>
        <v/>
      </c>
      <c r="H16" s="9" t="str">
        <f t="shared" si="3"/>
        <v/>
      </c>
      <c r="I16" s="9" t="str">
        <f t="shared" si="1"/>
        <v/>
      </c>
      <c r="J16" s="8" t="str">
        <f>IF(E16&lt;&gt;"OK","",Configuracion!$B$11)</f>
        <v/>
      </c>
      <c r="K16" s="7"/>
      <c r="L16" s="9" t="str">
        <f t="shared" si="2"/>
        <v/>
      </c>
      <c r="M16" s="3"/>
      <c r="N16" s="3"/>
    </row>
    <row r="17" spans="1:14">
      <c r="A17" s="3"/>
      <c r="B17" s="3"/>
      <c r="C17" s="4"/>
      <c r="D17" s="5"/>
      <c r="E17" s="6" t="str">
        <f>IF(COUNTA(A17:D17)+COUNTA(F17)+COUNTA(K17)+COUNTA(M17:N17)=0,"",IF(COUNTIF(Configuracion!$D$6:$D$12,"&lt;&gt;OK")&gt;0,"REVISAR: configuración",IF(A17="","FALTA INFORMACIÓN: orden",IF(COUNTIF($A$8:$A$37,A17)&gt;1,"REVISAR: orden duplicada",IF(B17="","FALTA INFORMACIÓN: trabajo",IF(ISBLANK(C17),"FALTA INFORMACIÓN: cantidad",IF(OR(NOT(ISNUMBER(C17)),C17&lt;=0),"REVISAR: cantidad",IF(AND(NOT(ISBLANK(D17)),NOT(ISNUMBER(D17))),"REVISAR: fecha compromiso",IF(ISBLANK(F17),"FALTA INFORMACIÓN: min/unidad",IF(OR(NOT(ISNUMBER(F17)),F17&lt;=0),"REVISAR: min/unidad",IF(ISBLANK(K17),"FALTA INFORMACIÓN: tiempo previo",IF(OR(NOT(ISNUMBER(K17)),K17&lt;0),"REVISAR: tiempo previo",IF(M17="","FALTA INFORMACIÓN: estado",IF(NOT(OR(M17="Pendiente",M17="Liberado",M17="En proceso",M17="En restricción",M17="Completado")),"REVISAR: estado",IF(A16="","REVISAR: fila anterior vacía",IF(E16&lt;&gt;"OK","REVISAR: fila anterior inválida","OK"))))))))))))))))</f>
        <v/>
      </c>
      <c r="F17" s="7"/>
      <c r="G17" s="8" t="str">
        <f t="shared" si="0"/>
        <v/>
      </c>
      <c r="H17" s="9" t="str">
        <f t="shared" si="3"/>
        <v/>
      </c>
      <c r="I17" s="9" t="str">
        <f t="shared" si="1"/>
        <v/>
      </c>
      <c r="J17" s="8" t="str">
        <f>IF(E17&lt;&gt;"OK","",Configuracion!$B$11)</f>
        <v/>
      </c>
      <c r="K17" s="7"/>
      <c r="L17" s="9" t="str">
        <f t="shared" si="2"/>
        <v/>
      </c>
      <c r="M17" s="3"/>
      <c r="N17" s="3"/>
    </row>
    <row r="18" spans="1:14">
      <c r="A18" s="3"/>
      <c r="B18" s="3"/>
      <c r="C18" s="4"/>
      <c r="D18" s="5"/>
      <c r="E18" s="6" t="str">
        <f>IF(COUNTA(A18:D18)+COUNTA(F18)+COUNTA(K18)+COUNTA(M18:N18)=0,"",IF(COUNTIF(Configuracion!$D$6:$D$12,"&lt;&gt;OK")&gt;0,"REVISAR: configuración",IF(A18="","FALTA INFORMACIÓN: orden",IF(COUNTIF($A$8:$A$37,A18)&gt;1,"REVISAR: orden duplicada",IF(B18="","FALTA INFORMACIÓN: trabajo",IF(ISBLANK(C18),"FALTA INFORMACIÓN: cantidad",IF(OR(NOT(ISNUMBER(C18)),C18&lt;=0),"REVISAR: cantidad",IF(AND(NOT(ISBLANK(D18)),NOT(ISNUMBER(D18))),"REVISAR: fecha compromiso",IF(ISBLANK(F18),"FALTA INFORMACIÓN: min/unidad",IF(OR(NOT(ISNUMBER(F18)),F18&lt;=0),"REVISAR: min/unidad",IF(ISBLANK(K18),"FALTA INFORMACIÓN: tiempo previo",IF(OR(NOT(ISNUMBER(K18)),K18&lt;0),"REVISAR: tiempo previo",IF(M18="","FALTA INFORMACIÓN: estado",IF(NOT(OR(M18="Pendiente",M18="Liberado",M18="En proceso",M18="En restricción",M18="Completado")),"REVISAR: estado",IF(A17="","REVISAR: fila anterior vacía",IF(E17&lt;&gt;"OK","REVISAR: fila anterior inválida","OK"))))))))))))))))</f>
        <v/>
      </c>
      <c r="F18" s="7"/>
      <c r="G18" s="8" t="str">
        <f t="shared" si="0"/>
        <v/>
      </c>
      <c r="H18" s="9" t="str">
        <f t="shared" si="3"/>
        <v/>
      </c>
      <c r="I18" s="9" t="str">
        <f t="shared" si="1"/>
        <v/>
      </c>
      <c r="J18" s="8" t="str">
        <f>IF(E18&lt;&gt;"OK","",Configuracion!$B$11)</f>
        <v/>
      </c>
      <c r="K18" s="7"/>
      <c r="L18" s="9" t="str">
        <f t="shared" si="2"/>
        <v/>
      </c>
      <c r="M18" s="3"/>
      <c r="N18" s="3"/>
    </row>
    <row r="19" spans="1:14">
      <c r="A19" s="3"/>
      <c r="B19" s="3"/>
      <c r="C19" s="4"/>
      <c r="D19" s="5"/>
      <c r="E19" s="6" t="str">
        <f>IF(COUNTA(A19:D19)+COUNTA(F19)+COUNTA(K19)+COUNTA(M19:N19)=0,"",IF(COUNTIF(Configuracion!$D$6:$D$12,"&lt;&gt;OK")&gt;0,"REVISAR: configuración",IF(A19="","FALTA INFORMACIÓN: orden",IF(COUNTIF($A$8:$A$37,A19)&gt;1,"REVISAR: orden duplicada",IF(B19="","FALTA INFORMACIÓN: trabajo",IF(ISBLANK(C19),"FALTA INFORMACIÓN: cantidad",IF(OR(NOT(ISNUMBER(C19)),C19&lt;=0),"REVISAR: cantidad",IF(AND(NOT(ISBLANK(D19)),NOT(ISNUMBER(D19))),"REVISAR: fecha compromiso",IF(ISBLANK(F19),"FALTA INFORMACIÓN: min/unidad",IF(OR(NOT(ISNUMBER(F19)),F19&lt;=0),"REVISAR: min/unidad",IF(ISBLANK(K19),"FALTA INFORMACIÓN: tiempo previo",IF(OR(NOT(ISNUMBER(K19)),K19&lt;0),"REVISAR: tiempo previo",IF(M19="","FALTA INFORMACIÓN: estado",IF(NOT(OR(M19="Pendiente",M19="Liberado",M19="En proceso",M19="En restricción",M19="Completado")),"REVISAR: estado",IF(A18="","REVISAR: fila anterior vacía",IF(E18&lt;&gt;"OK","REVISAR: fila anterior inválida","OK"))))))))))))))))</f>
        <v/>
      </c>
      <c r="F19" s="7"/>
      <c r="G19" s="8" t="str">
        <f t="shared" si="0"/>
        <v/>
      </c>
      <c r="H19" s="9" t="str">
        <f t="shared" si="3"/>
        <v/>
      </c>
      <c r="I19" s="9" t="str">
        <f t="shared" si="1"/>
        <v/>
      </c>
      <c r="J19" s="8" t="str">
        <f>IF(E19&lt;&gt;"OK","",Configuracion!$B$11)</f>
        <v/>
      </c>
      <c r="K19" s="7"/>
      <c r="L19" s="9" t="str">
        <f t="shared" si="2"/>
        <v/>
      </c>
      <c r="M19" s="3"/>
      <c r="N19" s="3"/>
    </row>
    <row r="20" spans="1:14">
      <c r="A20" s="3"/>
      <c r="B20" s="3"/>
      <c r="C20" s="4"/>
      <c r="D20" s="5"/>
      <c r="E20" s="6" t="str">
        <f>IF(COUNTA(A20:D20)+COUNTA(F20)+COUNTA(K20)+COUNTA(M20:N20)=0,"",IF(COUNTIF(Configuracion!$D$6:$D$12,"&lt;&gt;OK")&gt;0,"REVISAR: configuración",IF(A20="","FALTA INFORMACIÓN: orden",IF(COUNTIF($A$8:$A$37,A20)&gt;1,"REVISAR: orden duplicada",IF(B20="","FALTA INFORMACIÓN: trabajo",IF(ISBLANK(C20),"FALTA INFORMACIÓN: cantidad",IF(OR(NOT(ISNUMBER(C20)),C20&lt;=0),"REVISAR: cantidad",IF(AND(NOT(ISBLANK(D20)),NOT(ISNUMBER(D20))),"REVISAR: fecha compromiso",IF(ISBLANK(F20),"FALTA INFORMACIÓN: min/unidad",IF(OR(NOT(ISNUMBER(F20)),F20&lt;=0),"REVISAR: min/unidad",IF(ISBLANK(K20),"FALTA INFORMACIÓN: tiempo previo",IF(OR(NOT(ISNUMBER(K20)),K20&lt;0),"REVISAR: tiempo previo",IF(M20="","FALTA INFORMACIÓN: estado",IF(NOT(OR(M20="Pendiente",M20="Liberado",M20="En proceso",M20="En restricción",M20="Completado")),"REVISAR: estado",IF(A19="","REVISAR: fila anterior vacía",IF(E19&lt;&gt;"OK","REVISAR: fila anterior inválida","OK"))))))))))))))))</f>
        <v/>
      </c>
      <c r="F20" s="7"/>
      <c r="G20" s="8" t="str">
        <f t="shared" si="0"/>
        <v/>
      </c>
      <c r="H20" s="9" t="str">
        <f t="shared" si="3"/>
        <v/>
      </c>
      <c r="I20" s="9" t="str">
        <f t="shared" si="1"/>
        <v/>
      </c>
      <c r="J20" s="8" t="str">
        <f>IF(E20&lt;&gt;"OK","",Configuracion!$B$11)</f>
        <v/>
      </c>
      <c r="K20" s="7"/>
      <c r="L20" s="9" t="str">
        <f t="shared" si="2"/>
        <v/>
      </c>
      <c r="M20" s="3"/>
      <c r="N20" s="3"/>
    </row>
    <row r="21" spans="1:14">
      <c r="A21" s="3"/>
      <c r="B21" s="3"/>
      <c r="C21" s="4"/>
      <c r="D21" s="5"/>
      <c r="E21" s="6" t="str">
        <f>IF(COUNTA(A21:D21)+COUNTA(F21)+COUNTA(K21)+COUNTA(M21:N21)=0,"",IF(COUNTIF(Configuracion!$D$6:$D$12,"&lt;&gt;OK")&gt;0,"REVISAR: configuración",IF(A21="","FALTA INFORMACIÓN: orden",IF(COUNTIF($A$8:$A$37,A21)&gt;1,"REVISAR: orden duplicada",IF(B21="","FALTA INFORMACIÓN: trabajo",IF(ISBLANK(C21),"FALTA INFORMACIÓN: cantidad",IF(OR(NOT(ISNUMBER(C21)),C21&lt;=0),"REVISAR: cantidad",IF(AND(NOT(ISBLANK(D21)),NOT(ISNUMBER(D21))),"REVISAR: fecha compromiso",IF(ISBLANK(F21),"FALTA INFORMACIÓN: min/unidad",IF(OR(NOT(ISNUMBER(F21)),F21&lt;=0),"REVISAR: min/unidad",IF(ISBLANK(K21),"FALTA INFORMACIÓN: tiempo previo",IF(OR(NOT(ISNUMBER(K21)),K21&lt;0),"REVISAR: tiempo previo",IF(M21="","FALTA INFORMACIÓN: estado",IF(NOT(OR(M21="Pendiente",M21="Liberado",M21="En proceso",M21="En restricción",M21="Completado")),"REVISAR: estado",IF(A20="","REVISAR: fila anterior vacía",IF(E20&lt;&gt;"OK","REVISAR: fila anterior inválida","OK"))))))))))))))))</f>
        <v/>
      </c>
      <c r="F21" s="7"/>
      <c r="G21" s="8" t="str">
        <f t="shared" si="0"/>
        <v/>
      </c>
      <c r="H21" s="9" t="str">
        <f t="shared" si="3"/>
        <v/>
      </c>
      <c r="I21" s="9" t="str">
        <f t="shared" si="1"/>
        <v/>
      </c>
      <c r="J21" s="8" t="str">
        <f>IF(E21&lt;&gt;"OK","",Configuracion!$B$11)</f>
        <v/>
      </c>
      <c r="K21" s="7"/>
      <c r="L21" s="9" t="str">
        <f t="shared" si="2"/>
        <v/>
      </c>
      <c r="M21" s="3"/>
      <c r="N21" s="3"/>
    </row>
    <row r="22" spans="1:14">
      <c r="A22" s="3"/>
      <c r="B22" s="3"/>
      <c r="C22" s="4"/>
      <c r="D22" s="5"/>
      <c r="E22" s="6" t="str">
        <f>IF(COUNTA(A22:D22)+COUNTA(F22)+COUNTA(K22)+COUNTA(M22:N22)=0,"",IF(COUNTIF(Configuracion!$D$6:$D$12,"&lt;&gt;OK")&gt;0,"REVISAR: configuración",IF(A22="","FALTA INFORMACIÓN: orden",IF(COUNTIF($A$8:$A$37,A22)&gt;1,"REVISAR: orden duplicada",IF(B22="","FALTA INFORMACIÓN: trabajo",IF(ISBLANK(C22),"FALTA INFORMACIÓN: cantidad",IF(OR(NOT(ISNUMBER(C22)),C22&lt;=0),"REVISAR: cantidad",IF(AND(NOT(ISBLANK(D22)),NOT(ISNUMBER(D22))),"REVISAR: fecha compromiso",IF(ISBLANK(F22),"FALTA INFORMACIÓN: min/unidad",IF(OR(NOT(ISNUMBER(F22)),F22&lt;=0),"REVISAR: min/unidad",IF(ISBLANK(K22),"FALTA INFORMACIÓN: tiempo previo",IF(OR(NOT(ISNUMBER(K22)),K22&lt;0),"REVISAR: tiempo previo",IF(M22="","FALTA INFORMACIÓN: estado",IF(NOT(OR(M22="Pendiente",M22="Liberado",M22="En proceso",M22="En restricción",M22="Completado")),"REVISAR: estado",IF(A21="","REVISAR: fila anterior vacía",IF(E21&lt;&gt;"OK","REVISAR: fila anterior inválida","OK"))))))))))))))))</f>
        <v/>
      </c>
      <c r="F22" s="7"/>
      <c r="G22" s="8" t="str">
        <f t="shared" si="0"/>
        <v/>
      </c>
      <c r="H22" s="9" t="str">
        <f t="shared" si="3"/>
        <v/>
      </c>
      <c r="I22" s="9" t="str">
        <f t="shared" si="1"/>
        <v/>
      </c>
      <c r="J22" s="8" t="str">
        <f>IF(E22&lt;&gt;"OK","",Configuracion!$B$11)</f>
        <v/>
      </c>
      <c r="K22" s="7"/>
      <c r="L22" s="9" t="str">
        <f t="shared" si="2"/>
        <v/>
      </c>
      <c r="M22" s="3"/>
      <c r="N22" s="3"/>
    </row>
    <row r="23" spans="1:14">
      <c r="A23" s="3"/>
      <c r="B23" s="3"/>
      <c r="C23" s="4"/>
      <c r="D23" s="5"/>
      <c r="E23" s="6" t="str">
        <f>IF(COUNTA(A23:D23)+COUNTA(F23)+COUNTA(K23)+COUNTA(M23:N23)=0,"",IF(COUNTIF(Configuracion!$D$6:$D$12,"&lt;&gt;OK")&gt;0,"REVISAR: configuración",IF(A23="","FALTA INFORMACIÓN: orden",IF(COUNTIF($A$8:$A$37,A23)&gt;1,"REVISAR: orden duplicada",IF(B23="","FALTA INFORMACIÓN: trabajo",IF(ISBLANK(C23),"FALTA INFORMACIÓN: cantidad",IF(OR(NOT(ISNUMBER(C23)),C23&lt;=0),"REVISAR: cantidad",IF(AND(NOT(ISBLANK(D23)),NOT(ISNUMBER(D23))),"REVISAR: fecha compromiso",IF(ISBLANK(F23),"FALTA INFORMACIÓN: min/unidad",IF(OR(NOT(ISNUMBER(F23)),F23&lt;=0),"REVISAR: min/unidad",IF(ISBLANK(K23),"FALTA INFORMACIÓN: tiempo previo",IF(OR(NOT(ISNUMBER(K23)),K23&lt;0),"REVISAR: tiempo previo",IF(M23="","FALTA INFORMACIÓN: estado",IF(NOT(OR(M23="Pendiente",M23="Liberado",M23="En proceso",M23="En restricción",M23="Completado")),"REVISAR: estado",IF(A22="","REVISAR: fila anterior vacía",IF(E22&lt;&gt;"OK","REVISAR: fila anterior inválida","OK"))))))))))))))))</f>
        <v/>
      </c>
      <c r="F23" s="7"/>
      <c r="G23" s="8" t="str">
        <f t="shared" si="0"/>
        <v/>
      </c>
      <c r="H23" s="9" t="str">
        <f t="shared" si="3"/>
        <v/>
      </c>
      <c r="I23" s="9" t="str">
        <f t="shared" si="1"/>
        <v/>
      </c>
      <c r="J23" s="8" t="str">
        <f>IF(E23&lt;&gt;"OK","",Configuracion!$B$11)</f>
        <v/>
      </c>
      <c r="K23" s="7"/>
      <c r="L23" s="9" t="str">
        <f t="shared" si="2"/>
        <v/>
      </c>
      <c r="M23" s="3"/>
      <c r="N23" s="3"/>
    </row>
    <row r="24" spans="1:14">
      <c r="A24" s="3"/>
      <c r="B24" s="3"/>
      <c r="C24" s="4"/>
      <c r="D24" s="5"/>
      <c r="E24" s="6" t="str">
        <f>IF(COUNTA(A24:D24)+COUNTA(F24)+COUNTA(K24)+COUNTA(M24:N24)=0,"",IF(COUNTIF(Configuracion!$D$6:$D$12,"&lt;&gt;OK")&gt;0,"REVISAR: configuración",IF(A24="","FALTA INFORMACIÓN: orden",IF(COUNTIF($A$8:$A$37,A24)&gt;1,"REVISAR: orden duplicada",IF(B24="","FALTA INFORMACIÓN: trabajo",IF(ISBLANK(C24),"FALTA INFORMACIÓN: cantidad",IF(OR(NOT(ISNUMBER(C24)),C24&lt;=0),"REVISAR: cantidad",IF(AND(NOT(ISBLANK(D24)),NOT(ISNUMBER(D24))),"REVISAR: fecha compromiso",IF(ISBLANK(F24),"FALTA INFORMACIÓN: min/unidad",IF(OR(NOT(ISNUMBER(F24)),F24&lt;=0),"REVISAR: min/unidad",IF(ISBLANK(K24),"FALTA INFORMACIÓN: tiempo previo",IF(OR(NOT(ISNUMBER(K24)),K24&lt;0),"REVISAR: tiempo previo",IF(M24="","FALTA INFORMACIÓN: estado",IF(NOT(OR(M24="Pendiente",M24="Liberado",M24="En proceso",M24="En restricción",M24="Completado")),"REVISAR: estado",IF(A23="","REVISAR: fila anterior vacía",IF(E23&lt;&gt;"OK","REVISAR: fila anterior inválida","OK"))))))))))))))))</f>
        <v/>
      </c>
      <c r="F24" s="7"/>
      <c r="G24" s="8" t="str">
        <f t="shared" si="0"/>
        <v/>
      </c>
      <c r="H24" s="9" t="str">
        <f t="shared" si="3"/>
        <v/>
      </c>
      <c r="I24" s="9" t="str">
        <f t="shared" si="1"/>
        <v/>
      </c>
      <c r="J24" s="8" t="str">
        <f>IF(E24&lt;&gt;"OK","",Configuracion!$B$11)</f>
        <v/>
      </c>
      <c r="K24" s="7"/>
      <c r="L24" s="9" t="str">
        <f t="shared" si="2"/>
        <v/>
      </c>
      <c r="M24" s="3"/>
      <c r="N24" s="3"/>
    </row>
    <row r="25" spans="1:14">
      <c r="A25" s="3"/>
      <c r="B25" s="3"/>
      <c r="C25" s="4"/>
      <c r="D25" s="5"/>
      <c r="E25" s="6" t="str">
        <f>IF(COUNTA(A25:D25)+COUNTA(F25)+COUNTA(K25)+COUNTA(M25:N25)=0,"",IF(COUNTIF(Configuracion!$D$6:$D$12,"&lt;&gt;OK")&gt;0,"REVISAR: configuración",IF(A25="","FALTA INFORMACIÓN: orden",IF(COUNTIF($A$8:$A$37,A25)&gt;1,"REVISAR: orden duplicada",IF(B25="","FALTA INFORMACIÓN: trabajo",IF(ISBLANK(C25),"FALTA INFORMACIÓN: cantidad",IF(OR(NOT(ISNUMBER(C25)),C25&lt;=0),"REVISAR: cantidad",IF(AND(NOT(ISBLANK(D25)),NOT(ISNUMBER(D25))),"REVISAR: fecha compromiso",IF(ISBLANK(F25),"FALTA INFORMACIÓN: min/unidad",IF(OR(NOT(ISNUMBER(F25)),F25&lt;=0),"REVISAR: min/unidad",IF(ISBLANK(K25),"FALTA INFORMACIÓN: tiempo previo",IF(OR(NOT(ISNUMBER(K25)),K25&lt;0),"REVISAR: tiempo previo",IF(M25="","FALTA INFORMACIÓN: estado",IF(NOT(OR(M25="Pendiente",M25="Liberado",M25="En proceso",M25="En restricción",M25="Completado")),"REVISAR: estado",IF(A24="","REVISAR: fila anterior vacía",IF(E24&lt;&gt;"OK","REVISAR: fila anterior inválida","OK"))))))))))))))))</f>
        <v/>
      </c>
      <c r="F25" s="7"/>
      <c r="G25" s="8" t="str">
        <f t="shared" si="0"/>
        <v/>
      </c>
      <c r="H25" s="9" t="str">
        <f t="shared" si="3"/>
        <v/>
      </c>
      <c r="I25" s="9" t="str">
        <f t="shared" si="1"/>
        <v/>
      </c>
      <c r="J25" s="8" t="str">
        <f>IF(E25&lt;&gt;"OK","",Configuracion!$B$11)</f>
        <v/>
      </c>
      <c r="K25" s="7"/>
      <c r="L25" s="9" t="str">
        <f t="shared" si="2"/>
        <v/>
      </c>
      <c r="M25" s="3"/>
      <c r="N25" s="3"/>
    </row>
    <row r="26" spans="1:14">
      <c r="A26" s="3"/>
      <c r="B26" s="3"/>
      <c r="C26" s="4"/>
      <c r="D26" s="5"/>
      <c r="E26" s="6" t="str">
        <f>IF(COUNTA(A26:D26)+COUNTA(F26)+COUNTA(K26)+COUNTA(M26:N26)=0,"",IF(COUNTIF(Configuracion!$D$6:$D$12,"&lt;&gt;OK")&gt;0,"REVISAR: configuración",IF(A26="","FALTA INFORMACIÓN: orden",IF(COUNTIF($A$8:$A$37,A26)&gt;1,"REVISAR: orden duplicada",IF(B26="","FALTA INFORMACIÓN: trabajo",IF(ISBLANK(C26),"FALTA INFORMACIÓN: cantidad",IF(OR(NOT(ISNUMBER(C26)),C26&lt;=0),"REVISAR: cantidad",IF(AND(NOT(ISBLANK(D26)),NOT(ISNUMBER(D26))),"REVISAR: fecha compromiso",IF(ISBLANK(F26),"FALTA INFORMACIÓN: min/unidad",IF(OR(NOT(ISNUMBER(F26)),F26&lt;=0),"REVISAR: min/unidad",IF(ISBLANK(K26),"FALTA INFORMACIÓN: tiempo previo",IF(OR(NOT(ISNUMBER(K26)),K26&lt;0),"REVISAR: tiempo previo",IF(M26="","FALTA INFORMACIÓN: estado",IF(NOT(OR(M26="Pendiente",M26="Liberado",M26="En proceso",M26="En restricción",M26="Completado")),"REVISAR: estado",IF(A25="","REVISAR: fila anterior vacía",IF(E25&lt;&gt;"OK","REVISAR: fila anterior inválida","OK"))))))))))))))))</f>
        <v/>
      </c>
      <c r="F26" s="7"/>
      <c r="G26" s="8" t="str">
        <f t="shared" si="0"/>
        <v/>
      </c>
      <c r="H26" s="9" t="str">
        <f t="shared" si="3"/>
        <v/>
      </c>
      <c r="I26" s="9" t="str">
        <f t="shared" si="1"/>
        <v/>
      </c>
      <c r="J26" s="8" t="str">
        <f>IF(E26&lt;&gt;"OK","",Configuracion!$B$11)</f>
        <v/>
      </c>
      <c r="K26" s="7"/>
      <c r="L26" s="9" t="str">
        <f t="shared" si="2"/>
        <v/>
      </c>
      <c r="M26" s="3"/>
      <c r="N26" s="3"/>
    </row>
    <row r="27" spans="1:14">
      <c r="A27" s="3"/>
      <c r="B27" s="3"/>
      <c r="C27" s="4"/>
      <c r="D27" s="5"/>
      <c r="E27" s="6" t="str">
        <f>IF(COUNTA(A27:D27)+COUNTA(F27)+COUNTA(K27)+COUNTA(M27:N27)=0,"",IF(COUNTIF(Configuracion!$D$6:$D$12,"&lt;&gt;OK")&gt;0,"REVISAR: configuración",IF(A27="","FALTA INFORMACIÓN: orden",IF(COUNTIF($A$8:$A$37,A27)&gt;1,"REVISAR: orden duplicada",IF(B27="","FALTA INFORMACIÓN: trabajo",IF(ISBLANK(C27),"FALTA INFORMACIÓN: cantidad",IF(OR(NOT(ISNUMBER(C27)),C27&lt;=0),"REVISAR: cantidad",IF(AND(NOT(ISBLANK(D27)),NOT(ISNUMBER(D27))),"REVISAR: fecha compromiso",IF(ISBLANK(F27),"FALTA INFORMACIÓN: min/unidad",IF(OR(NOT(ISNUMBER(F27)),F27&lt;=0),"REVISAR: min/unidad",IF(ISBLANK(K27),"FALTA INFORMACIÓN: tiempo previo",IF(OR(NOT(ISNUMBER(K27)),K27&lt;0),"REVISAR: tiempo previo",IF(M27="","FALTA INFORMACIÓN: estado",IF(NOT(OR(M27="Pendiente",M27="Liberado",M27="En proceso",M27="En restricción",M27="Completado")),"REVISAR: estado",IF(A26="","REVISAR: fila anterior vacía",IF(E26&lt;&gt;"OK","REVISAR: fila anterior inválida","OK"))))))))))))))))</f>
        <v/>
      </c>
      <c r="F27" s="7"/>
      <c r="G27" s="8" t="str">
        <f t="shared" si="0"/>
        <v/>
      </c>
      <c r="H27" s="9" t="str">
        <f t="shared" si="3"/>
        <v/>
      </c>
      <c r="I27" s="9" t="str">
        <f t="shared" si="1"/>
        <v/>
      </c>
      <c r="J27" s="8" t="str">
        <f>IF(E27&lt;&gt;"OK","",Configuracion!$B$11)</f>
        <v/>
      </c>
      <c r="K27" s="7"/>
      <c r="L27" s="9" t="str">
        <f t="shared" si="2"/>
        <v/>
      </c>
      <c r="M27" s="3"/>
      <c r="N27" s="3"/>
    </row>
    <row r="28" spans="1:14">
      <c r="A28" s="3"/>
      <c r="B28" s="3"/>
      <c r="C28" s="4"/>
      <c r="D28" s="5"/>
      <c r="E28" s="6" t="str">
        <f>IF(COUNTA(A28:D28)+COUNTA(F28)+COUNTA(K28)+COUNTA(M28:N28)=0,"",IF(COUNTIF(Configuracion!$D$6:$D$12,"&lt;&gt;OK")&gt;0,"REVISAR: configuración",IF(A28="","FALTA INFORMACIÓN: orden",IF(COUNTIF($A$8:$A$37,A28)&gt;1,"REVISAR: orden duplicada",IF(B28="","FALTA INFORMACIÓN: trabajo",IF(ISBLANK(C28),"FALTA INFORMACIÓN: cantidad",IF(OR(NOT(ISNUMBER(C28)),C28&lt;=0),"REVISAR: cantidad",IF(AND(NOT(ISBLANK(D28)),NOT(ISNUMBER(D28))),"REVISAR: fecha compromiso",IF(ISBLANK(F28),"FALTA INFORMACIÓN: min/unidad",IF(OR(NOT(ISNUMBER(F28)),F28&lt;=0),"REVISAR: min/unidad",IF(ISBLANK(K28),"FALTA INFORMACIÓN: tiempo previo",IF(OR(NOT(ISNUMBER(K28)),K28&lt;0),"REVISAR: tiempo previo",IF(M28="","FALTA INFORMACIÓN: estado",IF(NOT(OR(M28="Pendiente",M28="Liberado",M28="En proceso",M28="En restricción",M28="Completado")),"REVISAR: estado",IF(A27="","REVISAR: fila anterior vacía",IF(E27&lt;&gt;"OK","REVISAR: fila anterior inválida","OK"))))))))))))))))</f>
        <v/>
      </c>
      <c r="F28" s="7"/>
      <c r="G28" s="8" t="str">
        <f t="shared" si="0"/>
        <v/>
      </c>
      <c r="H28" s="9" t="str">
        <f t="shared" si="3"/>
        <v/>
      </c>
      <c r="I28" s="9" t="str">
        <f t="shared" si="1"/>
        <v/>
      </c>
      <c r="J28" s="8" t="str">
        <f>IF(E28&lt;&gt;"OK","",Configuracion!$B$11)</f>
        <v/>
      </c>
      <c r="K28" s="7"/>
      <c r="L28" s="9" t="str">
        <f t="shared" si="2"/>
        <v/>
      </c>
      <c r="M28" s="3"/>
      <c r="N28" s="3"/>
    </row>
    <row r="29" spans="1:14">
      <c r="A29" s="3"/>
      <c r="B29" s="3"/>
      <c r="C29" s="4"/>
      <c r="D29" s="5"/>
      <c r="E29" s="6" t="str">
        <f>IF(COUNTA(A29:D29)+COUNTA(F29)+COUNTA(K29)+COUNTA(M29:N29)=0,"",IF(COUNTIF(Configuracion!$D$6:$D$12,"&lt;&gt;OK")&gt;0,"REVISAR: configuración",IF(A29="","FALTA INFORMACIÓN: orden",IF(COUNTIF($A$8:$A$37,A29)&gt;1,"REVISAR: orden duplicada",IF(B29="","FALTA INFORMACIÓN: trabajo",IF(ISBLANK(C29),"FALTA INFORMACIÓN: cantidad",IF(OR(NOT(ISNUMBER(C29)),C29&lt;=0),"REVISAR: cantidad",IF(AND(NOT(ISBLANK(D29)),NOT(ISNUMBER(D29))),"REVISAR: fecha compromiso",IF(ISBLANK(F29),"FALTA INFORMACIÓN: min/unidad",IF(OR(NOT(ISNUMBER(F29)),F29&lt;=0),"REVISAR: min/unidad",IF(ISBLANK(K29),"FALTA INFORMACIÓN: tiempo previo",IF(OR(NOT(ISNUMBER(K29)),K29&lt;0),"REVISAR: tiempo previo",IF(M29="","FALTA INFORMACIÓN: estado",IF(NOT(OR(M29="Pendiente",M29="Liberado",M29="En proceso",M29="En restricción",M29="Completado")),"REVISAR: estado",IF(A28="","REVISAR: fila anterior vacía",IF(E28&lt;&gt;"OK","REVISAR: fila anterior inválida","OK"))))))))))))))))</f>
        <v/>
      </c>
      <c r="F29" s="7"/>
      <c r="G29" s="8" t="str">
        <f t="shared" si="0"/>
        <v/>
      </c>
      <c r="H29" s="9" t="str">
        <f t="shared" si="3"/>
        <v/>
      </c>
      <c r="I29" s="9" t="str">
        <f t="shared" si="1"/>
        <v/>
      </c>
      <c r="J29" s="8" t="str">
        <f>IF(E29&lt;&gt;"OK","",Configuracion!$B$11)</f>
        <v/>
      </c>
      <c r="K29" s="7"/>
      <c r="L29" s="9" t="str">
        <f t="shared" si="2"/>
        <v/>
      </c>
      <c r="M29" s="3"/>
      <c r="N29" s="3"/>
    </row>
    <row r="30" spans="1:14">
      <c r="A30" s="3"/>
      <c r="B30" s="3"/>
      <c r="C30" s="4"/>
      <c r="D30" s="5"/>
      <c r="E30" s="6" t="str">
        <f>IF(COUNTA(A30:D30)+COUNTA(F30)+COUNTA(K30)+COUNTA(M30:N30)=0,"",IF(COUNTIF(Configuracion!$D$6:$D$12,"&lt;&gt;OK")&gt;0,"REVISAR: configuración",IF(A30="","FALTA INFORMACIÓN: orden",IF(COUNTIF($A$8:$A$37,A30)&gt;1,"REVISAR: orden duplicada",IF(B30="","FALTA INFORMACIÓN: trabajo",IF(ISBLANK(C30),"FALTA INFORMACIÓN: cantidad",IF(OR(NOT(ISNUMBER(C30)),C30&lt;=0),"REVISAR: cantidad",IF(AND(NOT(ISBLANK(D30)),NOT(ISNUMBER(D30))),"REVISAR: fecha compromiso",IF(ISBLANK(F30),"FALTA INFORMACIÓN: min/unidad",IF(OR(NOT(ISNUMBER(F30)),F30&lt;=0),"REVISAR: min/unidad",IF(ISBLANK(K30),"FALTA INFORMACIÓN: tiempo previo",IF(OR(NOT(ISNUMBER(K30)),K30&lt;0),"REVISAR: tiempo previo",IF(M30="","FALTA INFORMACIÓN: estado",IF(NOT(OR(M30="Pendiente",M30="Liberado",M30="En proceso",M30="En restricción",M30="Completado")),"REVISAR: estado",IF(A29="","REVISAR: fila anterior vacía",IF(E29&lt;&gt;"OK","REVISAR: fila anterior inválida","OK"))))))))))))))))</f>
        <v/>
      </c>
      <c r="F30" s="7"/>
      <c r="G30" s="8" t="str">
        <f t="shared" si="0"/>
        <v/>
      </c>
      <c r="H30" s="9" t="str">
        <f t="shared" si="3"/>
        <v/>
      </c>
      <c r="I30" s="9" t="str">
        <f t="shared" si="1"/>
        <v/>
      </c>
      <c r="J30" s="8" t="str">
        <f>IF(E30&lt;&gt;"OK","",Configuracion!$B$11)</f>
        <v/>
      </c>
      <c r="K30" s="7"/>
      <c r="L30" s="9" t="str">
        <f t="shared" si="2"/>
        <v/>
      </c>
      <c r="M30" s="3"/>
      <c r="N30" s="3"/>
    </row>
    <row r="31" spans="1:14">
      <c r="A31" s="3"/>
      <c r="B31" s="3"/>
      <c r="C31" s="4"/>
      <c r="D31" s="5"/>
      <c r="E31" s="6" t="str">
        <f>IF(COUNTA(A31:D31)+COUNTA(F31)+COUNTA(K31)+COUNTA(M31:N31)=0,"",IF(COUNTIF(Configuracion!$D$6:$D$12,"&lt;&gt;OK")&gt;0,"REVISAR: configuración",IF(A31="","FALTA INFORMACIÓN: orden",IF(COUNTIF($A$8:$A$37,A31)&gt;1,"REVISAR: orden duplicada",IF(B31="","FALTA INFORMACIÓN: trabajo",IF(ISBLANK(C31),"FALTA INFORMACIÓN: cantidad",IF(OR(NOT(ISNUMBER(C31)),C31&lt;=0),"REVISAR: cantidad",IF(AND(NOT(ISBLANK(D31)),NOT(ISNUMBER(D31))),"REVISAR: fecha compromiso",IF(ISBLANK(F31),"FALTA INFORMACIÓN: min/unidad",IF(OR(NOT(ISNUMBER(F31)),F31&lt;=0),"REVISAR: min/unidad",IF(ISBLANK(K31),"FALTA INFORMACIÓN: tiempo previo",IF(OR(NOT(ISNUMBER(K31)),K31&lt;0),"REVISAR: tiempo previo",IF(M31="","FALTA INFORMACIÓN: estado",IF(NOT(OR(M31="Pendiente",M31="Liberado",M31="En proceso",M31="En restricción",M31="Completado")),"REVISAR: estado",IF(A30="","REVISAR: fila anterior vacía",IF(E30&lt;&gt;"OK","REVISAR: fila anterior inválida","OK"))))))))))))))))</f>
        <v/>
      </c>
      <c r="F31" s="7"/>
      <c r="G31" s="8" t="str">
        <f t="shared" si="0"/>
        <v/>
      </c>
      <c r="H31" s="9" t="str">
        <f t="shared" si="3"/>
        <v/>
      </c>
      <c r="I31" s="9" t="str">
        <f t="shared" si="1"/>
        <v/>
      </c>
      <c r="J31" s="8" t="str">
        <f>IF(E31&lt;&gt;"OK","",Configuracion!$B$11)</f>
        <v/>
      </c>
      <c r="K31" s="7"/>
      <c r="L31" s="9" t="str">
        <f t="shared" si="2"/>
        <v/>
      </c>
      <c r="M31" s="3"/>
      <c r="N31" s="3"/>
    </row>
    <row r="32" spans="1:14">
      <c r="A32" s="3"/>
      <c r="B32" s="3"/>
      <c r="C32" s="4"/>
      <c r="D32" s="5"/>
      <c r="E32" s="6" t="str">
        <f>IF(COUNTA(A32:D32)+COUNTA(F32)+COUNTA(K32)+COUNTA(M32:N32)=0,"",IF(COUNTIF(Configuracion!$D$6:$D$12,"&lt;&gt;OK")&gt;0,"REVISAR: configuración",IF(A32="","FALTA INFORMACIÓN: orden",IF(COUNTIF($A$8:$A$37,A32)&gt;1,"REVISAR: orden duplicada",IF(B32="","FALTA INFORMACIÓN: trabajo",IF(ISBLANK(C32),"FALTA INFORMACIÓN: cantidad",IF(OR(NOT(ISNUMBER(C32)),C32&lt;=0),"REVISAR: cantidad",IF(AND(NOT(ISBLANK(D32)),NOT(ISNUMBER(D32))),"REVISAR: fecha compromiso",IF(ISBLANK(F32),"FALTA INFORMACIÓN: min/unidad",IF(OR(NOT(ISNUMBER(F32)),F32&lt;=0),"REVISAR: min/unidad",IF(ISBLANK(K32),"FALTA INFORMACIÓN: tiempo previo",IF(OR(NOT(ISNUMBER(K32)),K32&lt;0),"REVISAR: tiempo previo",IF(M32="","FALTA INFORMACIÓN: estado",IF(NOT(OR(M32="Pendiente",M32="Liberado",M32="En proceso",M32="En restricción",M32="Completado")),"REVISAR: estado",IF(A31="","REVISAR: fila anterior vacía",IF(E31&lt;&gt;"OK","REVISAR: fila anterior inválida","OK"))))))))))))))))</f>
        <v/>
      </c>
      <c r="F32" s="7"/>
      <c r="G32" s="8" t="str">
        <f t="shared" si="0"/>
        <v/>
      </c>
      <c r="H32" s="9" t="str">
        <f t="shared" si="3"/>
        <v/>
      </c>
      <c r="I32" s="9" t="str">
        <f t="shared" si="1"/>
        <v/>
      </c>
      <c r="J32" s="8" t="str">
        <f>IF(E32&lt;&gt;"OK","",Configuracion!$B$11)</f>
        <v/>
      </c>
      <c r="K32" s="7"/>
      <c r="L32" s="9" t="str">
        <f t="shared" si="2"/>
        <v/>
      </c>
      <c r="M32" s="3"/>
      <c r="N32" s="3"/>
    </row>
    <row r="33" spans="1:14">
      <c r="A33" s="3"/>
      <c r="B33" s="3"/>
      <c r="C33" s="4"/>
      <c r="D33" s="5"/>
      <c r="E33" s="6" t="str">
        <f>IF(COUNTA(A33:D33)+COUNTA(F33)+COUNTA(K33)+COUNTA(M33:N33)=0,"",IF(COUNTIF(Configuracion!$D$6:$D$12,"&lt;&gt;OK")&gt;0,"REVISAR: configuración",IF(A33="","FALTA INFORMACIÓN: orden",IF(COUNTIF($A$8:$A$37,A33)&gt;1,"REVISAR: orden duplicada",IF(B33="","FALTA INFORMACIÓN: trabajo",IF(ISBLANK(C33),"FALTA INFORMACIÓN: cantidad",IF(OR(NOT(ISNUMBER(C33)),C33&lt;=0),"REVISAR: cantidad",IF(AND(NOT(ISBLANK(D33)),NOT(ISNUMBER(D33))),"REVISAR: fecha compromiso",IF(ISBLANK(F33),"FALTA INFORMACIÓN: min/unidad",IF(OR(NOT(ISNUMBER(F33)),F33&lt;=0),"REVISAR: min/unidad",IF(ISBLANK(K33),"FALTA INFORMACIÓN: tiempo previo",IF(OR(NOT(ISNUMBER(K33)),K33&lt;0),"REVISAR: tiempo previo",IF(M33="","FALTA INFORMACIÓN: estado",IF(NOT(OR(M33="Pendiente",M33="Liberado",M33="En proceso",M33="En restricción",M33="Completado")),"REVISAR: estado",IF(A32="","REVISAR: fila anterior vacía",IF(E32&lt;&gt;"OK","REVISAR: fila anterior inválida","OK"))))))))))))))))</f>
        <v/>
      </c>
      <c r="F33" s="7"/>
      <c r="G33" s="8" t="str">
        <f t="shared" si="0"/>
        <v/>
      </c>
      <c r="H33" s="9" t="str">
        <f t="shared" si="3"/>
        <v/>
      </c>
      <c r="I33" s="9" t="str">
        <f t="shared" si="1"/>
        <v/>
      </c>
      <c r="J33" s="8" t="str">
        <f>IF(E33&lt;&gt;"OK","",Configuracion!$B$11)</f>
        <v/>
      </c>
      <c r="K33" s="7"/>
      <c r="L33" s="9" t="str">
        <f t="shared" si="2"/>
        <v/>
      </c>
      <c r="M33" s="3"/>
      <c r="N33" s="3"/>
    </row>
    <row r="34" spans="1:14">
      <c r="A34" s="3"/>
      <c r="B34" s="3"/>
      <c r="C34" s="4"/>
      <c r="D34" s="5"/>
      <c r="E34" s="6" t="str">
        <f>IF(COUNTA(A34:D34)+COUNTA(F34)+COUNTA(K34)+COUNTA(M34:N34)=0,"",IF(COUNTIF(Configuracion!$D$6:$D$12,"&lt;&gt;OK")&gt;0,"REVISAR: configuración",IF(A34="","FALTA INFORMACIÓN: orden",IF(COUNTIF($A$8:$A$37,A34)&gt;1,"REVISAR: orden duplicada",IF(B34="","FALTA INFORMACIÓN: trabajo",IF(ISBLANK(C34),"FALTA INFORMACIÓN: cantidad",IF(OR(NOT(ISNUMBER(C34)),C34&lt;=0),"REVISAR: cantidad",IF(AND(NOT(ISBLANK(D34)),NOT(ISNUMBER(D34))),"REVISAR: fecha compromiso",IF(ISBLANK(F34),"FALTA INFORMACIÓN: min/unidad",IF(OR(NOT(ISNUMBER(F34)),F34&lt;=0),"REVISAR: min/unidad",IF(ISBLANK(K34),"FALTA INFORMACIÓN: tiempo previo",IF(OR(NOT(ISNUMBER(K34)),K34&lt;0),"REVISAR: tiempo previo",IF(M34="","FALTA INFORMACIÓN: estado",IF(NOT(OR(M34="Pendiente",M34="Liberado",M34="En proceso",M34="En restricción",M34="Completado")),"REVISAR: estado",IF(A33="","REVISAR: fila anterior vacía",IF(E33&lt;&gt;"OK","REVISAR: fila anterior inválida","OK"))))))))))))))))</f>
        <v/>
      </c>
      <c r="F34" s="7"/>
      <c r="G34" s="8" t="str">
        <f t="shared" si="0"/>
        <v/>
      </c>
      <c r="H34" s="9" t="str">
        <f t="shared" si="3"/>
        <v/>
      </c>
      <c r="I34" s="9" t="str">
        <f t="shared" si="1"/>
        <v/>
      </c>
      <c r="J34" s="8" t="str">
        <f>IF(E34&lt;&gt;"OK","",Configuracion!$B$11)</f>
        <v/>
      </c>
      <c r="K34" s="7"/>
      <c r="L34" s="9" t="str">
        <f t="shared" si="2"/>
        <v/>
      </c>
      <c r="M34" s="3"/>
      <c r="N34" s="3"/>
    </row>
    <row r="35" spans="1:14">
      <c r="A35" s="3"/>
      <c r="B35" s="3"/>
      <c r="C35" s="4"/>
      <c r="D35" s="5"/>
      <c r="E35" s="6" t="str">
        <f>IF(COUNTA(A35:D35)+COUNTA(F35)+COUNTA(K35)+COUNTA(M35:N35)=0,"",IF(COUNTIF(Configuracion!$D$6:$D$12,"&lt;&gt;OK")&gt;0,"REVISAR: configuración",IF(A35="","FALTA INFORMACIÓN: orden",IF(COUNTIF($A$8:$A$37,A35)&gt;1,"REVISAR: orden duplicada",IF(B35="","FALTA INFORMACIÓN: trabajo",IF(ISBLANK(C35),"FALTA INFORMACIÓN: cantidad",IF(OR(NOT(ISNUMBER(C35)),C35&lt;=0),"REVISAR: cantidad",IF(AND(NOT(ISBLANK(D35)),NOT(ISNUMBER(D35))),"REVISAR: fecha compromiso",IF(ISBLANK(F35),"FALTA INFORMACIÓN: min/unidad",IF(OR(NOT(ISNUMBER(F35)),F35&lt;=0),"REVISAR: min/unidad",IF(ISBLANK(K35),"FALTA INFORMACIÓN: tiempo previo",IF(OR(NOT(ISNUMBER(K35)),K35&lt;0),"REVISAR: tiempo previo",IF(M35="","FALTA INFORMACIÓN: estado",IF(NOT(OR(M35="Pendiente",M35="Liberado",M35="En proceso",M35="En restricción",M35="Completado")),"REVISAR: estado",IF(A34="","REVISAR: fila anterior vacía",IF(E34&lt;&gt;"OK","REVISAR: fila anterior inválida","OK"))))))))))))))))</f>
        <v/>
      </c>
      <c r="F35" s="7"/>
      <c r="G35" s="8" t="str">
        <f t="shared" si="0"/>
        <v/>
      </c>
      <c r="H35" s="9" t="str">
        <f t="shared" si="3"/>
        <v/>
      </c>
      <c r="I35" s="9" t="str">
        <f t="shared" si="1"/>
        <v/>
      </c>
      <c r="J35" s="8" t="str">
        <f>IF(E35&lt;&gt;"OK","",Configuracion!$B$11)</f>
        <v/>
      </c>
      <c r="K35" s="7"/>
      <c r="L35" s="9" t="str">
        <f t="shared" si="2"/>
        <v/>
      </c>
      <c r="M35" s="3"/>
      <c r="N35" s="3"/>
    </row>
    <row r="36" spans="1:14">
      <c r="A36" s="3"/>
      <c r="B36" s="3"/>
      <c r="C36" s="4"/>
      <c r="D36" s="5"/>
      <c r="E36" s="6" t="str">
        <f>IF(COUNTA(A36:D36)+COUNTA(F36)+COUNTA(K36)+COUNTA(M36:N36)=0,"",IF(COUNTIF(Configuracion!$D$6:$D$12,"&lt;&gt;OK")&gt;0,"REVISAR: configuración",IF(A36="","FALTA INFORMACIÓN: orden",IF(COUNTIF($A$8:$A$37,A36)&gt;1,"REVISAR: orden duplicada",IF(B36="","FALTA INFORMACIÓN: trabajo",IF(ISBLANK(C36),"FALTA INFORMACIÓN: cantidad",IF(OR(NOT(ISNUMBER(C36)),C36&lt;=0),"REVISAR: cantidad",IF(AND(NOT(ISBLANK(D36)),NOT(ISNUMBER(D36))),"REVISAR: fecha compromiso",IF(ISBLANK(F36),"FALTA INFORMACIÓN: min/unidad",IF(OR(NOT(ISNUMBER(F36)),F36&lt;=0),"REVISAR: min/unidad",IF(ISBLANK(K36),"FALTA INFORMACIÓN: tiempo previo",IF(OR(NOT(ISNUMBER(K36)),K36&lt;0),"REVISAR: tiempo previo",IF(M36="","FALTA INFORMACIÓN: estado",IF(NOT(OR(M36="Pendiente",M36="Liberado",M36="En proceso",M36="En restricción",M36="Completado")),"REVISAR: estado",IF(A35="","REVISAR: fila anterior vacía",IF(E35&lt;&gt;"OK","REVISAR: fila anterior inválida","OK"))))))))))))))))</f>
        <v/>
      </c>
      <c r="F36" s="7"/>
      <c r="G36" s="8" t="str">
        <f t="shared" si="0"/>
        <v/>
      </c>
      <c r="H36" s="9" t="str">
        <f t="shared" si="3"/>
        <v/>
      </c>
      <c r="I36" s="9" t="str">
        <f t="shared" si="1"/>
        <v/>
      </c>
      <c r="J36" s="8" t="str">
        <f>IF(E36&lt;&gt;"OK","",Configuracion!$B$11)</f>
        <v/>
      </c>
      <c r="K36" s="7"/>
      <c r="L36" s="9" t="str">
        <f t="shared" si="2"/>
        <v/>
      </c>
      <c r="M36" s="3"/>
      <c r="N36" s="3"/>
    </row>
    <row r="37" spans="1:14">
      <c r="A37" s="3"/>
      <c r="B37" s="3"/>
      <c r="C37" s="4"/>
      <c r="D37" s="5"/>
      <c r="E37" s="6" t="str">
        <f>IF(COUNTA(A37:D37)+COUNTA(F37)+COUNTA(K37)+COUNTA(M37:N37)=0,"",IF(COUNTIF(Configuracion!$D$6:$D$12,"&lt;&gt;OK")&gt;0,"REVISAR: configuración",IF(A37="","FALTA INFORMACIÓN: orden",IF(COUNTIF($A$8:$A$37,A37)&gt;1,"REVISAR: orden duplicada",IF(B37="","FALTA INFORMACIÓN: trabajo",IF(ISBLANK(C37),"FALTA INFORMACIÓN: cantidad",IF(OR(NOT(ISNUMBER(C37)),C37&lt;=0),"REVISAR: cantidad",IF(AND(NOT(ISBLANK(D37)),NOT(ISNUMBER(D37))),"REVISAR: fecha compromiso",IF(ISBLANK(F37),"FALTA INFORMACIÓN: min/unidad",IF(OR(NOT(ISNUMBER(F37)),F37&lt;=0),"REVISAR: min/unidad",IF(ISBLANK(K37),"FALTA INFORMACIÓN: tiempo previo",IF(OR(NOT(ISNUMBER(K37)),K37&lt;0),"REVISAR: tiempo previo",IF(M37="","FALTA INFORMACIÓN: estado",IF(NOT(OR(M37="Pendiente",M37="Liberado",M37="En proceso",M37="En restricción",M37="Completado")),"REVISAR: estado",IF(A36="","REVISAR: fila anterior vacía",IF(E36&lt;&gt;"OK","REVISAR: fila anterior inválida","OK"))))))))))))))))</f>
        <v/>
      </c>
      <c r="F37" s="7"/>
      <c r="G37" s="8" t="str">
        <f t="shared" si="0"/>
        <v/>
      </c>
      <c r="H37" s="9" t="str">
        <f t="shared" si="3"/>
        <v/>
      </c>
      <c r="I37" s="9" t="str">
        <f t="shared" si="1"/>
        <v/>
      </c>
      <c r="J37" s="8" t="str">
        <f>IF(E37&lt;&gt;"OK","",Configuracion!$B$11)</f>
        <v/>
      </c>
      <c r="K37" s="7"/>
      <c r="L37" s="9" t="str">
        <f t="shared" si="2"/>
        <v/>
      </c>
      <c r="M37" s="3"/>
      <c r="N37" s="3"/>
    </row>
    <row r="38" spans="1:14">
      <c r="A38" s="10"/>
      <c r="B38" s="10"/>
      <c r="C38" s="10"/>
      <c r="D38" s="10"/>
      <c r="E38" s="10"/>
      <c r="F38" s="10"/>
      <c r="G38" s="10"/>
      <c r="H38" s="10"/>
      <c r="I38" s="10"/>
      <c r="J38" s="10"/>
      <c r="K38" s="10"/>
      <c r="L38" s="10"/>
      <c r="M38" s="10"/>
      <c r="N38" s="10"/>
    </row>
    <row r="39" spans="1:14" ht="27.6">
      <c r="A39" s="1" t="s">
        <v>187</v>
      </c>
      <c r="B39" s="1"/>
      <c r="C39" s="1"/>
      <c r="D39" s="1"/>
      <c r="E39" s="1"/>
      <c r="F39" s="1"/>
      <c r="G39" s="11">
        <f>SUM(G8:G37)</f>
        <v>8</v>
      </c>
      <c r="H39" s="1" t="s">
        <v>188</v>
      </c>
      <c r="I39" s="11" t="str">
        <f>IF(COUNTIF(Configuracion!$D$6:$D$12,"&lt;&gt;OK")&gt;0,"REVISAR CONFIGURACIÓN",IF(COUNTIF(E8:E37,"REVISAR*")+COUNTIF(E8:E37,"FALTA*")&gt;0,"REVISAR DATOS",IF(COUNTIF(E8:E37,"OK")=0,"FALTA INFORMACIÓN",IF(G39&gt;Configuracion!$B$9,"Sobrecarga","Dentro de capacidad"))))</f>
        <v>Dentro de capacidad</v>
      </c>
      <c r="J39" s="1" t="s">
        <v>189</v>
      </c>
      <c r="K39" s="12">
        <f>IF(OR(COUNTIF(E8:E37,"REVISAR*")&gt;0,COUNTIF(E8:E37,"FALTA*")&gt;0,COUNTIF(E8:E37,"OK")=0,Configuracion!$D$9&lt;&gt;"OK"),"",G39/Configuracion!$B$9)</f>
        <v>1</v>
      </c>
      <c r="L39" s="10"/>
      <c r="M39" s="10"/>
      <c r="N39" s="10"/>
    </row>
  </sheetData>
  <mergeCells count="2">
    <mergeCell ref="A1:N2"/>
    <mergeCell ref="A4:N5"/>
  </mergeCells>
  <conditionalFormatting sqref="E8:E37">
    <cfRule type="expression" dxfId="28" priority="5">
      <formula>E8="OK"</formula>
    </cfRule>
    <cfRule type="expression" dxfId="27" priority="6">
      <formula>LEFT(E8,7)="REVISAR"</formula>
    </cfRule>
    <cfRule type="expression" dxfId="26" priority="7">
      <formula>LEFT(E8,5)="FALTA"</formula>
    </cfRule>
  </conditionalFormatting>
  <conditionalFormatting sqref="I39">
    <cfRule type="expression" dxfId="25" priority="8">
      <formula>I39="Dentro de capacidad"</formula>
    </cfRule>
    <cfRule type="expression" dxfId="24" priority="9">
      <formula>I39="Sobrecarga"</formula>
    </cfRule>
    <cfRule type="expression" dxfId="23" priority="10">
      <formula>LEFT(I39,7)="REVISAR"</formula>
    </cfRule>
    <cfRule type="expression" dxfId="22" priority="11">
      <formula>I39="FALTA INFORMACIÓN"</formula>
    </cfRule>
  </conditionalFormatting>
  <conditionalFormatting sqref="M8:M37">
    <cfRule type="expression" dxfId="21" priority="3">
      <formula>M8="Completado"</formula>
    </cfRule>
    <cfRule type="expression" dxfId="20" priority="4">
      <formula>M8="En restricción"</formula>
    </cfRule>
  </conditionalFormatting>
  <dataValidations count="3">
    <dataValidation type="list" sqref="M8:M37" xr:uid="{00000000-0002-0000-0300-000000000000}">
      <formula1>"Pendiente,Liberado,En proceso,En restricción,Completado"</formula1>
    </dataValidation>
    <dataValidation type="decimal" operator="greaterThan" sqref="C8:C37 F8:F37" xr:uid="{00000000-0002-0000-0300-000001000000}">
      <formula1>0</formula1>
    </dataValidation>
    <dataValidation type="decimal" operator="greaterThanOrEqual" sqref="K8:K37" xr:uid="{00000000-0002-0000-0300-000003000000}">
      <formula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7"/>
  <sheetViews>
    <sheetView workbookViewId="0">
      <selection sqref="A1:J2"/>
    </sheetView>
  </sheetViews>
  <sheetFormatPr baseColWidth="10" defaultColWidth="8.796875" defaultRowHeight="13.8"/>
  <cols>
    <col min="1" max="1" width="13" customWidth="1"/>
    <col min="2" max="2" width="24" customWidth="1"/>
    <col min="3" max="3" width="18" customWidth="1"/>
    <col min="4" max="4" width="15" customWidth="1"/>
    <col min="5" max="5" width="22" customWidth="1"/>
    <col min="6" max="6" width="18" customWidth="1"/>
    <col min="7" max="7" width="17" customWidth="1"/>
    <col min="8" max="8" width="20" customWidth="1"/>
    <col min="9" max="9" width="18" customWidth="1"/>
    <col min="10" max="10" width="24" customWidth="1"/>
  </cols>
  <sheetData>
    <row r="1" spans="1:10">
      <c r="A1" s="18" t="s">
        <v>190</v>
      </c>
      <c r="B1" s="18"/>
      <c r="C1" s="18"/>
      <c r="D1" s="18"/>
      <c r="E1" s="18"/>
      <c r="F1" s="18"/>
      <c r="G1" s="18"/>
      <c r="H1" s="18"/>
      <c r="I1" s="18"/>
      <c r="J1" s="18"/>
    </row>
    <row r="2" spans="1:10">
      <c r="A2" s="18"/>
      <c r="B2" s="18"/>
      <c r="C2" s="18"/>
      <c r="D2" s="18"/>
      <c r="E2" s="18"/>
      <c r="F2" s="18"/>
      <c r="G2" s="18"/>
      <c r="H2" s="18"/>
      <c r="I2" s="18"/>
      <c r="J2" s="18"/>
    </row>
    <row r="4" spans="1:10">
      <c r="A4" s="17" t="s">
        <v>191</v>
      </c>
      <c r="B4" s="17"/>
      <c r="C4" s="17"/>
      <c r="D4" s="17"/>
      <c r="E4" s="17"/>
      <c r="F4" s="17"/>
      <c r="G4" s="17"/>
      <c r="H4" s="17"/>
      <c r="I4" s="17"/>
      <c r="J4" s="17"/>
    </row>
    <row r="5" spans="1:10">
      <c r="A5" s="17"/>
      <c r="B5" s="17"/>
      <c r="C5" s="17"/>
      <c r="D5" s="17"/>
      <c r="E5" s="17"/>
      <c r="F5" s="17"/>
      <c r="G5" s="17"/>
      <c r="H5" s="17"/>
      <c r="I5" s="17"/>
      <c r="J5" s="17"/>
    </row>
    <row r="7" spans="1:10" ht="27.6">
      <c r="A7" s="2" t="s">
        <v>170</v>
      </c>
      <c r="B7" s="2" t="s">
        <v>192</v>
      </c>
      <c r="C7" s="2" t="s">
        <v>83</v>
      </c>
      <c r="D7" s="2" t="s">
        <v>193</v>
      </c>
      <c r="E7" s="2" t="s">
        <v>122</v>
      </c>
      <c r="F7" s="2" t="s">
        <v>194</v>
      </c>
      <c r="G7" s="2" t="s">
        <v>104</v>
      </c>
      <c r="H7" s="2" t="s">
        <v>195</v>
      </c>
      <c r="I7" s="2" t="s">
        <v>116</v>
      </c>
      <c r="J7" s="2" t="s">
        <v>196</v>
      </c>
    </row>
    <row r="8" spans="1:10">
      <c r="A8" s="11" t="str">
        <f>IF('Programacion DBR'!E8&lt;&gt;"OK","",'Programacion DBR'!A8)</f>
        <v>A-001</v>
      </c>
      <c r="B8" s="11" t="str">
        <f>IF('Programacion DBR'!E8&lt;&gt;"OK","",'Programacion DBR'!B8)</f>
        <v>Lote A</v>
      </c>
      <c r="C8" s="13">
        <f>IF('Programacion DBR'!E8&lt;&gt;"OK","",'Programacion DBR'!H8)</f>
        <v>46296.333333333336</v>
      </c>
      <c r="D8" s="14">
        <f>IF('Programacion DBR'!E8&lt;&gt;"OK","",'Programacion DBR'!J8)</f>
        <v>1</v>
      </c>
      <c r="E8" s="15">
        <v>46296.298611111109</v>
      </c>
      <c r="F8" s="14">
        <f t="shared" ref="F8:F37" si="0">IF(OR(A8="",ISBLANK(E8),NOT(ISNUMBER(E8)),E8&lt;=0,NOT(ISNUMBER(C8)),NOT(ISNUMBER(D8)),D8&lt;=0),"",MAX(0,(C8-E8)*24))</f>
        <v>0.8333333334303461</v>
      </c>
      <c r="G8" s="16">
        <f t="shared" ref="G8:G37" si="1">IF(F8="","",MAX(0,MIN(1,1-F8/D8)))</f>
        <v>0.1666666665696539</v>
      </c>
      <c r="H8" s="11" t="str">
        <f t="shared" ref="H8:H37" si="2">IF(A8="","",IF(ISBLANK(E8),"FALTA INFORMACIÓN",IF(OR(NOT(ISNUMBER(E8)),E8&lt;=0),"REVISAR",IF(OR(NOT(ISNUMBER(C8)),NOT(ISNUMBER(D8)),D8&lt;=0),"REVISAR",IF(G8&lt;=0.33,"Verde",IF(G8&lt;=0.66,"Amarillo","Rojo"))))))</f>
        <v>Verde</v>
      </c>
      <c r="I8" s="11" t="str">
        <f t="shared" ref="I8:I37" si="3">IF(H8="","",IF(H8="FALTA INFORMACIÓN","Revisar datos",IF(H8="REVISAR","Revisar datos",IF(H8="Rojo","Alta",IF(H8="Amarillo","Revisar","Normal")))))</f>
        <v>Normal</v>
      </c>
      <c r="J8" s="11" t="str">
        <f t="shared" ref="J8:J37" si="4">IF(H8="","",IF(H8="FALTA INFORMACIÓN","Registrar disponibilidad",IF(H8="REVISAR","Corregir dato",IF(H8="Rojo","Actuar de inmediato",IF(H8="Amarillo","Revisar avance","Sin acción especial")))))</f>
        <v>Sin acción especial</v>
      </c>
    </row>
    <row r="9" spans="1:10">
      <c r="A9" s="11" t="str">
        <f>IF('Programacion DBR'!E9&lt;&gt;"OK","",'Programacion DBR'!A9)</f>
        <v>B-002</v>
      </c>
      <c r="B9" s="11" t="str">
        <f>IF('Programacion DBR'!E9&lt;&gt;"OK","",'Programacion DBR'!B9)</f>
        <v>Lote B</v>
      </c>
      <c r="C9" s="13">
        <f>IF('Programacion DBR'!E9&lt;&gt;"OK","",'Programacion DBR'!H9)</f>
        <v>46296.416666666672</v>
      </c>
      <c r="D9" s="14">
        <f>IF('Programacion DBR'!E9&lt;&gt;"OK","",'Programacion DBR'!J9)</f>
        <v>1</v>
      </c>
      <c r="E9" s="15">
        <v>46296.395833333336</v>
      </c>
      <c r="F9" s="14">
        <f t="shared" si="0"/>
        <v>0.50000000005820766</v>
      </c>
      <c r="G9" s="16">
        <f t="shared" si="1"/>
        <v>0.49999999994179234</v>
      </c>
      <c r="H9" s="11" t="str">
        <f t="shared" si="2"/>
        <v>Amarillo</v>
      </c>
      <c r="I9" s="11" t="str">
        <f t="shared" si="3"/>
        <v>Revisar</v>
      </c>
      <c r="J9" s="11" t="str">
        <f t="shared" si="4"/>
        <v>Revisar avance</v>
      </c>
    </row>
    <row r="10" spans="1:10">
      <c r="A10" s="11" t="str">
        <f>IF('Programacion DBR'!E10&lt;&gt;"OK","",'Programacion DBR'!A10)</f>
        <v>C-003</v>
      </c>
      <c r="B10" s="11" t="str">
        <f>IF('Programacion DBR'!E10&lt;&gt;"OK","",'Programacion DBR'!B10)</f>
        <v>Lote C</v>
      </c>
      <c r="C10" s="13">
        <f>IF('Programacion DBR'!E10&lt;&gt;"OK","",'Programacion DBR'!H10)</f>
        <v>46296.541666666672</v>
      </c>
      <c r="D10" s="14">
        <f>IF('Programacion DBR'!E10&lt;&gt;"OK","",'Programacion DBR'!J10)</f>
        <v>1</v>
      </c>
      <c r="E10" s="15">
        <v>46296.534722222219</v>
      </c>
      <c r="F10" s="14">
        <f t="shared" si="0"/>
        <v>0.1666666668606922</v>
      </c>
      <c r="G10" s="16">
        <f t="shared" si="1"/>
        <v>0.8333333331393078</v>
      </c>
      <c r="H10" s="11" t="str">
        <f t="shared" si="2"/>
        <v>Rojo</v>
      </c>
      <c r="I10" s="11" t="str">
        <f t="shared" si="3"/>
        <v>Alta</v>
      </c>
      <c r="J10" s="11" t="str">
        <f t="shared" si="4"/>
        <v>Actuar de inmediato</v>
      </c>
    </row>
    <row r="11" spans="1:10">
      <c r="A11" s="11" t="str">
        <f>IF('Programacion DBR'!E11&lt;&gt;"OK","",'Programacion DBR'!A11)</f>
        <v/>
      </c>
      <c r="B11" s="11" t="str">
        <f>IF('Programacion DBR'!E11&lt;&gt;"OK","",'Programacion DBR'!B11)</f>
        <v/>
      </c>
      <c r="C11" s="13" t="str">
        <f>IF('Programacion DBR'!E11&lt;&gt;"OK","",'Programacion DBR'!H11)</f>
        <v/>
      </c>
      <c r="D11" s="14" t="str">
        <f>IF('Programacion DBR'!E11&lt;&gt;"OK","",'Programacion DBR'!J11)</f>
        <v/>
      </c>
      <c r="E11" s="15"/>
      <c r="F11" s="14" t="str">
        <f t="shared" si="0"/>
        <v/>
      </c>
      <c r="G11" s="16" t="str">
        <f t="shared" si="1"/>
        <v/>
      </c>
      <c r="H11" s="11" t="str">
        <f t="shared" si="2"/>
        <v/>
      </c>
      <c r="I11" s="11" t="str">
        <f t="shared" si="3"/>
        <v/>
      </c>
      <c r="J11" s="11" t="str">
        <f t="shared" si="4"/>
        <v/>
      </c>
    </row>
    <row r="12" spans="1:10">
      <c r="A12" s="11" t="str">
        <f>IF('Programacion DBR'!E12&lt;&gt;"OK","",'Programacion DBR'!A12)</f>
        <v/>
      </c>
      <c r="B12" s="11" t="str">
        <f>IF('Programacion DBR'!E12&lt;&gt;"OK","",'Programacion DBR'!B12)</f>
        <v/>
      </c>
      <c r="C12" s="13" t="str">
        <f>IF('Programacion DBR'!E12&lt;&gt;"OK","",'Programacion DBR'!H12)</f>
        <v/>
      </c>
      <c r="D12" s="14" t="str">
        <f>IF('Programacion DBR'!E12&lt;&gt;"OK","",'Programacion DBR'!J12)</f>
        <v/>
      </c>
      <c r="E12" s="15"/>
      <c r="F12" s="14" t="str">
        <f t="shared" si="0"/>
        <v/>
      </c>
      <c r="G12" s="16" t="str">
        <f t="shared" si="1"/>
        <v/>
      </c>
      <c r="H12" s="11" t="str">
        <f t="shared" si="2"/>
        <v/>
      </c>
      <c r="I12" s="11" t="str">
        <f t="shared" si="3"/>
        <v/>
      </c>
      <c r="J12" s="11" t="str">
        <f t="shared" si="4"/>
        <v/>
      </c>
    </row>
    <row r="13" spans="1:10">
      <c r="A13" s="11" t="str">
        <f>IF('Programacion DBR'!E13&lt;&gt;"OK","",'Programacion DBR'!A13)</f>
        <v/>
      </c>
      <c r="B13" s="11" t="str">
        <f>IF('Programacion DBR'!E13&lt;&gt;"OK","",'Programacion DBR'!B13)</f>
        <v/>
      </c>
      <c r="C13" s="13" t="str">
        <f>IF('Programacion DBR'!E13&lt;&gt;"OK","",'Programacion DBR'!H13)</f>
        <v/>
      </c>
      <c r="D13" s="14" t="str">
        <f>IF('Programacion DBR'!E13&lt;&gt;"OK","",'Programacion DBR'!J13)</f>
        <v/>
      </c>
      <c r="E13" s="15"/>
      <c r="F13" s="14" t="str">
        <f t="shared" si="0"/>
        <v/>
      </c>
      <c r="G13" s="16" t="str">
        <f t="shared" si="1"/>
        <v/>
      </c>
      <c r="H13" s="11" t="str">
        <f t="shared" si="2"/>
        <v/>
      </c>
      <c r="I13" s="11" t="str">
        <f t="shared" si="3"/>
        <v/>
      </c>
      <c r="J13" s="11" t="str">
        <f t="shared" si="4"/>
        <v/>
      </c>
    </row>
    <row r="14" spans="1:10">
      <c r="A14" s="11" t="str">
        <f>IF('Programacion DBR'!E14&lt;&gt;"OK","",'Programacion DBR'!A14)</f>
        <v/>
      </c>
      <c r="B14" s="11" t="str">
        <f>IF('Programacion DBR'!E14&lt;&gt;"OK","",'Programacion DBR'!B14)</f>
        <v/>
      </c>
      <c r="C14" s="13" t="str">
        <f>IF('Programacion DBR'!E14&lt;&gt;"OK","",'Programacion DBR'!H14)</f>
        <v/>
      </c>
      <c r="D14" s="14" t="str">
        <f>IF('Programacion DBR'!E14&lt;&gt;"OK","",'Programacion DBR'!J14)</f>
        <v/>
      </c>
      <c r="E14" s="15"/>
      <c r="F14" s="14" t="str">
        <f t="shared" si="0"/>
        <v/>
      </c>
      <c r="G14" s="16" t="str">
        <f t="shared" si="1"/>
        <v/>
      </c>
      <c r="H14" s="11" t="str">
        <f t="shared" si="2"/>
        <v/>
      </c>
      <c r="I14" s="11" t="str">
        <f t="shared" si="3"/>
        <v/>
      </c>
      <c r="J14" s="11" t="str">
        <f t="shared" si="4"/>
        <v/>
      </c>
    </row>
    <row r="15" spans="1:10">
      <c r="A15" s="11" t="str">
        <f>IF('Programacion DBR'!E15&lt;&gt;"OK","",'Programacion DBR'!A15)</f>
        <v/>
      </c>
      <c r="B15" s="11" t="str">
        <f>IF('Programacion DBR'!E15&lt;&gt;"OK","",'Programacion DBR'!B15)</f>
        <v/>
      </c>
      <c r="C15" s="13" t="str">
        <f>IF('Programacion DBR'!E15&lt;&gt;"OK","",'Programacion DBR'!H15)</f>
        <v/>
      </c>
      <c r="D15" s="14" t="str">
        <f>IF('Programacion DBR'!E15&lt;&gt;"OK","",'Programacion DBR'!J15)</f>
        <v/>
      </c>
      <c r="E15" s="15"/>
      <c r="F15" s="14" t="str">
        <f t="shared" si="0"/>
        <v/>
      </c>
      <c r="G15" s="16" t="str">
        <f t="shared" si="1"/>
        <v/>
      </c>
      <c r="H15" s="11" t="str">
        <f t="shared" si="2"/>
        <v/>
      </c>
      <c r="I15" s="11" t="str">
        <f t="shared" si="3"/>
        <v/>
      </c>
      <c r="J15" s="11" t="str">
        <f t="shared" si="4"/>
        <v/>
      </c>
    </row>
    <row r="16" spans="1:10">
      <c r="A16" s="11" t="str">
        <f>IF('Programacion DBR'!E16&lt;&gt;"OK","",'Programacion DBR'!A16)</f>
        <v/>
      </c>
      <c r="B16" s="11" t="str">
        <f>IF('Programacion DBR'!E16&lt;&gt;"OK","",'Programacion DBR'!B16)</f>
        <v/>
      </c>
      <c r="C16" s="13" t="str">
        <f>IF('Programacion DBR'!E16&lt;&gt;"OK","",'Programacion DBR'!H16)</f>
        <v/>
      </c>
      <c r="D16" s="14" t="str">
        <f>IF('Programacion DBR'!E16&lt;&gt;"OK","",'Programacion DBR'!J16)</f>
        <v/>
      </c>
      <c r="E16" s="15"/>
      <c r="F16" s="14" t="str">
        <f t="shared" si="0"/>
        <v/>
      </c>
      <c r="G16" s="16" t="str">
        <f t="shared" si="1"/>
        <v/>
      </c>
      <c r="H16" s="11" t="str">
        <f t="shared" si="2"/>
        <v/>
      </c>
      <c r="I16" s="11" t="str">
        <f t="shared" si="3"/>
        <v/>
      </c>
      <c r="J16" s="11" t="str">
        <f t="shared" si="4"/>
        <v/>
      </c>
    </row>
    <row r="17" spans="1:10">
      <c r="A17" s="11" t="str">
        <f>IF('Programacion DBR'!E17&lt;&gt;"OK","",'Programacion DBR'!A17)</f>
        <v/>
      </c>
      <c r="B17" s="11" t="str">
        <f>IF('Programacion DBR'!E17&lt;&gt;"OK","",'Programacion DBR'!B17)</f>
        <v/>
      </c>
      <c r="C17" s="13" t="str">
        <f>IF('Programacion DBR'!E17&lt;&gt;"OK","",'Programacion DBR'!H17)</f>
        <v/>
      </c>
      <c r="D17" s="14" t="str">
        <f>IF('Programacion DBR'!E17&lt;&gt;"OK","",'Programacion DBR'!J17)</f>
        <v/>
      </c>
      <c r="E17" s="15"/>
      <c r="F17" s="14" t="str">
        <f t="shared" si="0"/>
        <v/>
      </c>
      <c r="G17" s="16" t="str">
        <f t="shared" si="1"/>
        <v/>
      </c>
      <c r="H17" s="11" t="str">
        <f t="shared" si="2"/>
        <v/>
      </c>
      <c r="I17" s="11" t="str">
        <f t="shared" si="3"/>
        <v/>
      </c>
      <c r="J17" s="11" t="str">
        <f t="shared" si="4"/>
        <v/>
      </c>
    </row>
    <row r="18" spans="1:10">
      <c r="A18" s="11" t="str">
        <f>IF('Programacion DBR'!E18&lt;&gt;"OK","",'Programacion DBR'!A18)</f>
        <v/>
      </c>
      <c r="B18" s="11" t="str">
        <f>IF('Programacion DBR'!E18&lt;&gt;"OK","",'Programacion DBR'!B18)</f>
        <v/>
      </c>
      <c r="C18" s="13" t="str">
        <f>IF('Programacion DBR'!E18&lt;&gt;"OK","",'Programacion DBR'!H18)</f>
        <v/>
      </c>
      <c r="D18" s="14" t="str">
        <f>IF('Programacion DBR'!E18&lt;&gt;"OK","",'Programacion DBR'!J18)</f>
        <v/>
      </c>
      <c r="E18" s="15"/>
      <c r="F18" s="14" t="str">
        <f t="shared" si="0"/>
        <v/>
      </c>
      <c r="G18" s="16" t="str">
        <f t="shared" si="1"/>
        <v/>
      </c>
      <c r="H18" s="11" t="str">
        <f t="shared" si="2"/>
        <v/>
      </c>
      <c r="I18" s="11" t="str">
        <f t="shared" si="3"/>
        <v/>
      </c>
      <c r="J18" s="11" t="str">
        <f t="shared" si="4"/>
        <v/>
      </c>
    </row>
    <row r="19" spans="1:10">
      <c r="A19" s="11" t="str">
        <f>IF('Programacion DBR'!E19&lt;&gt;"OK","",'Programacion DBR'!A19)</f>
        <v/>
      </c>
      <c r="B19" s="11" t="str">
        <f>IF('Programacion DBR'!E19&lt;&gt;"OK","",'Programacion DBR'!B19)</f>
        <v/>
      </c>
      <c r="C19" s="13" t="str">
        <f>IF('Programacion DBR'!E19&lt;&gt;"OK","",'Programacion DBR'!H19)</f>
        <v/>
      </c>
      <c r="D19" s="14" t="str">
        <f>IF('Programacion DBR'!E19&lt;&gt;"OK","",'Programacion DBR'!J19)</f>
        <v/>
      </c>
      <c r="E19" s="15"/>
      <c r="F19" s="14" t="str">
        <f t="shared" si="0"/>
        <v/>
      </c>
      <c r="G19" s="16" t="str">
        <f t="shared" si="1"/>
        <v/>
      </c>
      <c r="H19" s="11" t="str">
        <f t="shared" si="2"/>
        <v/>
      </c>
      <c r="I19" s="11" t="str">
        <f t="shared" si="3"/>
        <v/>
      </c>
      <c r="J19" s="11" t="str">
        <f t="shared" si="4"/>
        <v/>
      </c>
    </row>
    <row r="20" spans="1:10">
      <c r="A20" s="11" t="str">
        <f>IF('Programacion DBR'!E20&lt;&gt;"OK","",'Programacion DBR'!A20)</f>
        <v/>
      </c>
      <c r="B20" s="11" t="str">
        <f>IF('Programacion DBR'!E20&lt;&gt;"OK","",'Programacion DBR'!B20)</f>
        <v/>
      </c>
      <c r="C20" s="13" t="str">
        <f>IF('Programacion DBR'!E20&lt;&gt;"OK","",'Programacion DBR'!H20)</f>
        <v/>
      </c>
      <c r="D20" s="14" t="str">
        <f>IF('Programacion DBR'!E20&lt;&gt;"OK","",'Programacion DBR'!J20)</f>
        <v/>
      </c>
      <c r="E20" s="15"/>
      <c r="F20" s="14" t="str">
        <f t="shared" si="0"/>
        <v/>
      </c>
      <c r="G20" s="16" t="str">
        <f t="shared" si="1"/>
        <v/>
      </c>
      <c r="H20" s="11" t="str">
        <f t="shared" si="2"/>
        <v/>
      </c>
      <c r="I20" s="11" t="str">
        <f t="shared" si="3"/>
        <v/>
      </c>
      <c r="J20" s="11" t="str">
        <f t="shared" si="4"/>
        <v/>
      </c>
    </row>
    <row r="21" spans="1:10">
      <c r="A21" s="11" t="str">
        <f>IF('Programacion DBR'!E21&lt;&gt;"OK","",'Programacion DBR'!A21)</f>
        <v/>
      </c>
      <c r="B21" s="11" t="str">
        <f>IF('Programacion DBR'!E21&lt;&gt;"OK","",'Programacion DBR'!B21)</f>
        <v/>
      </c>
      <c r="C21" s="13" t="str">
        <f>IF('Programacion DBR'!E21&lt;&gt;"OK","",'Programacion DBR'!H21)</f>
        <v/>
      </c>
      <c r="D21" s="14" t="str">
        <f>IF('Programacion DBR'!E21&lt;&gt;"OK","",'Programacion DBR'!J21)</f>
        <v/>
      </c>
      <c r="E21" s="15"/>
      <c r="F21" s="14" t="str">
        <f t="shared" si="0"/>
        <v/>
      </c>
      <c r="G21" s="16" t="str">
        <f t="shared" si="1"/>
        <v/>
      </c>
      <c r="H21" s="11" t="str">
        <f t="shared" si="2"/>
        <v/>
      </c>
      <c r="I21" s="11" t="str">
        <f t="shared" si="3"/>
        <v/>
      </c>
      <c r="J21" s="11" t="str">
        <f t="shared" si="4"/>
        <v/>
      </c>
    </row>
    <row r="22" spans="1:10">
      <c r="A22" s="11" t="str">
        <f>IF('Programacion DBR'!E22&lt;&gt;"OK","",'Programacion DBR'!A22)</f>
        <v/>
      </c>
      <c r="B22" s="11" t="str">
        <f>IF('Programacion DBR'!E22&lt;&gt;"OK","",'Programacion DBR'!B22)</f>
        <v/>
      </c>
      <c r="C22" s="13" t="str">
        <f>IF('Programacion DBR'!E22&lt;&gt;"OK","",'Programacion DBR'!H22)</f>
        <v/>
      </c>
      <c r="D22" s="14" t="str">
        <f>IF('Programacion DBR'!E22&lt;&gt;"OK","",'Programacion DBR'!J22)</f>
        <v/>
      </c>
      <c r="E22" s="15"/>
      <c r="F22" s="14" t="str">
        <f t="shared" si="0"/>
        <v/>
      </c>
      <c r="G22" s="16" t="str">
        <f t="shared" si="1"/>
        <v/>
      </c>
      <c r="H22" s="11" t="str">
        <f t="shared" si="2"/>
        <v/>
      </c>
      <c r="I22" s="11" t="str">
        <f t="shared" si="3"/>
        <v/>
      </c>
      <c r="J22" s="11" t="str">
        <f t="shared" si="4"/>
        <v/>
      </c>
    </row>
    <row r="23" spans="1:10">
      <c r="A23" s="11" t="str">
        <f>IF('Programacion DBR'!E23&lt;&gt;"OK","",'Programacion DBR'!A23)</f>
        <v/>
      </c>
      <c r="B23" s="11" t="str">
        <f>IF('Programacion DBR'!E23&lt;&gt;"OK","",'Programacion DBR'!B23)</f>
        <v/>
      </c>
      <c r="C23" s="13" t="str">
        <f>IF('Programacion DBR'!E23&lt;&gt;"OK","",'Programacion DBR'!H23)</f>
        <v/>
      </c>
      <c r="D23" s="14" t="str">
        <f>IF('Programacion DBR'!E23&lt;&gt;"OK","",'Programacion DBR'!J23)</f>
        <v/>
      </c>
      <c r="E23" s="15"/>
      <c r="F23" s="14" t="str">
        <f t="shared" si="0"/>
        <v/>
      </c>
      <c r="G23" s="16" t="str">
        <f t="shared" si="1"/>
        <v/>
      </c>
      <c r="H23" s="11" t="str">
        <f t="shared" si="2"/>
        <v/>
      </c>
      <c r="I23" s="11" t="str">
        <f t="shared" si="3"/>
        <v/>
      </c>
      <c r="J23" s="11" t="str">
        <f t="shared" si="4"/>
        <v/>
      </c>
    </row>
    <row r="24" spans="1:10">
      <c r="A24" s="11" t="str">
        <f>IF('Programacion DBR'!E24&lt;&gt;"OK","",'Programacion DBR'!A24)</f>
        <v/>
      </c>
      <c r="B24" s="11" t="str">
        <f>IF('Programacion DBR'!E24&lt;&gt;"OK","",'Programacion DBR'!B24)</f>
        <v/>
      </c>
      <c r="C24" s="13" t="str">
        <f>IF('Programacion DBR'!E24&lt;&gt;"OK","",'Programacion DBR'!H24)</f>
        <v/>
      </c>
      <c r="D24" s="14" t="str">
        <f>IF('Programacion DBR'!E24&lt;&gt;"OK","",'Programacion DBR'!J24)</f>
        <v/>
      </c>
      <c r="E24" s="15"/>
      <c r="F24" s="14" t="str">
        <f t="shared" si="0"/>
        <v/>
      </c>
      <c r="G24" s="16" t="str">
        <f t="shared" si="1"/>
        <v/>
      </c>
      <c r="H24" s="11" t="str">
        <f t="shared" si="2"/>
        <v/>
      </c>
      <c r="I24" s="11" t="str">
        <f t="shared" si="3"/>
        <v/>
      </c>
      <c r="J24" s="11" t="str">
        <f t="shared" si="4"/>
        <v/>
      </c>
    </row>
    <row r="25" spans="1:10">
      <c r="A25" s="11" t="str">
        <f>IF('Programacion DBR'!E25&lt;&gt;"OK","",'Programacion DBR'!A25)</f>
        <v/>
      </c>
      <c r="B25" s="11" t="str">
        <f>IF('Programacion DBR'!E25&lt;&gt;"OK","",'Programacion DBR'!B25)</f>
        <v/>
      </c>
      <c r="C25" s="13" t="str">
        <f>IF('Programacion DBR'!E25&lt;&gt;"OK","",'Programacion DBR'!H25)</f>
        <v/>
      </c>
      <c r="D25" s="14" t="str">
        <f>IF('Programacion DBR'!E25&lt;&gt;"OK","",'Programacion DBR'!J25)</f>
        <v/>
      </c>
      <c r="E25" s="15"/>
      <c r="F25" s="14" t="str">
        <f t="shared" si="0"/>
        <v/>
      </c>
      <c r="G25" s="16" t="str">
        <f t="shared" si="1"/>
        <v/>
      </c>
      <c r="H25" s="11" t="str">
        <f t="shared" si="2"/>
        <v/>
      </c>
      <c r="I25" s="11" t="str">
        <f t="shared" si="3"/>
        <v/>
      </c>
      <c r="J25" s="11" t="str">
        <f t="shared" si="4"/>
        <v/>
      </c>
    </row>
    <row r="26" spans="1:10">
      <c r="A26" s="11" t="str">
        <f>IF('Programacion DBR'!E26&lt;&gt;"OK","",'Programacion DBR'!A26)</f>
        <v/>
      </c>
      <c r="B26" s="11" t="str">
        <f>IF('Programacion DBR'!E26&lt;&gt;"OK","",'Programacion DBR'!B26)</f>
        <v/>
      </c>
      <c r="C26" s="13" t="str">
        <f>IF('Programacion DBR'!E26&lt;&gt;"OK","",'Programacion DBR'!H26)</f>
        <v/>
      </c>
      <c r="D26" s="14" t="str">
        <f>IF('Programacion DBR'!E26&lt;&gt;"OK","",'Programacion DBR'!J26)</f>
        <v/>
      </c>
      <c r="E26" s="15"/>
      <c r="F26" s="14" t="str">
        <f t="shared" si="0"/>
        <v/>
      </c>
      <c r="G26" s="16" t="str">
        <f t="shared" si="1"/>
        <v/>
      </c>
      <c r="H26" s="11" t="str">
        <f t="shared" si="2"/>
        <v/>
      </c>
      <c r="I26" s="11" t="str">
        <f t="shared" si="3"/>
        <v/>
      </c>
      <c r="J26" s="11" t="str">
        <f t="shared" si="4"/>
        <v/>
      </c>
    </row>
    <row r="27" spans="1:10">
      <c r="A27" s="11" t="str">
        <f>IF('Programacion DBR'!E27&lt;&gt;"OK","",'Programacion DBR'!A27)</f>
        <v/>
      </c>
      <c r="B27" s="11" t="str">
        <f>IF('Programacion DBR'!E27&lt;&gt;"OK","",'Programacion DBR'!B27)</f>
        <v/>
      </c>
      <c r="C27" s="13" t="str">
        <f>IF('Programacion DBR'!E27&lt;&gt;"OK","",'Programacion DBR'!H27)</f>
        <v/>
      </c>
      <c r="D27" s="14" t="str">
        <f>IF('Programacion DBR'!E27&lt;&gt;"OK","",'Programacion DBR'!J27)</f>
        <v/>
      </c>
      <c r="E27" s="15"/>
      <c r="F27" s="14" t="str">
        <f t="shared" si="0"/>
        <v/>
      </c>
      <c r="G27" s="16" t="str">
        <f t="shared" si="1"/>
        <v/>
      </c>
      <c r="H27" s="11" t="str">
        <f t="shared" si="2"/>
        <v/>
      </c>
      <c r="I27" s="11" t="str">
        <f t="shared" si="3"/>
        <v/>
      </c>
      <c r="J27" s="11" t="str">
        <f t="shared" si="4"/>
        <v/>
      </c>
    </row>
    <row r="28" spans="1:10">
      <c r="A28" s="11" t="str">
        <f>IF('Programacion DBR'!E28&lt;&gt;"OK","",'Programacion DBR'!A28)</f>
        <v/>
      </c>
      <c r="B28" s="11" t="str">
        <f>IF('Programacion DBR'!E28&lt;&gt;"OK","",'Programacion DBR'!B28)</f>
        <v/>
      </c>
      <c r="C28" s="13" t="str">
        <f>IF('Programacion DBR'!E28&lt;&gt;"OK","",'Programacion DBR'!H28)</f>
        <v/>
      </c>
      <c r="D28" s="14" t="str">
        <f>IF('Programacion DBR'!E28&lt;&gt;"OK","",'Programacion DBR'!J28)</f>
        <v/>
      </c>
      <c r="E28" s="15"/>
      <c r="F28" s="14" t="str">
        <f t="shared" si="0"/>
        <v/>
      </c>
      <c r="G28" s="16" t="str">
        <f t="shared" si="1"/>
        <v/>
      </c>
      <c r="H28" s="11" t="str">
        <f t="shared" si="2"/>
        <v/>
      </c>
      <c r="I28" s="11" t="str">
        <f t="shared" si="3"/>
        <v/>
      </c>
      <c r="J28" s="11" t="str">
        <f t="shared" si="4"/>
        <v/>
      </c>
    </row>
    <row r="29" spans="1:10">
      <c r="A29" s="11" t="str">
        <f>IF('Programacion DBR'!E29&lt;&gt;"OK","",'Programacion DBR'!A29)</f>
        <v/>
      </c>
      <c r="B29" s="11" t="str">
        <f>IF('Programacion DBR'!E29&lt;&gt;"OK","",'Programacion DBR'!B29)</f>
        <v/>
      </c>
      <c r="C29" s="13" t="str">
        <f>IF('Programacion DBR'!E29&lt;&gt;"OK","",'Programacion DBR'!H29)</f>
        <v/>
      </c>
      <c r="D29" s="14" t="str">
        <f>IF('Programacion DBR'!E29&lt;&gt;"OK","",'Programacion DBR'!J29)</f>
        <v/>
      </c>
      <c r="E29" s="15"/>
      <c r="F29" s="14" t="str">
        <f t="shared" si="0"/>
        <v/>
      </c>
      <c r="G29" s="16" t="str">
        <f t="shared" si="1"/>
        <v/>
      </c>
      <c r="H29" s="11" t="str">
        <f t="shared" si="2"/>
        <v/>
      </c>
      <c r="I29" s="11" t="str">
        <f t="shared" si="3"/>
        <v/>
      </c>
      <c r="J29" s="11" t="str">
        <f t="shared" si="4"/>
        <v/>
      </c>
    </row>
    <row r="30" spans="1:10">
      <c r="A30" s="11" t="str">
        <f>IF('Programacion DBR'!E30&lt;&gt;"OK","",'Programacion DBR'!A30)</f>
        <v/>
      </c>
      <c r="B30" s="11" t="str">
        <f>IF('Programacion DBR'!E30&lt;&gt;"OK","",'Programacion DBR'!B30)</f>
        <v/>
      </c>
      <c r="C30" s="13" t="str">
        <f>IF('Programacion DBR'!E30&lt;&gt;"OK","",'Programacion DBR'!H30)</f>
        <v/>
      </c>
      <c r="D30" s="14" t="str">
        <f>IF('Programacion DBR'!E30&lt;&gt;"OK","",'Programacion DBR'!J30)</f>
        <v/>
      </c>
      <c r="E30" s="15"/>
      <c r="F30" s="14" t="str">
        <f t="shared" si="0"/>
        <v/>
      </c>
      <c r="G30" s="16" t="str">
        <f t="shared" si="1"/>
        <v/>
      </c>
      <c r="H30" s="11" t="str">
        <f t="shared" si="2"/>
        <v/>
      </c>
      <c r="I30" s="11" t="str">
        <f t="shared" si="3"/>
        <v/>
      </c>
      <c r="J30" s="11" t="str">
        <f t="shared" si="4"/>
        <v/>
      </c>
    </row>
    <row r="31" spans="1:10">
      <c r="A31" s="11" t="str">
        <f>IF('Programacion DBR'!E31&lt;&gt;"OK","",'Programacion DBR'!A31)</f>
        <v/>
      </c>
      <c r="B31" s="11" t="str">
        <f>IF('Programacion DBR'!E31&lt;&gt;"OK","",'Programacion DBR'!B31)</f>
        <v/>
      </c>
      <c r="C31" s="13" t="str">
        <f>IF('Programacion DBR'!E31&lt;&gt;"OK","",'Programacion DBR'!H31)</f>
        <v/>
      </c>
      <c r="D31" s="14" t="str">
        <f>IF('Programacion DBR'!E31&lt;&gt;"OK","",'Programacion DBR'!J31)</f>
        <v/>
      </c>
      <c r="E31" s="15"/>
      <c r="F31" s="14" t="str">
        <f t="shared" si="0"/>
        <v/>
      </c>
      <c r="G31" s="16" t="str">
        <f t="shared" si="1"/>
        <v/>
      </c>
      <c r="H31" s="11" t="str">
        <f t="shared" si="2"/>
        <v/>
      </c>
      <c r="I31" s="11" t="str">
        <f t="shared" si="3"/>
        <v/>
      </c>
      <c r="J31" s="11" t="str">
        <f t="shared" si="4"/>
        <v/>
      </c>
    </row>
    <row r="32" spans="1:10">
      <c r="A32" s="11" t="str">
        <f>IF('Programacion DBR'!E32&lt;&gt;"OK","",'Programacion DBR'!A32)</f>
        <v/>
      </c>
      <c r="B32" s="11" t="str">
        <f>IF('Programacion DBR'!E32&lt;&gt;"OK","",'Programacion DBR'!B32)</f>
        <v/>
      </c>
      <c r="C32" s="13" t="str">
        <f>IF('Programacion DBR'!E32&lt;&gt;"OK","",'Programacion DBR'!H32)</f>
        <v/>
      </c>
      <c r="D32" s="14" t="str">
        <f>IF('Programacion DBR'!E32&lt;&gt;"OK","",'Programacion DBR'!J32)</f>
        <v/>
      </c>
      <c r="E32" s="15"/>
      <c r="F32" s="14" t="str">
        <f t="shared" si="0"/>
        <v/>
      </c>
      <c r="G32" s="16" t="str">
        <f t="shared" si="1"/>
        <v/>
      </c>
      <c r="H32" s="11" t="str">
        <f t="shared" si="2"/>
        <v/>
      </c>
      <c r="I32" s="11" t="str">
        <f t="shared" si="3"/>
        <v/>
      </c>
      <c r="J32" s="11" t="str">
        <f t="shared" si="4"/>
        <v/>
      </c>
    </row>
    <row r="33" spans="1:10">
      <c r="A33" s="11" t="str">
        <f>IF('Programacion DBR'!E33&lt;&gt;"OK","",'Programacion DBR'!A33)</f>
        <v/>
      </c>
      <c r="B33" s="11" t="str">
        <f>IF('Programacion DBR'!E33&lt;&gt;"OK","",'Programacion DBR'!B33)</f>
        <v/>
      </c>
      <c r="C33" s="13" t="str">
        <f>IF('Programacion DBR'!E33&lt;&gt;"OK","",'Programacion DBR'!H33)</f>
        <v/>
      </c>
      <c r="D33" s="14" t="str">
        <f>IF('Programacion DBR'!E33&lt;&gt;"OK","",'Programacion DBR'!J33)</f>
        <v/>
      </c>
      <c r="E33" s="15"/>
      <c r="F33" s="14" t="str">
        <f t="shared" si="0"/>
        <v/>
      </c>
      <c r="G33" s="16" t="str">
        <f t="shared" si="1"/>
        <v/>
      </c>
      <c r="H33" s="11" t="str">
        <f t="shared" si="2"/>
        <v/>
      </c>
      <c r="I33" s="11" t="str">
        <f t="shared" si="3"/>
        <v/>
      </c>
      <c r="J33" s="11" t="str">
        <f t="shared" si="4"/>
        <v/>
      </c>
    </row>
    <row r="34" spans="1:10">
      <c r="A34" s="11" t="str">
        <f>IF('Programacion DBR'!E34&lt;&gt;"OK","",'Programacion DBR'!A34)</f>
        <v/>
      </c>
      <c r="B34" s="11" t="str">
        <f>IF('Programacion DBR'!E34&lt;&gt;"OK","",'Programacion DBR'!B34)</f>
        <v/>
      </c>
      <c r="C34" s="13" t="str">
        <f>IF('Programacion DBR'!E34&lt;&gt;"OK","",'Programacion DBR'!H34)</f>
        <v/>
      </c>
      <c r="D34" s="14" t="str">
        <f>IF('Programacion DBR'!E34&lt;&gt;"OK","",'Programacion DBR'!J34)</f>
        <v/>
      </c>
      <c r="E34" s="15"/>
      <c r="F34" s="14" t="str">
        <f t="shared" si="0"/>
        <v/>
      </c>
      <c r="G34" s="16" t="str">
        <f t="shared" si="1"/>
        <v/>
      </c>
      <c r="H34" s="11" t="str">
        <f t="shared" si="2"/>
        <v/>
      </c>
      <c r="I34" s="11" t="str">
        <f t="shared" si="3"/>
        <v/>
      </c>
      <c r="J34" s="11" t="str">
        <f t="shared" si="4"/>
        <v/>
      </c>
    </row>
    <row r="35" spans="1:10">
      <c r="A35" s="11" t="str">
        <f>IF('Programacion DBR'!E35&lt;&gt;"OK","",'Programacion DBR'!A35)</f>
        <v/>
      </c>
      <c r="B35" s="11" t="str">
        <f>IF('Programacion DBR'!E35&lt;&gt;"OK","",'Programacion DBR'!B35)</f>
        <v/>
      </c>
      <c r="C35" s="13" t="str">
        <f>IF('Programacion DBR'!E35&lt;&gt;"OK","",'Programacion DBR'!H35)</f>
        <v/>
      </c>
      <c r="D35" s="14" t="str">
        <f>IF('Programacion DBR'!E35&lt;&gt;"OK","",'Programacion DBR'!J35)</f>
        <v/>
      </c>
      <c r="E35" s="15"/>
      <c r="F35" s="14" t="str">
        <f t="shared" si="0"/>
        <v/>
      </c>
      <c r="G35" s="16" t="str">
        <f t="shared" si="1"/>
        <v/>
      </c>
      <c r="H35" s="11" t="str">
        <f t="shared" si="2"/>
        <v/>
      </c>
      <c r="I35" s="11" t="str">
        <f t="shared" si="3"/>
        <v/>
      </c>
      <c r="J35" s="11" t="str">
        <f t="shared" si="4"/>
        <v/>
      </c>
    </row>
    <row r="36" spans="1:10">
      <c r="A36" s="11" t="str">
        <f>IF('Programacion DBR'!E36&lt;&gt;"OK","",'Programacion DBR'!A36)</f>
        <v/>
      </c>
      <c r="B36" s="11" t="str">
        <f>IF('Programacion DBR'!E36&lt;&gt;"OK","",'Programacion DBR'!B36)</f>
        <v/>
      </c>
      <c r="C36" s="13" t="str">
        <f>IF('Programacion DBR'!E36&lt;&gt;"OK","",'Programacion DBR'!H36)</f>
        <v/>
      </c>
      <c r="D36" s="14" t="str">
        <f>IF('Programacion DBR'!E36&lt;&gt;"OK","",'Programacion DBR'!J36)</f>
        <v/>
      </c>
      <c r="E36" s="15"/>
      <c r="F36" s="14" t="str">
        <f t="shared" si="0"/>
        <v/>
      </c>
      <c r="G36" s="16" t="str">
        <f t="shared" si="1"/>
        <v/>
      </c>
      <c r="H36" s="11" t="str">
        <f t="shared" si="2"/>
        <v/>
      </c>
      <c r="I36" s="11" t="str">
        <f t="shared" si="3"/>
        <v/>
      </c>
      <c r="J36" s="11" t="str">
        <f t="shared" si="4"/>
        <v/>
      </c>
    </row>
    <row r="37" spans="1:10">
      <c r="A37" s="11" t="str">
        <f>IF('Programacion DBR'!E37&lt;&gt;"OK","",'Programacion DBR'!A37)</f>
        <v/>
      </c>
      <c r="B37" s="11" t="str">
        <f>IF('Programacion DBR'!E37&lt;&gt;"OK","",'Programacion DBR'!B37)</f>
        <v/>
      </c>
      <c r="C37" s="13" t="str">
        <f>IF('Programacion DBR'!E37&lt;&gt;"OK","",'Programacion DBR'!H37)</f>
        <v/>
      </c>
      <c r="D37" s="14" t="str">
        <f>IF('Programacion DBR'!E37&lt;&gt;"OK","",'Programacion DBR'!J37)</f>
        <v/>
      </c>
      <c r="E37" s="15"/>
      <c r="F37" s="14" t="str">
        <f t="shared" si="0"/>
        <v/>
      </c>
      <c r="G37" s="16" t="str">
        <f t="shared" si="1"/>
        <v/>
      </c>
      <c r="H37" s="11" t="str">
        <f t="shared" si="2"/>
        <v/>
      </c>
      <c r="I37" s="11" t="str">
        <f t="shared" si="3"/>
        <v/>
      </c>
      <c r="J37" s="11" t="str">
        <f t="shared" si="4"/>
        <v/>
      </c>
    </row>
  </sheetData>
  <mergeCells count="2">
    <mergeCell ref="A1:J2"/>
    <mergeCell ref="A4:J5"/>
  </mergeCells>
  <conditionalFormatting sqref="H8:H37">
    <cfRule type="expression" dxfId="19" priority="7">
      <formula>H8="Verde"</formula>
    </cfRule>
    <cfRule type="expression" dxfId="18" priority="8">
      <formula>H8="Amarillo"</formula>
    </cfRule>
    <cfRule type="expression" dxfId="17" priority="9">
      <formula>H8="Rojo"</formula>
    </cfRule>
    <cfRule type="expression" dxfId="16" priority="10">
      <formula>H8="FALTA INFORMACIÓN"</formula>
    </cfRule>
    <cfRule type="expression" dxfId="15" priority="11">
      <formula>H8="REVISAR"</formula>
    </cfRule>
  </conditionalFormatting>
  <conditionalFormatting sqref="I8:I37">
    <cfRule type="expression" dxfId="14" priority="5">
      <formula>I8="Alta"</formula>
    </cfRule>
    <cfRule type="expression" dxfId="13" priority="6">
      <formula>I8="Revisar"</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3"/>
  <sheetViews>
    <sheetView workbookViewId="0">
      <selection activeCell="J15" sqref="J15"/>
    </sheetView>
  </sheetViews>
  <sheetFormatPr baseColWidth="10" defaultColWidth="8.796875" defaultRowHeight="13.8"/>
  <cols>
    <col min="1" max="8" width="17" style="20" customWidth="1"/>
    <col min="9" max="9" width="5" style="20" customWidth="1"/>
    <col min="10" max="10" width="39.8984375" style="20" customWidth="1"/>
    <col min="11" max="11" width="44" style="20" customWidth="1"/>
    <col min="12" max="16384" width="8.796875" style="20"/>
  </cols>
  <sheetData>
    <row r="1" spans="1:11">
      <c r="A1" s="41" t="s">
        <v>197</v>
      </c>
      <c r="B1" s="41"/>
      <c r="C1" s="41"/>
      <c r="D1" s="41"/>
      <c r="E1" s="41"/>
      <c r="F1" s="41"/>
      <c r="G1" s="41"/>
      <c r="H1" s="41"/>
    </row>
    <row r="2" spans="1:11">
      <c r="A2" s="41"/>
      <c r="B2" s="41"/>
      <c r="C2" s="41"/>
      <c r="D2" s="41"/>
      <c r="E2" s="41"/>
      <c r="F2" s="41"/>
      <c r="G2" s="41"/>
      <c r="H2" s="41"/>
    </row>
    <row r="3" spans="1:11">
      <c r="A3" s="42"/>
      <c r="B3" s="42"/>
      <c r="C3" s="42"/>
      <c r="D3" s="42"/>
      <c r="E3" s="42"/>
      <c r="F3" s="42"/>
      <c r="G3" s="42"/>
      <c r="H3" s="42"/>
    </row>
    <row r="4" spans="1:11" ht="14.4" thickBot="1">
      <c r="A4" s="55" t="s">
        <v>54</v>
      </c>
      <c r="B4" s="55"/>
      <c r="C4" s="55" t="s">
        <v>63</v>
      </c>
      <c r="D4" s="55"/>
      <c r="E4" s="55" t="s">
        <v>198</v>
      </c>
      <c r="F4" s="55"/>
      <c r="G4" s="55" t="s">
        <v>199</v>
      </c>
      <c r="H4" s="55"/>
    </row>
    <row r="5" spans="1:11" ht="28.2" customHeight="1">
      <c r="A5" s="56" t="str">
        <f>IF(COUNTIF(Configuracion!$D$6:$D$12,"&lt;&gt;OK")&gt;0,"REVISAR",Configuracion!B6)</f>
        <v>Impresión</v>
      </c>
      <c r="B5" s="56"/>
      <c r="C5" s="57">
        <f>IF(Configuracion!D12&lt;&gt;"OK","",Configuracion!B12)</f>
        <v>80</v>
      </c>
      <c r="D5" s="57"/>
      <c r="E5" s="57">
        <f>'Programacion DBR'!G39</f>
        <v>8</v>
      </c>
      <c r="F5" s="57"/>
      <c r="G5" s="58">
        <f>'Programacion DBR'!K39</f>
        <v>1</v>
      </c>
      <c r="H5" s="58"/>
      <c r="J5" s="29" t="s">
        <v>214</v>
      </c>
      <c r="K5" s="30"/>
    </row>
    <row r="6" spans="1:11" ht="28.2" customHeight="1">
      <c r="A6" s="56"/>
      <c r="B6" s="56"/>
      <c r="C6" s="57"/>
      <c r="D6" s="57"/>
      <c r="E6" s="57"/>
      <c r="F6" s="57"/>
      <c r="G6" s="58"/>
      <c r="H6" s="58"/>
      <c r="J6" s="31"/>
      <c r="K6" s="32"/>
    </row>
    <row r="7" spans="1:11" ht="28.2" customHeight="1" thickBot="1">
      <c r="A7" s="42"/>
      <c r="B7" s="42"/>
      <c r="C7" s="42"/>
      <c r="D7" s="42"/>
      <c r="E7" s="42"/>
      <c r="F7" s="42"/>
      <c r="G7" s="42"/>
      <c r="H7" s="42"/>
      <c r="J7" s="33"/>
      <c r="K7" s="34"/>
    </row>
    <row r="8" spans="1:11" ht="17.399999999999999" thickBot="1">
      <c r="A8" s="55" t="s">
        <v>200</v>
      </c>
      <c r="B8" s="55"/>
      <c r="C8" s="55" t="s">
        <v>201</v>
      </c>
      <c r="D8" s="55"/>
      <c r="E8" s="55" t="s">
        <v>202</v>
      </c>
      <c r="F8" s="55"/>
      <c r="G8" s="55" t="s">
        <v>203</v>
      </c>
      <c r="H8" s="55"/>
      <c r="J8" s="35" t="s">
        <v>215</v>
      </c>
      <c r="K8" s="36"/>
    </row>
    <row r="9" spans="1:11">
      <c r="A9" s="56">
        <f>COUNTIF('Programacion DBR'!E8:E37,"OK")</f>
        <v>3</v>
      </c>
      <c r="B9" s="56"/>
      <c r="C9" s="56">
        <f>SUMIF('Programacion DBR'!E8:E37,"OK",'Programacion DBR'!C8:C37)</f>
        <v>80</v>
      </c>
      <c r="D9" s="56"/>
      <c r="E9" s="56">
        <f>COUNTIF('Control Buffer'!H8:H37,"Rojo")</f>
        <v>1</v>
      </c>
      <c r="F9" s="56"/>
      <c r="G9" s="56" t="str">
        <f>'Programacion DBR'!I39</f>
        <v>Dentro de capacidad</v>
      </c>
      <c r="H9" s="56"/>
    </row>
    <row r="10" spans="1:11">
      <c r="A10" s="56"/>
      <c r="B10" s="56"/>
      <c r="C10" s="56"/>
      <c r="D10" s="56"/>
      <c r="E10" s="56"/>
      <c r="F10" s="56"/>
      <c r="G10" s="56"/>
      <c r="H10" s="56"/>
    </row>
    <row r="11" spans="1:11">
      <c r="A11" s="42"/>
      <c r="B11" s="42"/>
      <c r="C11" s="42"/>
      <c r="D11" s="42"/>
      <c r="E11" s="42"/>
      <c r="F11" s="42"/>
      <c r="G11" s="42"/>
      <c r="H11" s="42"/>
    </row>
    <row r="12" spans="1:11" ht="15.6">
      <c r="A12" s="43" t="s">
        <v>204</v>
      </c>
      <c r="B12" s="43"/>
      <c r="C12" s="43"/>
      <c r="D12" s="43"/>
      <c r="E12" s="43"/>
      <c r="F12" s="43"/>
      <c r="G12" s="43"/>
      <c r="H12" s="43"/>
    </row>
    <row r="13" spans="1:11">
      <c r="A13" s="42"/>
      <c r="B13" s="42"/>
      <c r="C13" s="42"/>
      <c r="D13" s="42"/>
      <c r="E13" s="42"/>
      <c r="F13" s="42"/>
      <c r="G13" s="42"/>
      <c r="H13" s="42"/>
    </row>
    <row r="14" spans="1:11">
      <c r="A14" s="44" t="s">
        <v>205</v>
      </c>
      <c r="B14" s="44" t="s">
        <v>206</v>
      </c>
      <c r="C14" s="42"/>
      <c r="D14" s="42"/>
      <c r="E14" s="42"/>
      <c r="F14" s="42"/>
      <c r="G14" s="42"/>
      <c r="H14" s="42"/>
    </row>
    <row r="15" spans="1:11">
      <c r="A15" s="45" t="s">
        <v>207</v>
      </c>
      <c r="B15" s="48">
        <f>COUNTIF('Control Buffer'!H8:H37,"Verde")</f>
        <v>1</v>
      </c>
      <c r="C15" s="42"/>
      <c r="D15" s="42"/>
      <c r="E15" s="42"/>
      <c r="F15" s="42"/>
      <c r="G15" s="42"/>
      <c r="H15" s="42"/>
    </row>
    <row r="16" spans="1:11">
      <c r="A16" s="45" t="s">
        <v>208</v>
      </c>
      <c r="B16" s="48">
        <f>COUNTIF('Control Buffer'!H8:H37,"Amarillo")</f>
        <v>1</v>
      </c>
      <c r="C16" s="42"/>
      <c r="D16" s="42"/>
      <c r="E16" s="42"/>
      <c r="F16" s="42"/>
      <c r="G16" s="42"/>
      <c r="H16" s="42"/>
    </row>
    <row r="17" spans="1:8">
      <c r="A17" s="45" t="s">
        <v>209</v>
      </c>
      <c r="B17" s="48">
        <f>COUNTIF('Control Buffer'!H8:H37,"Rojo")</f>
        <v>1</v>
      </c>
      <c r="C17" s="42"/>
      <c r="D17" s="42"/>
      <c r="E17" s="42"/>
      <c r="F17" s="42"/>
      <c r="G17" s="42"/>
      <c r="H17" s="42"/>
    </row>
    <row r="18" spans="1:8">
      <c r="A18" s="45" t="s">
        <v>210</v>
      </c>
      <c r="B18" s="59">
        <f>COUNTIF('Control Buffer'!H8:H37,"FALTA INFORMACIÓN")</f>
        <v>0</v>
      </c>
      <c r="C18" s="60"/>
      <c r="D18" s="42"/>
      <c r="E18" s="42"/>
      <c r="F18" s="42"/>
      <c r="G18" s="42"/>
      <c r="H18" s="42"/>
    </row>
    <row r="19" spans="1:8">
      <c r="A19" s="45" t="s">
        <v>211</v>
      </c>
      <c r="B19" s="59">
        <f>COUNTIF('Control Buffer'!H8:H37,"REVISAR")</f>
        <v>0</v>
      </c>
      <c r="C19" s="60"/>
      <c r="D19" s="42"/>
      <c r="E19" s="42"/>
      <c r="F19" s="42"/>
      <c r="G19" s="42"/>
      <c r="H19" s="42"/>
    </row>
    <row r="20" spans="1:8" ht="15.6">
      <c r="A20" s="61"/>
      <c r="B20" s="61"/>
      <c r="C20" s="61"/>
      <c r="D20" s="62"/>
      <c r="E20" s="62"/>
      <c r="F20" s="62"/>
      <c r="G20" s="62"/>
      <c r="H20" s="62"/>
    </row>
    <row r="21" spans="1:8">
      <c r="A21" s="60"/>
      <c r="B21" s="60"/>
      <c r="C21" s="60"/>
      <c r="D21" s="63"/>
      <c r="E21" s="63"/>
      <c r="F21" s="63"/>
      <c r="G21" s="63"/>
      <c r="H21" s="63"/>
    </row>
    <row r="22" spans="1:8">
      <c r="A22" s="60"/>
      <c r="B22" s="60"/>
      <c r="C22" s="60"/>
      <c r="D22" s="63"/>
      <c r="E22" s="63"/>
      <c r="F22" s="63"/>
      <c r="G22" s="63"/>
      <c r="H22" s="63"/>
    </row>
    <row r="23" spans="1:8">
      <c r="A23" s="60"/>
      <c r="B23" s="60"/>
      <c r="C23" s="60"/>
      <c r="D23" s="63"/>
      <c r="E23" s="63"/>
      <c r="F23" s="63"/>
      <c r="G23" s="63"/>
      <c r="H23" s="63"/>
    </row>
    <row r="24" spans="1:8">
      <c r="A24" s="60"/>
      <c r="B24" s="60"/>
      <c r="C24" s="60"/>
      <c r="D24" s="63"/>
      <c r="E24" s="63"/>
      <c r="F24" s="63"/>
      <c r="G24" s="63"/>
      <c r="H24" s="63"/>
    </row>
    <row r="25" spans="1:8">
      <c r="A25" s="60"/>
      <c r="B25" s="60"/>
      <c r="C25" s="60"/>
      <c r="D25" s="42"/>
      <c r="E25" s="42"/>
      <c r="F25" s="42"/>
      <c r="G25" s="42"/>
      <c r="H25" s="42"/>
    </row>
    <row r="26" spans="1:8">
      <c r="A26" s="60"/>
      <c r="B26" s="60"/>
      <c r="C26" s="60"/>
      <c r="D26" s="42"/>
      <c r="E26" s="42"/>
      <c r="F26" s="42"/>
      <c r="G26" s="42"/>
      <c r="H26" s="42"/>
    </row>
    <row r="27" spans="1:8">
      <c r="A27" s="60"/>
      <c r="B27" s="60"/>
      <c r="C27" s="60"/>
      <c r="D27" s="42"/>
      <c r="E27" s="42"/>
      <c r="F27" s="42"/>
      <c r="G27" s="42"/>
      <c r="H27" s="42"/>
    </row>
    <row r="28" spans="1:8">
      <c r="A28" s="42"/>
      <c r="B28" s="42"/>
      <c r="C28" s="42"/>
      <c r="D28" s="42"/>
      <c r="E28" s="42"/>
      <c r="F28" s="42"/>
      <c r="G28" s="42"/>
      <c r="H28" s="42"/>
    </row>
    <row r="29" spans="1:8" ht="15.6">
      <c r="A29" s="43" t="s">
        <v>212</v>
      </c>
      <c r="B29" s="43"/>
      <c r="C29" s="43"/>
      <c r="D29" s="43"/>
      <c r="E29" s="43"/>
      <c r="F29" s="43"/>
      <c r="G29" s="43"/>
      <c r="H29" s="43"/>
    </row>
    <row r="30" spans="1:8">
      <c r="A30" s="54" t="s">
        <v>213</v>
      </c>
      <c r="B30" s="54"/>
      <c r="C30" s="54"/>
      <c r="D30" s="54"/>
      <c r="E30" s="54"/>
      <c r="F30" s="54"/>
      <c r="G30" s="54"/>
      <c r="H30" s="54"/>
    </row>
    <row r="31" spans="1:8">
      <c r="A31" s="54"/>
      <c r="B31" s="54"/>
      <c r="C31" s="54"/>
      <c r="D31" s="54"/>
      <c r="E31" s="54"/>
      <c r="F31" s="54"/>
      <c r="G31" s="54"/>
      <c r="H31" s="54"/>
    </row>
    <row r="32" spans="1:8">
      <c r="A32" s="54"/>
      <c r="B32" s="54"/>
      <c r="C32" s="54"/>
      <c r="D32" s="54"/>
      <c r="E32" s="54"/>
      <c r="F32" s="54"/>
      <c r="G32" s="54"/>
      <c r="H32" s="54"/>
    </row>
    <row r="33" spans="1:8">
      <c r="A33" s="54"/>
      <c r="B33" s="54"/>
      <c r="C33" s="54"/>
      <c r="D33" s="54"/>
      <c r="E33" s="54"/>
      <c r="F33" s="54"/>
      <c r="G33" s="54"/>
      <c r="H33" s="54"/>
    </row>
  </sheetData>
  <sheetProtection algorithmName="SHA-512" hashValue="XEv7GjHvDjWUOQwdxlnj6z0n8h0VfECTXNjKM5IAwcwtblOdc5XpLOD7VsGUnkbXYE6DL/hqZvWQHrI1tFehwQ==" saltValue="N7vBqT0CUJngct+nOhZzMQ==" spinCount="100000" sheet="1" objects="1" scenarios="1" formatCells="0" formatColumns="0" formatRows="0" insertColumns="0" insertRows="0" sort="0" autoFilter="0" pivotTables="0"/>
  <mergeCells count="22">
    <mergeCell ref="J5:K7"/>
    <mergeCell ref="J8:K8"/>
    <mergeCell ref="G8:H8"/>
    <mergeCell ref="G9:H10"/>
    <mergeCell ref="A12:H12"/>
    <mergeCell ref="A29:H29"/>
    <mergeCell ref="A30:H33"/>
    <mergeCell ref="A8:B8"/>
    <mergeCell ref="A9:B10"/>
    <mergeCell ref="C8:D8"/>
    <mergeCell ref="C9:D10"/>
    <mergeCell ref="E8:F8"/>
    <mergeCell ref="E9:F10"/>
    <mergeCell ref="A1:H2"/>
    <mergeCell ref="A4:B4"/>
    <mergeCell ref="A5:B6"/>
    <mergeCell ref="C4:D4"/>
    <mergeCell ref="C5:D6"/>
    <mergeCell ref="E4:F4"/>
    <mergeCell ref="E5:F6"/>
    <mergeCell ref="G4:H4"/>
    <mergeCell ref="G5:H6"/>
  </mergeCells>
  <conditionalFormatting sqref="B15">
    <cfRule type="expression" dxfId="12" priority="3">
      <formula>B15&gt;0</formula>
    </cfRule>
  </conditionalFormatting>
  <conditionalFormatting sqref="B16">
    <cfRule type="expression" dxfId="11" priority="4">
      <formula>B16&gt;0</formula>
    </cfRule>
  </conditionalFormatting>
  <conditionalFormatting sqref="B17">
    <cfRule type="expression" dxfId="10" priority="5">
      <formula>B17&gt;0</formula>
    </cfRule>
  </conditionalFormatting>
  <conditionalFormatting sqref="B18:B19">
    <cfRule type="expression" dxfId="9" priority="13">
      <formula>B18&gt;0</formula>
    </cfRule>
  </conditionalFormatting>
  <conditionalFormatting sqref="B19">
    <cfRule type="expression" dxfId="8" priority="14">
      <formula>B19&gt;0</formula>
    </cfRule>
  </conditionalFormatting>
  <conditionalFormatting sqref="G9:H10">
    <cfRule type="expression" dxfId="7" priority="6">
      <formula>G9="Dentro de capacidad"</formula>
    </cfRule>
    <cfRule type="expression" dxfId="6" priority="7">
      <formula>G9="Sobrecarga"</formula>
    </cfRule>
    <cfRule type="expression" dxfId="5" priority="8">
      <formula>LEFT(G9,7)="REVISAR"</formula>
    </cfRule>
    <cfRule type="expression" dxfId="4" priority="9">
      <formula>G9="FALTA INFORMACIÓN"</formula>
    </cfRule>
    <cfRule type="expression" dxfId="3" priority="15">
      <formula>G9="Dentro de capacidad"</formula>
    </cfRule>
    <cfRule type="expression" dxfId="2" priority="16">
      <formula>G9="Sobrecarga"</formula>
    </cfRule>
    <cfRule type="expression" dxfId="1" priority="17">
      <formula>LEFT(G9,7)="REVISAR"</formula>
    </cfRule>
    <cfRule type="expression" dxfId="0" priority="18">
      <formula>G9="FALTA INFORMACIÓN"</formula>
    </cfRule>
  </conditionalFormatting>
  <hyperlinks>
    <hyperlink ref="J8" r:id="rId1" xr:uid="{ABC205D1-E7E9-4232-8B73-699E06369E17}"/>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Instrucciones</vt:lpstr>
      <vt:lpstr>Glosario</vt:lpstr>
      <vt:lpstr>Configuracion</vt:lpstr>
      <vt:lpstr>Programacion DBR</vt:lpstr>
      <vt:lpstr>Control Buffer</vt:lpstr>
      <vt:lpstr>Resumen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2026-09-29T21:45:39Z</dcterms:modified>
</cp:coreProperties>
</file>