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1B81605-10A4-4F8D-ACEB-891AC8B086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Carga" sheetId="3" r:id="rId3"/>
    <sheet name="Análisis" sheetId="4" r:id="rId4"/>
    <sheet name="Resume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5" l="1"/>
  <c r="P205" i="4"/>
  <c r="O205" i="4"/>
  <c r="N205" i="4"/>
  <c r="M205" i="4"/>
  <c r="K205" i="4"/>
  <c r="G205" i="4"/>
  <c r="F205" i="4"/>
  <c r="E205" i="4"/>
  <c r="D205" i="4"/>
  <c r="C205" i="4"/>
  <c r="B205" i="4"/>
  <c r="A205" i="4"/>
  <c r="P204" i="4"/>
  <c r="O204" i="4"/>
  <c r="N204" i="4"/>
  <c r="M204" i="4"/>
  <c r="K204" i="4"/>
  <c r="J204" i="4"/>
  <c r="I204" i="4"/>
  <c r="H204" i="4"/>
  <c r="G204" i="4"/>
  <c r="E204" i="4"/>
  <c r="D204" i="4"/>
  <c r="F204" i="4" s="1"/>
  <c r="C204" i="4"/>
  <c r="B204" i="4"/>
  <c r="A204" i="4"/>
  <c r="P203" i="4"/>
  <c r="O203" i="4"/>
  <c r="N203" i="4"/>
  <c r="M203" i="4"/>
  <c r="K203" i="4"/>
  <c r="E203" i="4"/>
  <c r="D203" i="4"/>
  <c r="C203" i="4"/>
  <c r="B203" i="4"/>
  <c r="A203" i="4"/>
  <c r="N202" i="4"/>
  <c r="M202" i="4"/>
  <c r="K202" i="4"/>
  <c r="G202" i="4"/>
  <c r="D202" i="4"/>
  <c r="C202" i="4"/>
  <c r="B202" i="4"/>
  <c r="P202" i="4" s="1"/>
  <c r="A202" i="4"/>
  <c r="O201" i="4"/>
  <c r="N201" i="4"/>
  <c r="M201" i="4"/>
  <c r="K201" i="4"/>
  <c r="G201" i="4"/>
  <c r="D201" i="4"/>
  <c r="C201" i="4"/>
  <c r="B201" i="4"/>
  <c r="A201" i="4"/>
  <c r="N200" i="4"/>
  <c r="M200" i="4"/>
  <c r="K200" i="4"/>
  <c r="D200" i="4"/>
  <c r="C200" i="4"/>
  <c r="B200" i="4"/>
  <c r="P200" i="4" s="1"/>
  <c r="A200" i="4"/>
  <c r="P199" i="4"/>
  <c r="Q199" i="4" s="1"/>
  <c r="N199" i="4"/>
  <c r="M199" i="4"/>
  <c r="K199" i="4"/>
  <c r="I199" i="4"/>
  <c r="H199" i="4"/>
  <c r="G199" i="4"/>
  <c r="J199" i="4" s="1"/>
  <c r="E199" i="4"/>
  <c r="D199" i="4"/>
  <c r="C199" i="4"/>
  <c r="B199" i="4"/>
  <c r="A199" i="4"/>
  <c r="O198" i="4"/>
  <c r="N198" i="4"/>
  <c r="M198" i="4"/>
  <c r="K198" i="4"/>
  <c r="D198" i="4"/>
  <c r="C198" i="4"/>
  <c r="B198" i="4"/>
  <c r="A198" i="4"/>
  <c r="N197" i="4"/>
  <c r="M197" i="4"/>
  <c r="K197" i="4"/>
  <c r="H197" i="4"/>
  <c r="G197" i="4"/>
  <c r="E197" i="4"/>
  <c r="D197" i="4"/>
  <c r="C197" i="4"/>
  <c r="B197" i="4"/>
  <c r="O197" i="4" s="1"/>
  <c r="A197" i="4"/>
  <c r="P196" i="4"/>
  <c r="N196" i="4"/>
  <c r="O196" i="4" s="1"/>
  <c r="M196" i="4"/>
  <c r="K196" i="4"/>
  <c r="H196" i="4"/>
  <c r="G196" i="4"/>
  <c r="D196" i="4"/>
  <c r="C196" i="4"/>
  <c r="B196" i="4"/>
  <c r="A196" i="4"/>
  <c r="P195" i="4"/>
  <c r="N195" i="4"/>
  <c r="M195" i="4"/>
  <c r="O195" i="4" s="1"/>
  <c r="K195" i="4"/>
  <c r="I195" i="4"/>
  <c r="Q195" i="4" s="1"/>
  <c r="H195" i="4"/>
  <c r="G195" i="4"/>
  <c r="E195" i="4"/>
  <c r="F195" i="4" s="1"/>
  <c r="L195" i="4" s="1"/>
  <c r="D195" i="4"/>
  <c r="C195" i="4"/>
  <c r="B195" i="4"/>
  <c r="A195" i="4"/>
  <c r="N194" i="4"/>
  <c r="M194" i="4"/>
  <c r="K194" i="4"/>
  <c r="L194" i="4" s="1"/>
  <c r="H194" i="4"/>
  <c r="F194" i="4"/>
  <c r="E194" i="4"/>
  <c r="D194" i="4"/>
  <c r="C194" i="4"/>
  <c r="B194" i="4"/>
  <c r="A194" i="4"/>
  <c r="P193" i="4"/>
  <c r="O193" i="4"/>
  <c r="N193" i="4"/>
  <c r="M193" i="4"/>
  <c r="K193" i="4"/>
  <c r="G193" i="4"/>
  <c r="F193" i="4"/>
  <c r="E193" i="4"/>
  <c r="D193" i="4"/>
  <c r="C193" i="4"/>
  <c r="B193" i="4"/>
  <c r="A193" i="4"/>
  <c r="P192" i="4"/>
  <c r="Q192" i="4" s="1"/>
  <c r="O192" i="4"/>
  <c r="N192" i="4"/>
  <c r="M192" i="4"/>
  <c r="K192" i="4"/>
  <c r="J192" i="4"/>
  <c r="I192" i="4"/>
  <c r="H192" i="4"/>
  <c r="G192" i="4"/>
  <c r="E192" i="4"/>
  <c r="D192" i="4"/>
  <c r="F192" i="4" s="1"/>
  <c r="L192" i="4" s="1"/>
  <c r="C192" i="4"/>
  <c r="B192" i="4"/>
  <c r="A192" i="4"/>
  <c r="Q191" i="4"/>
  <c r="P191" i="4"/>
  <c r="O191" i="4"/>
  <c r="N191" i="4"/>
  <c r="M191" i="4"/>
  <c r="K191" i="4"/>
  <c r="I191" i="4"/>
  <c r="H191" i="4"/>
  <c r="E191" i="4"/>
  <c r="D191" i="4"/>
  <c r="C191" i="4"/>
  <c r="B191" i="4"/>
  <c r="A191" i="4"/>
  <c r="N190" i="4"/>
  <c r="M190" i="4"/>
  <c r="K190" i="4"/>
  <c r="G190" i="4"/>
  <c r="D190" i="4"/>
  <c r="C190" i="4"/>
  <c r="B190" i="4"/>
  <c r="P190" i="4" s="1"/>
  <c r="A190" i="4"/>
  <c r="O189" i="4"/>
  <c r="N189" i="4"/>
  <c r="M189" i="4"/>
  <c r="K189" i="4"/>
  <c r="G189" i="4"/>
  <c r="D189" i="4"/>
  <c r="C189" i="4"/>
  <c r="B189" i="4"/>
  <c r="A189" i="4"/>
  <c r="N188" i="4"/>
  <c r="M188" i="4"/>
  <c r="K188" i="4"/>
  <c r="D188" i="4"/>
  <c r="C188" i="4"/>
  <c r="B188" i="4"/>
  <c r="P188" i="4" s="1"/>
  <c r="A188" i="4"/>
  <c r="P187" i="4"/>
  <c r="Q187" i="4" s="1"/>
  <c r="N187" i="4"/>
  <c r="M187" i="4"/>
  <c r="K187" i="4"/>
  <c r="I187" i="4"/>
  <c r="H187" i="4"/>
  <c r="G187" i="4"/>
  <c r="J187" i="4" s="1"/>
  <c r="E187" i="4"/>
  <c r="D187" i="4"/>
  <c r="C187" i="4"/>
  <c r="B187" i="4"/>
  <c r="A187" i="4"/>
  <c r="O186" i="4"/>
  <c r="N186" i="4"/>
  <c r="M186" i="4"/>
  <c r="K186" i="4"/>
  <c r="D186" i="4"/>
  <c r="C186" i="4"/>
  <c r="B186" i="4"/>
  <c r="A186" i="4"/>
  <c r="N185" i="4"/>
  <c r="M185" i="4"/>
  <c r="K185" i="4"/>
  <c r="H185" i="4"/>
  <c r="G185" i="4"/>
  <c r="E185" i="4"/>
  <c r="D185" i="4"/>
  <c r="C185" i="4"/>
  <c r="B185" i="4"/>
  <c r="O185" i="4" s="1"/>
  <c r="A185" i="4"/>
  <c r="P184" i="4"/>
  <c r="N184" i="4"/>
  <c r="O184" i="4" s="1"/>
  <c r="M184" i="4"/>
  <c r="K184" i="4"/>
  <c r="H184" i="4"/>
  <c r="G184" i="4"/>
  <c r="D184" i="4"/>
  <c r="C184" i="4"/>
  <c r="B184" i="4"/>
  <c r="A184" i="4"/>
  <c r="P183" i="4"/>
  <c r="N183" i="4"/>
  <c r="M183" i="4"/>
  <c r="O183" i="4" s="1"/>
  <c r="K183" i="4"/>
  <c r="I183" i="4"/>
  <c r="Q183" i="4" s="1"/>
  <c r="H183" i="4"/>
  <c r="G183" i="4"/>
  <c r="E183" i="4"/>
  <c r="F183" i="4" s="1"/>
  <c r="L183" i="4" s="1"/>
  <c r="D183" i="4"/>
  <c r="C183" i="4"/>
  <c r="B183" i="4"/>
  <c r="A183" i="4"/>
  <c r="N182" i="4"/>
  <c r="M182" i="4"/>
  <c r="K182" i="4"/>
  <c r="L182" i="4" s="1"/>
  <c r="H182" i="4"/>
  <c r="F182" i="4"/>
  <c r="E182" i="4"/>
  <c r="D182" i="4"/>
  <c r="C182" i="4"/>
  <c r="B182" i="4"/>
  <c r="A182" i="4"/>
  <c r="P181" i="4"/>
  <c r="O181" i="4"/>
  <c r="N181" i="4"/>
  <c r="M181" i="4"/>
  <c r="K181" i="4"/>
  <c r="G181" i="4"/>
  <c r="F181" i="4"/>
  <c r="E181" i="4"/>
  <c r="D181" i="4"/>
  <c r="C181" i="4"/>
  <c r="B181" i="4"/>
  <c r="A181" i="4"/>
  <c r="P180" i="4"/>
  <c r="O180" i="4"/>
  <c r="N180" i="4"/>
  <c r="M180" i="4"/>
  <c r="K180" i="4"/>
  <c r="J180" i="4"/>
  <c r="I180" i="4"/>
  <c r="H180" i="4"/>
  <c r="G180" i="4"/>
  <c r="D180" i="4"/>
  <c r="C180" i="4"/>
  <c r="B180" i="4"/>
  <c r="Q180" i="4" s="1"/>
  <c r="A180" i="4"/>
  <c r="P179" i="4"/>
  <c r="N179" i="4"/>
  <c r="O179" i="4" s="1"/>
  <c r="M179" i="4"/>
  <c r="K179" i="4"/>
  <c r="I179" i="4"/>
  <c r="H179" i="4"/>
  <c r="E179" i="4"/>
  <c r="D179" i="4"/>
  <c r="C179" i="4"/>
  <c r="B179" i="4"/>
  <c r="A179" i="4"/>
  <c r="N178" i="4"/>
  <c r="M178" i="4"/>
  <c r="K178" i="4"/>
  <c r="D178" i="4"/>
  <c r="C178" i="4"/>
  <c r="B178" i="4"/>
  <c r="A178" i="4"/>
  <c r="N177" i="4"/>
  <c r="M177" i="4"/>
  <c r="K177" i="4"/>
  <c r="J177" i="4"/>
  <c r="I177" i="4"/>
  <c r="G177" i="4"/>
  <c r="D177" i="4"/>
  <c r="C177" i="4"/>
  <c r="B177" i="4"/>
  <c r="O177" i="4" s="1"/>
  <c r="A177" i="4"/>
  <c r="N176" i="4"/>
  <c r="M176" i="4"/>
  <c r="K176" i="4"/>
  <c r="H176" i="4"/>
  <c r="G176" i="4"/>
  <c r="D176" i="4"/>
  <c r="C176" i="4"/>
  <c r="B176" i="4"/>
  <c r="O176" i="4" s="1"/>
  <c r="A176" i="4"/>
  <c r="P175" i="4"/>
  <c r="Q175" i="4" s="1"/>
  <c r="N175" i="4"/>
  <c r="M175" i="4"/>
  <c r="K175" i="4"/>
  <c r="J175" i="4"/>
  <c r="I175" i="4"/>
  <c r="H175" i="4"/>
  <c r="G175" i="4"/>
  <c r="E175" i="4"/>
  <c r="D175" i="4"/>
  <c r="C175" i="4"/>
  <c r="B175" i="4"/>
  <c r="F175" i="4" s="1"/>
  <c r="L175" i="4" s="1"/>
  <c r="A175" i="4"/>
  <c r="N174" i="4"/>
  <c r="M174" i="4"/>
  <c r="K174" i="4"/>
  <c r="E174" i="4"/>
  <c r="F174" i="4" s="1"/>
  <c r="D174" i="4"/>
  <c r="C174" i="4"/>
  <c r="B174" i="4"/>
  <c r="O174" i="4" s="1"/>
  <c r="A174" i="4"/>
  <c r="N173" i="4"/>
  <c r="M173" i="4"/>
  <c r="K173" i="4"/>
  <c r="I173" i="4"/>
  <c r="J173" i="4" s="1"/>
  <c r="H173" i="4"/>
  <c r="G173" i="4"/>
  <c r="E173" i="4"/>
  <c r="F173" i="4" s="1"/>
  <c r="D173" i="4"/>
  <c r="C173" i="4"/>
  <c r="B173" i="4"/>
  <c r="A173" i="4"/>
  <c r="P172" i="4"/>
  <c r="N172" i="4"/>
  <c r="M172" i="4"/>
  <c r="O172" i="4" s="1"/>
  <c r="K172" i="4"/>
  <c r="H172" i="4"/>
  <c r="G172" i="4"/>
  <c r="D172" i="4"/>
  <c r="C172" i="4"/>
  <c r="B172" i="4"/>
  <c r="A172" i="4"/>
  <c r="P171" i="4"/>
  <c r="Q171" i="4" s="1"/>
  <c r="O171" i="4"/>
  <c r="N171" i="4"/>
  <c r="M171" i="4"/>
  <c r="K171" i="4"/>
  <c r="I171" i="4"/>
  <c r="H171" i="4"/>
  <c r="G171" i="4"/>
  <c r="E171" i="4"/>
  <c r="D171" i="4"/>
  <c r="F171" i="4" s="1"/>
  <c r="L171" i="4" s="1"/>
  <c r="C171" i="4"/>
  <c r="B171" i="4"/>
  <c r="J171" i="4" s="1"/>
  <c r="A171" i="4"/>
  <c r="N170" i="4"/>
  <c r="M170" i="4"/>
  <c r="K170" i="4"/>
  <c r="H170" i="4"/>
  <c r="E170" i="4"/>
  <c r="F170" i="4" s="1"/>
  <c r="D170" i="4"/>
  <c r="C170" i="4"/>
  <c r="B170" i="4"/>
  <c r="A170" i="4"/>
  <c r="O169" i="4"/>
  <c r="N169" i="4"/>
  <c r="M169" i="4"/>
  <c r="K169" i="4"/>
  <c r="E169" i="4"/>
  <c r="F169" i="4" s="1"/>
  <c r="D169" i="4"/>
  <c r="C169" i="4"/>
  <c r="B169" i="4"/>
  <c r="P169" i="4" s="1"/>
  <c r="A169" i="4"/>
  <c r="P168" i="4"/>
  <c r="O168" i="4"/>
  <c r="N168" i="4"/>
  <c r="M168" i="4"/>
  <c r="K168" i="4"/>
  <c r="I168" i="4"/>
  <c r="J168" i="4" s="1"/>
  <c r="H168" i="4"/>
  <c r="G168" i="4"/>
  <c r="D168" i="4"/>
  <c r="C168" i="4"/>
  <c r="B168" i="4"/>
  <c r="A168" i="4"/>
  <c r="N167" i="4"/>
  <c r="M167" i="4"/>
  <c r="O167" i="4" s="1"/>
  <c r="K167" i="4"/>
  <c r="I167" i="4"/>
  <c r="H167" i="4"/>
  <c r="E167" i="4"/>
  <c r="D167" i="4"/>
  <c r="C167" i="4"/>
  <c r="B167" i="4"/>
  <c r="P167" i="4" s="1"/>
  <c r="A167" i="4"/>
  <c r="N166" i="4"/>
  <c r="M166" i="4"/>
  <c r="K166" i="4"/>
  <c r="H166" i="4"/>
  <c r="D166" i="4"/>
  <c r="C166" i="4"/>
  <c r="B166" i="4"/>
  <c r="A166" i="4"/>
  <c r="N165" i="4"/>
  <c r="M165" i="4"/>
  <c r="K165" i="4"/>
  <c r="D165" i="4"/>
  <c r="C165" i="4"/>
  <c r="B165" i="4"/>
  <c r="O165" i="4" s="1"/>
  <c r="A165" i="4"/>
  <c r="N164" i="4"/>
  <c r="M164" i="4"/>
  <c r="K164" i="4"/>
  <c r="E164" i="4"/>
  <c r="F164" i="4" s="1"/>
  <c r="D164" i="4"/>
  <c r="C164" i="4"/>
  <c r="B164" i="4"/>
  <c r="O164" i="4" s="1"/>
  <c r="A164" i="4"/>
  <c r="P163" i="4"/>
  <c r="N163" i="4"/>
  <c r="M163" i="4"/>
  <c r="K163" i="4"/>
  <c r="I163" i="4"/>
  <c r="H163" i="4"/>
  <c r="G163" i="4"/>
  <c r="E163" i="4"/>
  <c r="D163" i="4"/>
  <c r="C163" i="4"/>
  <c r="B163" i="4"/>
  <c r="A163" i="4"/>
  <c r="N162" i="4"/>
  <c r="M162" i="4"/>
  <c r="K162" i="4"/>
  <c r="I162" i="4"/>
  <c r="D162" i="4"/>
  <c r="C162" i="4"/>
  <c r="B162" i="4"/>
  <c r="O162" i="4" s="1"/>
  <c r="A162" i="4"/>
  <c r="N161" i="4"/>
  <c r="M161" i="4"/>
  <c r="K161" i="4"/>
  <c r="D161" i="4"/>
  <c r="C161" i="4"/>
  <c r="B161" i="4"/>
  <c r="A161" i="4"/>
  <c r="N160" i="4"/>
  <c r="M160" i="4"/>
  <c r="O160" i="4" s="1"/>
  <c r="K160" i="4"/>
  <c r="H160" i="4"/>
  <c r="G160" i="4"/>
  <c r="D160" i="4"/>
  <c r="C160" i="4"/>
  <c r="B160" i="4"/>
  <c r="P160" i="4" s="1"/>
  <c r="A160" i="4"/>
  <c r="Q159" i="4"/>
  <c r="P159" i="4"/>
  <c r="O159" i="4"/>
  <c r="N159" i="4"/>
  <c r="M159" i="4"/>
  <c r="K159" i="4"/>
  <c r="I159" i="4"/>
  <c r="H159" i="4"/>
  <c r="G159" i="4"/>
  <c r="E159" i="4"/>
  <c r="D159" i="4"/>
  <c r="F159" i="4" s="1"/>
  <c r="L159" i="4" s="1"/>
  <c r="C159" i="4"/>
  <c r="B159" i="4"/>
  <c r="A159" i="4"/>
  <c r="N158" i="4"/>
  <c r="M158" i="4"/>
  <c r="K158" i="4"/>
  <c r="L158" i="4" s="1"/>
  <c r="I158" i="4"/>
  <c r="H158" i="4"/>
  <c r="F158" i="4"/>
  <c r="E158" i="4"/>
  <c r="D158" i="4"/>
  <c r="C158" i="4"/>
  <c r="B158" i="4"/>
  <c r="A158" i="4"/>
  <c r="N157" i="4"/>
  <c r="O157" i="4" s="1"/>
  <c r="M157" i="4"/>
  <c r="K157" i="4"/>
  <c r="G157" i="4"/>
  <c r="D157" i="4"/>
  <c r="C157" i="4"/>
  <c r="B157" i="4"/>
  <c r="P157" i="4" s="1"/>
  <c r="A157" i="4"/>
  <c r="P156" i="4"/>
  <c r="Q156" i="4" s="1"/>
  <c r="O156" i="4"/>
  <c r="N156" i="4"/>
  <c r="M156" i="4"/>
  <c r="K156" i="4"/>
  <c r="J156" i="4"/>
  <c r="I156" i="4"/>
  <c r="H156" i="4"/>
  <c r="G156" i="4"/>
  <c r="E156" i="4"/>
  <c r="D156" i="4"/>
  <c r="F156" i="4" s="1"/>
  <c r="L156" i="4" s="1"/>
  <c r="C156" i="4"/>
  <c r="B156" i="4"/>
  <c r="A156" i="4"/>
  <c r="O155" i="4"/>
  <c r="N155" i="4"/>
  <c r="M155" i="4"/>
  <c r="K155" i="4"/>
  <c r="H155" i="4"/>
  <c r="E155" i="4"/>
  <c r="D155" i="4"/>
  <c r="C155" i="4"/>
  <c r="B155" i="4"/>
  <c r="P155" i="4" s="1"/>
  <c r="A155" i="4"/>
  <c r="N154" i="4"/>
  <c r="M154" i="4"/>
  <c r="K154" i="4"/>
  <c r="I154" i="4"/>
  <c r="J154" i="4" s="1"/>
  <c r="H154" i="4"/>
  <c r="G154" i="4"/>
  <c r="E154" i="4"/>
  <c r="D154" i="4"/>
  <c r="F154" i="4" s="1"/>
  <c r="C154" i="4"/>
  <c r="B154" i="4"/>
  <c r="A154" i="4"/>
  <c r="N153" i="4"/>
  <c r="M153" i="4"/>
  <c r="K153" i="4"/>
  <c r="D153" i="4"/>
  <c r="C153" i="4"/>
  <c r="B153" i="4"/>
  <c r="O153" i="4" s="1"/>
  <c r="A153" i="4"/>
  <c r="O152" i="4"/>
  <c r="N152" i="4"/>
  <c r="M152" i="4"/>
  <c r="K152" i="4"/>
  <c r="H152" i="4"/>
  <c r="G152" i="4"/>
  <c r="E152" i="4"/>
  <c r="D152" i="4"/>
  <c r="C152" i="4"/>
  <c r="B152" i="4"/>
  <c r="A152" i="4"/>
  <c r="Q151" i="4"/>
  <c r="P151" i="4"/>
  <c r="N151" i="4"/>
  <c r="M151" i="4"/>
  <c r="K151" i="4"/>
  <c r="I151" i="4"/>
  <c r="H151" i="4"/>
  <c r="G151" i="4"/>
  <c r="J151" i="4" s="1"/>
  <c r="E151" i="4"/>
  <c r="D151" i="4"/>
  <c r="F151" i="4" s="1"/>
  <c r="C151" i="4"/>
  <c r="B151" i="4"/>
  <c r="A151" i="4"/>
  <c r="O150" i="4"/>
  <c r="N150" i="4"/>
  <c r="M150" i="4"/>
  <c r="K150" i="4"/>
  <c r="I150" i="4"/>
  <c r="D150" i="4"/>
  <c r="C150" i="4"/>
  <c r="B150" i="4"/>
  <c r="A150" i="4"/>
  <c r="N149" i="4"/>
  <c r="M149" i="4"/>
  <c r="K149" i="4"/>
  <c r="I149" i="4"/>
  <c r="D149" i="4"/>
  <c r="C149" i="4"/>
  <c r="B149" i="4"/>
  <c r="H149" i="4" s="1"/>
  <c r="A149" i="4"/>
  <c r="N148" i="4"/>
  <c r="M148" i="4"/>
  <c r="K148" i="4"/>
  <c r="H148" i="4"/>
  <c r="G148" i="4"/>
  <c r="D148" i="4"/>
  <c r="C148" i="4"/>
  <c r="B148" i="4"/>
  <c r="P148" i="4" s="1"/>
  <c r="A148" i="4"/>
  <c r="P147" i="4"/>
  <c r="Q147" i="4" s="1"/>
  <c r="O147" i="4"/>
  <c r="N147" i="4"/>
  <c r="M147" i="4"/>
  <c r="L147" i="4"/>
  <c r="K147" i="4"/>
  <c r="I147" i="4"/>
  <c r="H147" i="4"/>
  <c r="G147" i="4"/>
  <c r="F147" i="4"/>
  <c r="E147" i="4"/>
  <c r="D147" i="4"/>
  <c r="C147" i="4"/>
  <c r="B147" i="4"/>
  <c r="J147" i="4" s="1"/>
  <c r="A147" i="4"/>
  <c r="N146" i="4"/>
  <c r="M146" i="4"/>
  <c r="K146" i="4"/>
  <c r="I146" i="4"/>
  <c r="H146" i="4"/>
  <c r="E146" i="4"/>
  <c r="F146" i="4" s="1"/>
  <c r="L146" i="4" s="1"/>
  <c r="D146" i="4"/>
  <c r="C146" i="4"/>
  <c r="B146" i="4"/>
  <c r="A146" i="4"/>
  <c r="P145" i="4"/>
  <c r="N145" i="4"/>
  <c r="M145" i="4"/>
  <c r="K145" i="4"/>
  <c r="G145" i="4"/>
  <c r="D145" i="4"/>
  <c r="C145" i="4"/>
  <c r="B145" i="4"/>
  <c r="O145" i="4" s="1"/>
  <c r="A145" i="4"/>
  <c r="P144" i="4"/>
  <c r="O144" i="4"/>
  <c r="N144" i="4"/>
  <c r="M144" i="4"/>
  <c r="K144" i="4"/>
  <c r="L144" i="4" s="1"/>
  <c r="J144" i="4"/>
  <c r="I144" i="4"/>
  <c r="H144" i="4"/>
  <c r="G144" i="4"/>
  <c r="F144" i="4"/>
  <c r="E144" i="4"/>
  <c r="D144" i="4"/>
  <c r="C144" i="4"/>
  <c r="B144" i="4"/>
  <c r="A144" i="4"/>
  <c r="P143" i="4"/>
  <c r="O143" i="4"/>
  <c r="N143" i="4"/>
  <c r="M143" i="4"/>
  <c r="K143" i="4"/>
  <c r="I143" i="4"/>
  <c r="E143" i="4"/>
  <c r="D143" i="4"/>
  <c r="C143" i="4"/>
  <c r="B143" i="4"/>
  <c r="A143" i="4"/>
  <c r="N142" i="4"/>
  <c r="M142" i="4"/>
  <c r="K142" i="4"/>
  <c r="H142" i="4"/>
  <c r="G142" i="4"/>
  <c r="E142" i="4"/>
  <c r="D142" i="4"/>
  <c r="F142" i="4" s="1"/>
  <c r="C142" i="4"/>
  <c r="B142" i="4"/>
  <c r="A142" i="4"/>
  <c r="N141" i="4"/>
  <c r="M141" i="4"/>
  <c r="O141" i="4" s="1"/>
  <c r="K141" i="4"/>
  <c r="J141" i="4"/>
  <c r="I141" i="4"/>
  <c r="G141" i="4"/>
  <c r="D141" i="4"/>
  <c r="C141" i="4"/>
  <c r="B141" i="4"/>
  <c r="A141" i="4"/>
  <c r="N140" i="4"/>
  <c r="M140" i="4"/>
  <c r="K140" i="4"/>
  <c r="D140" i="4"/>
  <c r="C140" i="4"/>
  <c r="B140" i="4"/>
  <c r="P140" i="4" s="1"/>
  <c r="A140" i="4"/>
  <c r="Q139" i="4"/>
  <c r="P139" i="4"/>
  <c r="N139" i="4"/>
  <c r="M139" i="4"/>
  <c r="K139" i="4"/>
  <c r="I139" i="4"/>
  <c r="H139" i="4"/>
  <c r="G139" i="4"/>
  <c r="J139" i="4" s="1"/>
  <c r="E139" i="4"/>
  <c r="D139" i="4"/>
  <c r="C139" i="4"/>
  <c r="B139" i="4"/>
  <c r="O139" i="4" s="1"/>
  <c r="A139" i="4"/>
  <c r="N138" i="4"/>
  <c r="M138" i="4"/>
  <c r="K138" i="4"/>
  <c r="D138" i="4"/>
  <c r="C138" i="4"/>
  <c r="B138" i="4"/>
  <c r="P138" i="4" s="1"/>
  <c r="A138" i="4"/>
  <c r="N137" i="4"/>
  <c r="M137" i="4"/>
  <c r="K137" i="4"/>
  <c r="I137" i="4"/>
  <c r="H137" i="4"/>
  <c r="G137" i="4"/>
  <c r="E137" i="4"/>
  <c r="F137" i="4" s="1"/>
  <c r="D137" i="4"/>
  <c r="C137" i="4"/>
  <c r="B137" i="4"/>
  <c r="A137" i="4"/>
  <c r="O136" i="4"/>
  <c r="N136" i="4"/>
  <c r="M136" i="4"/>
  <c r="K136" i="4"/>
  <c r="H136" i="4"/>
  <c r="G136" i="4"/>
  <c r="D136" i="4"/>
  <c r="C136" i="4"/>
  <c r="B136" i="4"/>
  <c r="P136" i="4" s="1"/>
  <c r="A136" i="4"/>
  <c r="Q135" i="4"/>
  <c r="P135" i="4"/>
  <c r="O135" i="4"/>
  <c r="N135" i="4"/>
  <c r="M135" i="4"/>
  <c r="K135" i="4"/>
  <c r="I135" i="4"/>
  <c r="H135" i="4"/>
  <c r="G135" i="4"/>
  <c r="E135" i="4"/>
  <c r="D135" i="4"/>
  <c r="F135" i="4" s="1"/>
  <c r="L135" i="4" s="1"/>
  <c r="C135" i="4"/>
  <c r="B135" i="4"/>
  <c r="A135" i="4"/>
  <c r="N134" i="4"/>
  <c r="M134" i="4"/>
  <c r="K134" i="4"/>
  <c r="D134" i="4"/>
  <c r="C134" i="4"/>
  <c r="B134" i="4"/>
  <c r="A134" i="4"/>
  <c r="N133" i="4"/>
  <c r="M133" i="4"/>
  <c r="K133" i="4"/>
  <c r="D133" i="4"/>
  <c r="C133" i="4"/>
  <c r="B133" i="4"/>
  <c r="A133" i="4"/>
  <c r="P132" i="4"/>
  <c r="O132" i="4"/>
  <c r="N132" i="4"/>
  <c r="M132" i="4"/>
  <c r="K132" i="4"/>
  <c r="J132" i="4"/>
  <c r="I132" i="4"/>
  <c r="H132" i="4"/>
  <c r="G132" i="4"/>
  <c r="F132" i="4"/>
  <c r="L132" i="4" s="1"/>
  <c r="E132" i="4"/>
  <c r="D132" i="4"/>
  <c r="C132" i="4"/>
  <c r="B132" i="4"/>
  <c r="A132" i="4"/>
  <c r="N131" i="4"/>
  <c r="M131" i="4"/>
  <c r="K131" i="4"/>
  <c r="I131" i="4"/>
  <c r="D131" i="4"/>
  <c r="C131" i="4"/>
  <c r="B131" i="4"/>
  <c r="A131" i="4"/>
  <c r="N130" i="4"/>
  <c r="M130" i="4"/>
  <c r="K130" i="4"/>
  <c r="J130" i="4"/>
  <c r="G130" i="4"/>
  <c r="E130" i="4"/>
  <c r="F130" i="4" s="1"/>
  <c r="D130" i="4"/>
  <c r="C130" i="4"/>
  <c r="B130" i="4"/>
  <c r="I130" i="4" s="1"/>
  <c r="A130" i="4"/>
  <c r="N129" i="4"/>
  <c r="M129" i="4"/>
  <c r="K129" i="4"/>
  <c r="G129" i="4"/>
  <c r="D129" i="4"/>
  <c r="C129" i="4"/>
  <c r="B129" i="4"/>
  <c r="O129" i="4" s="1"/>
  <c r="A129" i="4"/>
  <c r="P128" i="4"/>
  <c r="N128" i="4"/>
  <c r="M128" i="4"/>
  <c r="K128" i="4"/>
  <c r="D128" i="4"/>
  <c r="C128" i="4"/>
  <c r="B128" i="4"/>
  <c r="A128" i="4"/>
  <c r="P127" i="4"/>
  <c r="Q127" i="4" s="1"/>
  <c r="N127" i="4"/>
  <c r="M127" i="4"/>
  <c r="K127" i="4"/>
  <c r="I127" i="4"/>
  <c r="H127" i="4"/>
  <c r="G127" i="4"/>
  <c r="J127" i="4" s="1"/>
  <c r="E127" i="4"/>
  <c r="D127" i="4"/>
  <c r="C127" i="4"/>
  <c r="B127" i="4"/>
  <c r="A127" i="4"/>
  <c r="N126" i="4"/>
  <c r="M126" i="4"/>
  <c r="O126" i="4" s="1"/>
  <c r="K126" i="4"/>
  <c r="I126" i="4"/>
  <c r="E126" i="4"/>
  <c r="D126" i="4"/>
  <c r="F126" i="4" s="1"/>
  <c r="L126" i="4" s="1"/>
  <c r="C126" i="4"/>
  <c r="B126" i="4"/>
  <c r="A126" i="4"/>
  <c r="N125" i="4"/>
  <c r="M125" i="4"/>
  <c r="K125" i="4"/>
  <c r="D125" i="4"/>
  <c r="C125" i="4"/>
  <c r="B125" i="4"/>
  <c r="A125" i="4"/>
  <c r="P124" i="4"/>
  <c r="O124" i="4"/>
  <c r="N124" i="4"/>
  <c r="M124" i="4"/>
  <c r="K124" i="4"/>
  <c r="D124" i="4"/>
  <c r="C124" i="4"/>
  <c r="B124" i="4"/>
  <c r="A124" i="4"/>
  <c r="N123" i="4"/>
  <c r="M123" i="4"/>
  <c r="K123" i="4"/>
  <c r="E123" i="4"/>
  <c r="F123" i="4" s="1"/>
  <c r="D123" i="4"/>
  <c r="C123" i="4"/>
  <c r="B123" i="4"/>
  <c r="A123" i="4"/>
  <c r="N122" i="4"/>
  <c r="M122" i="4"/>
  <c r="K122" i="4"/>
  <c r="I122" i="4"/>
  <c r="J122" i="4" s="1"/>
  <c r="H122" i="4"/>
  <c r="G122" i="4"/>
  <c r="E122" i="4"/>
  <c r="F122" i="4" s="1"/>
  <c r="D122" i="4"/>
  <c r="C122" i="4"/>
  <c r="B122" i="4"/>
  <c r="A122" i="4"/>
  <c r="N121" i="4"/>
  <c r="M121" i="4"/>
  <c r="K121" i="4"/>
  <c r="D121" i="4"/>
  <c r="C121" i="4"/>
  <c r="B121" i="4"/>
  <c r="O121" i="4" s="1"/>
  <c r="A121" i="4"/>
  <c r="P120" i="4"/>
  <c r="Q120" i="4" s="1"/>
  <c r="O120" i="4"/>
  <c r="N120" i="4"/>
  <c r="M120" i="4"/>
  <c r="K120" i="4"/>
  <c r="I120" i="4"/>
  <c r="H120" i="4"/>
  <c r="G120" i="4"/>
  <c r="J120" i="4" s="1"/>
  <c r="E120" i="4"/>
  <c r="D120" i="4"/>
  <c r="F120" i="4" s="1"/>
  <c r="C120" i="4"/>
  <c r="B120" i="4"/>
  <c r="A120" i="4"/>
  <c r="P119" i="4"/>
  <c r="N119" i="4"/>
  <c r="M119" i="4"/>
  <c r="K119" i="4"/>
  <c r="I119" i="4"/>
  <c r="D119" i="4"/>
  <c r="C119" i="4"/>
  <c r="B119" i="4"/>
  <c r="A119" i="4"/>
  <c r="N118" i="4"/>
  <c r="M118" i="4"/>
  <c r="K118" i="4"/>
  <c r="H118" i="4"/>
  <c r="D118" i="4"/>
  <c r="C118" i="4"/>
  <c r="B118" i="4"/>
  <c r="A118" i="4"/>
  <c r="N117" i="4"/>
  <c r="O117" i="4" s="1"/>
  <c r="M117" i="4"/>
  <c r="K117" i="4"/>
  <c r="I117" i="4"/>
  <c r="D117" i="4"/>
  <c r="C117" i="4"/>
  <c r="B117" i="4"/>
  <c r="A117" i="4"/>
  <c r="N116" i="4"/>
  <c r="M116" i="4"/>
  <c r="O116" i="4" s="1"/>
  <c r="K116" i="4"/>
  <c r="H116" i="4"/>
  <c r="G116" i="4"/>
  <c r="E116" i="4"/>
  <c r="D116" i="4"/>
  <c r="F116" i="4" s="1"/>
  <c r="C116" i="4"/>
  <c r="B116" i="4"/>
  <c r="A116" i="4"/>
  <c r="P115" i="4"/>
  <c r="N115" i="4"/>
  <c r="M115" i="4"/>
  <c r="K115" i="4"/>
  <c r="I115" i="4"/>
  <c r="J115" i="4" s="1"/>
  <c r="H115" i="4"/>
  <c r="G115" i="4"/>
  <c r="E115" i="4"/>
  <c r="D115" i="4"/>
  <c r="C115" i="4"/>
  <c r="B115" i="4"/>
  <c r="A115" i="4"/>
  <c r="N114" i="4"/>
  <c r="M114" i="4"/>
  <c r="K114" i="4"/>
  <c r="I114" i="4"/>
  <c r="D114" i="4"/>
  <c r="C114" i="4"/>
  <c r="B114" i="4"/>
  <c r="A114" i="4"/>
  <c r="P113" i="4"/>
  <c r="N113" i="4"/>
  <c r="M113" i="4"/>
  <c r="K113" i="4"/>
  <c r="H113" i="4"/>
  <c r="G113" i="4"/>
  <c r="E113" i="4"/>
  <c r="D113" i="4"/>
  <c r="F113" i="4" s="1"/>
  <c r="C113" i="4"/>
  <c r="B113" i="4"/>
  <c r="A113" i="4"/>
  <c r="N112" i="4"/>
  <c r="M112" i="4"/>
  <c r="K112" i="4"/>
  <c r="D112" i="4"/>
  <c r="C112" i="4"/>
  <c r="B112" i="4"/>
  <c r="P112" i="4" s="1"/>
  <c r="A112" i="4"/>
  <c r="N111" i="4"/>
  <c r="M111" i="4"/>
  <c r="K111" i="4"/>
  <c r="I111" i="4"/>
  <c r="E111" i="4"/>
  <c r="F111" i="4" s="1"/>
  <c r="D111" i="4"/>
  <c r="C111" i="4"/>
  <c r="B111" i="4"/>
  <c r="A111" i="4"/>
  <c r="N110" i="4"/>
  <c r="M110" i="4"/>
  <c r="K110" i="4"/>
  <c r="I110" i="4"/>
  <c r="H110" i="4"/>
  <c r="G110" i="4"/>
  <c r="E110" i="4"/>
  <c r="D110" i="4"/>
  <c r="C110" i="4"/>
  <c r="B110" i="4"/>
  <c r="J110" i="4" s="1"/>
  <c r="A110" i="4"/>
  <c r="N109" i="4"/>
  <c r="M109" i="4"/>
  <c r="K109" i="4"/>
  <c r="G109" i="4"/>
  <c r="E109" i="4"/>
  <c r="D109" i="4"/>
  <c r="F109" i="4" s="1"/>
  <c r="L109" i="4" s="1"/>
  <c r="C109" i="4"/>
  <c r="B109" i="4"/>
  <c r="O109" i="4" s="1"/>
  <c r="A109" i="4"/>
  <c r="Q108" i="4"/>
  <c r="P108" i="4"/>
  <c r="O108" i="4"/>
  <c r="N108" i="4"/>
  <c r="M108" i="4"/>
  <c r="K108" i="4"/>
  <c r="I108" i="4"/>
  <c r="J108" i="4" s="1"/>
  <c r="H108" i="4"/>
  <c r="G108" i="4"/>
  <c r="E108" i="4"/>
  <c r="D108" i="4"/>
  <c r="F108" i="4" s="1"/>
  <c r="L108" i="4" s="1"/>
  <c r="C108" i="4"/>
  <c r="B108" i="4"/>
  <c r="A108" i="4"/>
  <c r="N107" i="4"/>
  <c r="M107" i="4"/>
  <c r="K107" i="4"/>
  <c r="I107" i="4"/>
  <c r="H107" i="4"/>
  <c r="D107" i="4"/>
  <c r="C107" i="4"/>
  <c r="B107" i="4"/>
  <c r="A107" i="4"/>
  <c r="P106" i="4"/>
  <c r="Q106" i="4" s="1"/>
  <c r="N106" i="4"/>
  <c r="M106" i="4"/>
  <c r="O106" i="4" s="1"/>
  <c r="K106" i="4"/>
  <c r="I106" i="4"/>
  <c r="H106" i="4"/>
  <c r="G106" i="4"/>
  <c r="E106" i="4"/>
  <c r="D106" i="4"/>
  <c r="C106" i="4"/>
  <c r="B106" i="4"/>
  <c r="J106" i="4" s="1"/>
  <c r="A106" i="4"/>
  <c r="P105" i="4"/>
  <c r="Q105" i="4" s="1"/>
  <c r="N105" i="4"/>
  <c r="M105" i="4"/>
  <c r="K105" i="4"/>
  <c r="I105" i="4"/>
  <c r="F105" i="4"/>
  <c r="E105" i="4"/>
  <c r="D105" i="4"/>
  <c r="C105" i="4"/>
  <c r="B105" i="4"/>
  <c r="O105" i="4" s="1"/>
  <c r="A105" i="4"/>
  <c r="O104" i="4"/>
  <c r="N104" i="4"/>
  <c r="M104" i="4"/>
  <c r="K104" i="4"/>
  <c r="I104" i="4"/>
  <c r="D104" i="4"/>
  <c r="C104" i="4"/>
  <c r="B104" i="4"/>
  <c r="A104" i="4"/>
  <c r="P103" i="4"/>
  <c r="O103" i="4"/>
  <c r="N103" i="4"/>
  <c r="M103" i="4"/>
  <c r="K103" i="4"/>
  <c r="G103" i="4"/>
  <c r="D103" i="4"/>
  <c r="C103" i="4"/>
  <c r="B103" i="4"/>
  <c r="A103" i="4"/>
  <c r="P102" i="4"/>
  <c r="N102" i="4"/>
  <c r="M102" i="4"/>
  <c r="O102" i="4" s="1"/>
  <c r="K102" i="4"/>
  <c r="I102" i="4"/>
  <c r="H102" i="4"/>
  <c r="G102" i="4"/>
  <c r="E102" i="4"/>
  <c r="D102" i="4"/>
  <c r="C102" i="4"/>
  <c r="B102" i="4"/>
  <c r="A102" i="4"/>
  <c r="N101" i="4"/>
  <c r="M101" i="4"/>
  <c r="K101" i="4"/>
  <c r="E101" i="4"/>
  <c r="F101" i="4" s="1"/>
  <c r="L101" i="4" s="1"/>
  <c r="D101" i="4"/>
  <c r="C101" i="4"/>
  <c r="B101" i="4"/>
  <c r="A101" i="4"/>
  <c r="N100" i="4"/>
  <c r="M100" i="4"/>
  <c r="K100" i="4"/>
  <c r="E100" i="4"/>
  <c r="F100" i="4" s="1"/>
  <c r="D100" i="4"/>
  <c r="C100" i="4"/>
  <c r="B100" i="4"/>
  <c r="A100" i="4"/>
  <c r="P99" i="4"/>
  <c r="O99" i="4"/>
  <c r="N99" i="4"/>
  <c r="M99" i="4"/>
  <c r="L99" i="4"/>
  <c r="K99" i="4"/>
  <c r="H99" i="4"/>
  <c r="G99" i="4"/>
  <c r="J99" i="4" s="1"/>
  <c r="E99" i="4"/>
  <c r="D99" i="4"/>
  <c r="F99" i="4" s="1"/>
  <c r="C99" i="4"/>
  <c r="B99" i="4"/>
  <c r="I99" i="4" s="1"/>
  <c r="A99" i="4"/>
  <c r="Q98" i="4"/>
  <c r="P98" i="4"/>
  <c r="O98" i="4"/>
  <c r="N98" i="4"/>
  <c r="M98" i="4"/>
  <c r="K98" i="4"/>
  <c r="I98" i="4"/>
  <c r="J98" i="4" s="1"/>
  <c r="H98" i="4"/>
  <c r="G98" i="4"/>
  <c r="E98" i="4"/>
  <c r="D98" i="4"/>
  <c r="C98" i="4"/>
  <c r="B98" i="4"/>
  <c r="A98" i="4"/>
  <c r="N97" i="4"/>
  <c r="M97" i="4"/>
  <c r="K97" i="4"/>
  <c r="H97" i="4"/>
  <c r="D97" i="4"/>
  <c r="C97" i="4"/>
  <c r="B97" i="4"/>
  <c r="A97" i="4"/>
  <c r="N96" i="4"/>
  <c r="M96" i="4"/>
  <c r="K96" i="4"/>
  <c r="D96" i="4"/>
  <c r="C96" i="4"/>
  <c r="B96" i="4"/>
  <c r="A96" i="4"/>
  <c r="P95" i="4"/>
  <c r="O95" i="4"/>
  <c r="N95" i="4"/>
  <c r="M95" i="4"/>
  <c r="K95" i="4"/>
  <c r="H95" i="4"/>
  <c r="G95" i="4"/>
  <c r="D95" i="4"/>
  <c r="C95" i="4"/>
  <c r="B95" i="4"/>
  <c r="A95" i="4"/>
  <c r="P94" i="4"/>
  <c r="Q94" i="4" s="1"/>
  <c r="N94" i="4"/>
  <c r="M94" i="4"/>
  <c r="O94" i="4" s="1"/>
  <c r="K94" i="4"/>
  <c r="I94" i="4"/>
  <c r="H94" i="4"/>
  <c r="G94" i="4"/>
  <c r="E94" i="4"/>
  <c r="D94" i="4"/>
  <c r="C94" i="4"/>
  <c r="B94" i="4"/>
  <c r="A94" i="4"/>
  <c r="P93" i="4"/>
  <c r="N93" i="4"/>
  <c r="M93" i="4"/>
  <c r="K93" i="4"/>
  <c r="I93" i="4"/>
  <c r="Q93" i="4" s="1"/>
  <c r="D93" i="4"/>
  <c r="C93" i="4"/>
  <c r="B93" i="4"/>
  <c r="A93" i="4"/>
  <c r="O92" i="4"/>
  <c r="N92" i="4"/>
  <c r="M92" i="4"/>
  <c r="K92" i="4"/>
  <c r="I92" i="4"/>
  <c r="D92" i="4"/>
  <c r="C92" i="4"/>
  <c r="B92" i="4"/>
  <c r="A92" i="4"/>
  <c r="N91" i="4"/>
  <c r="M91" i="4"/>
  <c r="K91" i="4"/>
  <c r="D91" i="4"/>
  <c r="C91" i="4"/>
  <c r="B91" i="4"/>
  <c r="P91" i="4" s="1"/>
  <c r="A91" i="4"/>
  <c r="P90" i="4"/>
  <c r="Q90" i="4" s="1"/>
  <c r="N90" i="4"/>
  <c r="M90" i="4"/>
  <c r="O90" i="4" s="1"/>
  <c r="K90" i="4"/>
  <c r="I90" i="4"/>
  <c r="H90" i="4"/>
  <c r="G90" i="4"/>
  <c r="E90" i="4"/>
  <c r="D90" i="4"/>
  <c r="C90" i="4"/>
  <c r="B90" i="4"/>
  <c r="A90" i="4"/>
  <c r="N89" i="4"/>
  <c r="M89" i="4"/>
  <c r="K89" i="4"/>
  <c r="D89" i="4"/>
  <c r="C89" i="4"/>
  <c r="B89" i="4"/>
  <c r="A89" i="4"/>
  <c r="N88" i="4"/>
  <c r="M88" i="4"/>
  <c r="O88" i="4" s="1"/>
  <c r="K88" i="4"/>
  <c r="D88" i="4"/>
  <c r="C88" i="4"/>
  <c r="B88" i="4"/>
  <c r="A88" i="4"/>
  <c r="N87" i="4"/>
  <c r="O87" i="4" s="1"/>
  <c r="M87" i="4"/>
  <c r="K87" i="4"/>
  <c r="H87" i="4"/>
  <c r="G87" i="4"/>
  <c r="D87" i="4"/>
  <c r="C87" i="4"/>
  <c r="B87" i="4"/>
  <c r="A87" i="4"/>
  <c r="Q86" i="4"/>
  <c r="P86" i="4"/>
  <c r="N86" i="4"/>
  <c r="M86" i="4"/>
  <c r="O86" i="4" s="1"/>
  <c r="K86" i="4"/>
  <c r="I86" i="4"/>
  <c r="H86" i="4"/>
  <c r="G86" i="4"/>
  <c r="E86" i="4"/>
  <c r="D86" i="4"/>
  <c r="C86" i="4"/>
  <c r="B86" i="4"/>
  <c r="J86" i="4" s="1"/>
  <c r="A86" i="4"/>
  <c r="P85" i="4"/>
  <c r="N85" i="4"/>
  <c r="M85" i="4"/>
  <c r="K85" i="4"/>
  <c r="H85" i="4"/>
  <c r="G85" i="4"/>
  <c r="D85" i="4"/>
  <c r="C85" i="4"/>
  <c r="B85" i="4"/>
  <c r="A85" i="4"/>
  <c r="N84" i="4"/>
  <c r="M84" i="4"/>
  <c r="K84" i="4"/>
  <c r="D84" i="4"/>
  <c r="C84" i="4"/>
  <c r="B84" i="4"/>
  <c r="A84" i="4"/>
  <c r="N83" i="4"/>
  <c r="M83" i="4"/>
  <c r="K83" i="4"/>
  <c r="H83" i="4"/>
  <c r="D83" i="4"/>
  <c r="C83" i="4"/>
  <c r="B83" i="4"/>
  <c r="I83" i="4" s="1"/>
  <c r="A83" i="4"/>
  <c r="P82" i="4"/>
  <c r="Q82" i="4" s="1"/>
  <c r="N82" i="4"/>
  <c r="M82" i="4"/>
  <c r="O82" i="4" s="1"/>
  <c r="K82" i="4"/>
  <c r="I82" i="4"/>
  <c r="H82" i="4"/>
  <c r="G82" i="4"/>
  <c r="J82" i="4" s="1"/>
  <c r="E82" i="4"/>
  <c r="D82" i="4"/>
  <c r="C82" i="4"/>
  <c r="B82" i="4"/>
  <c r="A82" i="4"/>
  <c r="P81" i="4"/>
  <c r="N81" i="4"/>
  <c r="M81" i="4"/>
  <c r="K81" i="4"/>
  <c r="D81" i="4"/>
  <c r="C81" i="4"/>
  <c r="B81" i="4"/>
  <c r="G81" i="4" s="1"/>
  <c r="A81" i="4"/>
  <c r="N80" i="4"/>
  <c r="M80" i="4"/>
  <c r="K80" i="4"/>
  <c r="G80" i="4"/>
  <c r="D80" i="4"/>
  <c r="C80" i="4"/>
  <c r="B80" i="4"/>
  <c r="A80" i="4"/>
  <c r="N79" i="4"/>
  <c r="M79" i="4"/>
  <c r="K79" i="4"/>
  <c r="D79" i="4"/>
  <c r="C79" i="4"/>
  <c r="B79" i="4"/>
  <c r="O79" i="4" s="1"/>
  <c r="A79" i="4"/>
  <c r="P78" i="4"/>
  <c r="Q78" i="4" s="1"/>
  <c r="N78" i="4"/>
  <c r="M78" i="4"/>
  <c r="O78" i="4" s="1"/>
  <c r="K78" i="4"/>
  <c r="L78" i="4" s="1"/>
  <c r="I78" i="4"/>
  <c r="H78" i="4"/>
  <c r="G78" i="4"/>
  <c r="F78" i="4"/>
  <c r="E78" i="4"/>
  <c r="D78" i="4"/>
  <c r="C78" i="4"/>
  <c r="B78" i="4"/>
  <c r="A78" i="4"/>
  <c r="N77" i="4"/>
  <c r="M77" i="4"/>
  <c r="K77" i="4"/>
  <c r="D77" i="4"/>
  <c r="C77" i="4"/>
  <c r="B77" i="4"/>
  <c r="A77" i="4"/>
  <c r="O76" i="4"/>
  <c r="N76" i="4"/>
  <c r="M76" i="4"/>
  <c r="K76" i="4"/>
  <c r="G76" i="4"/>
  <c r="D76" i="4"/>
  <c r="C76" i="4"/>
  <c r="B76" i="4"/>
  <c r="A76" i="4"/>
  <c r="P75" i="4"/>
  <c r="N75" i="4"/>
  <c r="M75" i="4"/>
  <c r="K75" i="4"/>
  <c r="I75" i="4"/>
  <c r="H75" i="4"/>
  <c r="D75" i="4"/>
  <c r="C75" i="4"/>
  <c r="B75" i="4"/>
  <c r="A75" i="4"/>
  <c r="O74" i="4"/>
  <c r="N74" i="4"/>
  <c r="M74" i="4"/>
  <c r="K74" i="4"/>
  <c r="I74" i="4"/>
  <c r="H74" i="4"/>
  <c r="G74" i="4"/>
  <c r="D74" i="4"/>
  <c r="C74" i="4"/>
  <c r="B74" i="4"/>
  <c r="A74" i="4"/>
  <c r="N73" i="4"/>
  <c r="M73" i="4"/>
  <c r="K73" i="4"/>
  <c r="E73" i="4"/>
  <c r="D73" i="4"/>
  <c r="C73" i="4"/>
  <c r="B73" i="4"/>
  <c r="O73" i="4" s="1"/>
  <c r="A73" i="4"/>
  <c r="N72" i="4"/>
  <c r="M72" i="4"/>
  <c r="K72" i="4"/>
  <c r="I72" i="4"/>
  <c r="D72" i="4"/>
  <c r="C72" i="4"/>
  <c r="B72" i="4"/>
  <c r="A72" i="4"/>
  <c r="N71" i="4"/>
  <c r="M71" i="4"/>
  <c r="K71" i="4"/>
  <c r="G71" i="4"/>
  <c r="J71" i="4" s="1"/>
  <c r="F71" i="4"/>
  <c r="E71" i="4"/>
  <c r="D71" i="4"/>
  <c r="C71" i="4"/>
  <c r="B71" i="4"/>
  <c r="I71" i="4" s="1"/>
  <c r="A71" i="4"/>
  <c r="Q70" i="4"/>
  <c r="P70" i="4"/>
  <c r="O70" i="4"/>
  <c r="N70" i="4"/>
  <c r="M70" i="4"/>
  <c r="K70" i="4"/>
  <c r="L70" i="4" s="1"/>
  <c r="J70" i="4"/>
  <c r="I70" i="4"/>
  <c r="H70" i="4"/>
  <c r="G70" i="4"/>
  <c r="E70" i="4"/>
  <c r="D70" i="4"/>
  <c r="F70" i="4" s="1"/>
  <c r="C70" i="4"/>
  <c r="B70" i="4"/>
  <c r="A70" i="4"/>
  <c r="N69" i="4"/>
  <c r="M69" i="4"/>
  <c r="K69" i="4"/>
  <c r="I69" i="4"/>
  <c r="D69" i="4"/>
  <c r="C69" i="4"/>
  <c r="B69" i="4"/>
  <c r="G69" i="4" s="1"/>
  <c r="A69" i="4"/>
  <c r="N68" i="4"/>
  <c r="M68" i="4"/>
  <c r="K68" i="4"/>
  <c r="I68" i="4"/>
  <c r="H68" i="4"/>
  <c r="E68" i="4"/>
  <c r="F68" i="4" s="1"/>
  <c r="D68" i="4"/>
  <c r="C68" i="4"/>
  <c r="B68" i="4"/>
  <c r="A68" i="4"/>
  <c r="O67" i="4"/>
  <c r="N67" i="4"/>
  <c r="M67" i="4"/>
  <c r="K67" i="4"/>
  <c r="H67" i="4"/>
  <c r="G67" i="4"/>
  <c r="D67" i="4"/>
  <c r="C67" i="4"/>
  <c r="B67" i="4"/>
  <c r="A67" i="4"/>
  <c r="N66" i="4"/>
  <c r="M66" i="4"/>
  <c r="K66" i="4"/>
  <c r="E66" i="4"/>
  <c r="D66" i="4"/>
  <c r="C66" i="4"/>
  <c r="B66" i="4"/>
  <c r="A66" i="4"/>
  <c r="P65" i="4"/>
  <c r="N65" i="4"/>
  <c r="M65" i="4"/>
  <c r="K65" i="4"/>
  <c r="I65" i="4"/>
  <c r="D65" i="4"/>
  <c r="C65" i="4"/>
  <c r="B65" i="4"/>
  <c r="O65" i="4" s="1"/>
  <c r="A65" i="4"/>
  <c r="P64" i="4"/>
  <c r="Q64" i="4" s="1"/>
  <c r="N64" i="4"/>
  <c r="M64" i="4"/>
  <c r="K64" i="4"/>
  <c r="I64" i="4"/>
  <c r="G64" i="4"/>
  <c r="D64" i="4"/>
  <c r="C64" i="4"/>
  <c r="B64" i="4"/>
  <c r="H64" i="4" s="1"/>
  <c r="A64" i="4"/>
  <c r="Q63" i="4"/>
  <c r="P63" i="4"/>
  <c r="O63" i="4"/>
  <c r="N63" i="4"/>
  <c r="M63" i="4"/>
  <c r="K63" i="4"/>
  <c r="I63" i="4"/>
  <c r="H63" i="4"/>
  <c r="G63" i="4"/>
  <c r="J63" i="4" s="1"/>
  <c r="F63" i="4"/>
  <c r="L63" i="4" s="1"/>
  <c r="E63" i="4"/>
  <c r="D63" i="4"/>
  <c r="C63" i="4"/>
  <c r="B63" i="4"/>
  <c r="A63" i="4"/>
  <c r="Q62" i="4"/>
  <c r="P62" i="4"/>
  <c r="N62" i="4"/>
  <c r="M62" i="4"/>
  <c r="K62" i="4"/>
  <c r="I62" i="4"/>
  <c r="H62" i="4"/>
  <c r="E62" i="4"/>
  <c r="D62" i="4"/>
  <c r="C62" i="4"/>
  <c r="B62" i="4"/>
  <c r="A62" i="4"/>
  <c r="O61" i="4"/>
  <c r="N61" i="4"/>
  <c r="M61" i="4"/>
  <c r="K61" i="4"/>
  <c r="I61" i="4"/>
  <c r="H61" i="4"/>
  <c r="E61" i="4"/>
  <c r="D61" i="4"/>
  <c r="C61" i="4"/>
  <c r="B61" i="4"/>
  <c r="G61" i="4" s="1"/>
  <c r="J61" i="4" s="1"/>
  <c r="A61" i="4"/>
  <c r="N60" i="4"/>
  <c r="M60" i="4"/>
  <c r="K60" i="4"/>
  <c r="G60" i="4"/>
  <c r="D60" i="4"/>
  <c r="C60" i="4"/>
  <c r="B60" i="4"/>
  <c r="P60" i="4" s="1"/>
  <c r="A60" i="4"/>
  <c r="N59" i="4"/>
  <c r="M59" i="4"/>
  <c r="K59" i="4"/>
  <c r="H59" i="4"/>
  <c r="E59" i="4"/>
  <c r="D59" i="4"/>
  <c r="F59" i="4" s="1"/>
  <c r="L59" i="4" s="1"/>
  <c r="C59" i="4"/>
  <c r="B59" i="4"/>
  <c r="I59" i="4" s="1"/>
  <c r="A59" i="4"/>
  <c r="P58" i="4"/>
  <c r="Q58" i="4" s="1"/>
  <c r="N58" i="4"/>
  <c r="M58" i="4"/>
  <c r="O58" i="4" s="1"/>
  <c r="K58" i="4"/>
  <c r="J58" i="4"/>
  <c r="I58" i="4"/>
  <c r="H58" i="4"/>
  <c r="G58" i="4"/>
  <c r="E58" i="4"/>
  <c r="D58" i="4"/>
  <c r="F58" i="4" s="1"/>
  <c r="C58" i="4"/>
  <c r="B58" i="4"/>
  <c r="A58" i="4"/>
  <c r="N57" i="4"/>
  <c r="M57" i="4"/>
  <c r="K57" i="4"/>
  <c r="I57" i="4"/>
  <c r="D57" i="4"/>
  <c r="C57" i="4"/>
  <c r="B57" i="4"/>
  <c r="G57" i="4" s="1"/>
  <c r="A57" i="4"/>
  <c r="N56" i="4"/>
  <c r="M56" i="4"/>
  <c r="K56" i="4"/>
  <c r="G56" i="4"/>
  <c r="F56" i="4"/>
  <c r="E56" i="4"/>
  <c r="D56" i="4"/>
  <c r="C56" i="4"/>
  <c r="B56" i="4"/>
  <c r="A56" i="4"/>
  <c r="P55" i="4"/>
  <c r="N55" i="4"/>
  <c r="M55" i="4"/>
  <c r="K55" i="4"/>
  <c r="I55" i="4"/>
  <c r="D55" i="4"/>
  <c r="C55" i="4"/>
  <c r="B55" i="4"/>
  <c r="A55" i="4"/>
  <c r="N54" i="4"/>
  <c r="M54" i="4"/>
  <c r="K54" i="4"/>
  <c r="H54" i="4"/>
  <c r="D54" i="4"/>
  <c r="C54" i="4"/>
  <c r="B54" i="4"/>
  <c r="P54" i="4" s="1"/>
  <c r="A54" i="4"/>
  <c r="P53" i="4"/>
  <c r="N53" i="4"/>
  <c r="M53" i="4"/>
  <c r="O53" i="4" s="1"/>
  <c r="K53" i="4"/>
  <c r="H53" i="4"/>
  <c r="G53" i="4"/>
  <c r="J53" i="4" s="1"/>
  <c r="D53" i="4"/>
  <c r="C53" i="4"/>
  <c r="B53" i="4"/>
  <c r="I53" i="4" s="1"/>
  <c r="A53" i="4"/>
  <c r="Q52" i="4"/>
  <c r="P52" i="4"/>
  <c r="N52" i="4"/>
  <c r="M52" i="4"/>
  <c r="O52" i="4" s="1"/>
  <c r="K52" i="4"/>
  <c r="I52" i="4"/>
  <c r="H52" i="4"/>
  <c r="G52" i="4"/>
  <c r="J52" i="4" s="1"/>
  <c r="F52" i="4"/>
  <c r="L52" i="4" s="1"/>
  <c r="E52" i="4"/>
  <c r="D52" i="4"/>
  <c r="C52" i="4"/>
  <c r="B52" i="4"/>
  <c r="A52" i="4"/>
  <c r="Q51" i="4"/>
  <c r="P51" i="4"/>
  <c r="N51" i="4"/>
  <c r="M51" i="4"/>
  <c r="K51" i="4"/>
  <c r="I51" i="4"/>
  <c r="H51" i="4"/>
  <c r="E51" i="4"/>
  <c r="D51" i="4"/>
  <c r="F51" i="4" s="1"/>
  <c r="C51" i="4"/>
  <c r="B51" i="4"/>
  <c r="G51" i="4" s="1"/>
  <c r="J51" i="4" s="1"/>
  <c r="A51" i="4"/>
  <c r="P50" i="4"/>
  <c r="N50" i="4"/>
  <c r="M50" i="4"/>
  <c r="O50" i="4" s="1"/>
  <c r="K50" i="4"/>
  <c r="I50" i="4"/>
  <c r="D50" i="4"/>
  <c r="C50" i="4"/>
  <c r="B50" i="4"/>
  <c r="A50" i="4"/>
  <c r="O49" i="4"/>
  <c r="N49" i="4"/>
  <c r="M49" i="4"/>
  <c r="K49" i="4"/>
  <c r="I49" i="4"/>
  <c r="D49" i="4"/>
  <c r="C49" i="4"/>
  <c r="B49" i="4"/>
  <c r="A49" i="4"/>
  <c r="N48" i="4"/>
  <c r="M48" i="4"/>
  <c r="K48" i="4"/>
  <c r="D48" i="4"/>
  <c r="C48" i="4"/>
  <c r="B48" i="4"/>
  <c r="A48" i="4"/>
  <c r="N47" i="4"/>
  <c r="M47" i="4"/>
  <c r="K47" i="4"/>
  <c r="G47" i="4"/>
  <c r="D47" i="4"/>
  <c r="C47" i="4"/>
  <c r="B47" i="4"/>
  <c r="O47" i="4" s="1"/>
  <c r="A47" i="4"/>
  <c r="N46" i="4"/>
  <c r="M46" i="4"/>
  <c r="L46" i="4"/>
  <c r="K46" i="4"/>
  <c r="G46" i="4"/>
  <c r="F46" i="4"/>
  <c r="E46" i="4"/>
  <c r="D46" i="4"/>
  <c r="C46" i="4"/>
  <c r="B46" i="4"/>
  <c r="H46" i="4" s="1"/>
  <c r="A46" i="4"/>
  <c r="N45" i="4"/>
  <c r="M45" i="4"/>
  <c r="K45" i="4"/>
  <c r="G45" i="4"/>
  <c r="E45" i="4"/>
  <c r="D45" i="4"/>
  <c r="C45" i="4"/>
  <c r="B45" i="4"/>
  <c r="I45" i="4" s="1"/>
  <c r="J45" i="4" s="1"/>
  <c r="A45" i="4"/>
  <c r="P44" i="4"/>
  <c r="Q44" i="4" s="1"/>
  <c r="O44" i="4"/>
  <c r="N44" i="4"/>
  <c r="M44" i="4"/>
  <c r="K44" i="4"/>
  <c r="J44" i="4"/>
  <c r="I44" i="4"/>
  <c r="H44" i="4"/>
  <c r="G44" i="4"/>
  <c r="E44" i="4"/>
  <c r="D44" i="4"/>
  <c r="C44" i="4"/>
  <c r="B44" i="4"/>
  <c r="F44" i="4" s="1"/>
  <c r="L44" i="4" s="1"/>
  <c r="A44" i="4"/>
  <c r="O43" i="4"/>
  <c r="N43" i="4"/>
  <c r="M43" i="4"/>
  <c r="K43" i="4"/>
  <c r="I43" i="4"/>
  <c r="H43" i="4"/>
  <c r="E43" i="4"/>
  <c r="D43" i="4"/>
  <c r="C43" i="4"/>
  <c r="B43" i="4"/>
  <c r="G43" i="4" s="1"/>
  <c r="J43" i="4" s="1"/>
  <c r="A43" i="4"/>
  <c r="N42" i="4"/>
  <c r="M42" i="4"/>
  <c r="K42" i="4"/>
  <c r="H42" i="4"/>
  <c r="D42" i="4"/>
  <c r="C42" i="4"/>
  <c r="B42" i="4"/>
  <c r="P42" i="4" s="1"/>
  <c r="A42" i="4"/>
  <c r="P41" i="4"/>
  <c r="N41" i="4"/>
  <c r="M41" i="4"/>
  <c r="O41" i="4" s="1"/>
  <c r="K41" i="4"/>
  <c r="H41" i="4"/>
  <c r="G41" i="4"/>
  <c r="J41" i="4" s="1"/>
  <c r="D41" i="4"/>
  <c r="C41" i="4"/>
  <c r="B41" i="4"/>
  <c r="I41" i="4" s="1"/>
  <c r="A41" i="4"/>
  <c r="P40" i="4"/>
  <c r="Q40" i="4" s="1"/>
  <c r="N40" i="4"/>
  <c r="M40" i="4"/>
  <c r="O40" i="4" s="1"/>
  <c r="K40" i="4"/>
  <c r="I40" i="4"/>
  <c r="H40" i="4"/>
  <c r="G40" i="4"/>
  <c r="J40" i="4" s="1"/>
  <c r="F40" i="4"/>
  <c r="L40" i="4" s="1"/>
  <c r="E40" i="4"/>
  <c r="D40" i="4"/>
  <c r="C40" i="4"/>
  <c r="B40" i="4"/>
  <c r="A40" i="4"/>
  <c r="Q39" i="4"/>
  <c r="P39" i="4"/>
  <c r="N39" i="4"/>
  <c r="M39" i="4"/>
  <c r="K39" i="4"/>
  <c r="I39" i="4"/>
  <c r="H39" i="4"/>
  <c r="E39" i="4"/>
  <c r="D39" i="4"/>
  <c r="F39" i="4" s="1"/>
  <c r="C39" i="4"/>
  <c r="B39" i="4"/>
  <c r="G39" i="4" s="1"/>
  <c r="J39" i="4" s="1"/>
  <c r="A39" i="4"/>
  <c r="P38" i="4"/>
  <c r="N38" i="4"/>
  <c r="M38" i="4"/>
  <c r="K38" i="4"/>
  <c r="I38" i="4"/>
  <c r="D38" i="4"/>
  <c r="C38" i="4"/>
  <c r="B38" i="4"/>
  <c r="A38" i="4"/>
  <c r="O37" i="4"/>
  <c r="N37" i="4"/>
  <c r="M37" i="4"/>
  <c r="K37" i="4"/>
  <c r="I37" i="4"/>
  <c r="D37" i="4"/>
  <c r="C37" i="4"/>
  <c r="B37" i="4"/>
  <c r="A37" i="4"/>
  <c r="N36" i="4"/>
  <c r="M36" i="4"/>
  <c r="K36" i="4"/>
  <c r="D36" i="4"/>
  <c r="C36" i="4"/>
  <c r="B36" i="4"/>
  <c r="A36" i="4"/>
  <c r="N35" i="4"/>
  <c r="M35" i="4"/>
  <c r="K35" i="4"/>
  <c r="G35" i="4"/>
  <c r="D35" i="4"/>
  <c r="C35" i="4"/>
  <c r="B35" i="4"/>
  <c r="O35" i="4" s="1"/>
  <c r="A35" i="4"/>
  <c r="N34" i="4"/>
  <c r="M34" i="4"/>
  <c r="L34" i="4"/>
  <c r="K34" i="4"/>
  <c r="G34" i="4"/>
  <c r="F34" i="4"/>
  <c r="E34" i="4"/>
  <c r="D34" i="4"/>
  <c r="C34" i="4"/>
  <c r="B34" i="4"/>
  <c r="H34" i="4" s="1"/>
  <c r="A34" i="4"/>
  <c r="N33" i="4"/>
  <c r="M33" i="4"/>
  <c r="K33" i="4"/>
  <c r="E33" i="4"/>
  <c r="D33" i="4"/>
  <c r="C33" i="4"/>
  <c r="B33" i="4"/>
  <c r="I33" i="4" s="1"/>
  <c r="A33" i="4"/>
  <c r="P32" i="4"/>
  <c r="Q32" i="4" s="1"/>
  <c r="O32" i="4"/>
  <c r="N32" i="4"/>
  <c r="M32" i="4"/>
  <c r="K32" i="4"/>
  <c r="J32" i="4"/>
  <c r="I32" i="4"/>
  <c r="H32" i="4"/>
  <c r="G32" i="4"/>
  <c r="E32" i="4"/>
  <c r="D32" i="4"/>
  <c r="C32" i="4"/>
  <c r="B32" i="4"/>
  <c r="F32" i="4" s="1"/>
  <c r="L32" i="4" s="1"/>
  <c r="A32" i="4"/>
  <c r="O31" i="4"/>
  <c r="N31" i="4"/>
  <c r="M31" i="4"/>
  <c r="K31" i="4"/>
  <c r="I31" i="4"/>
  <c r="H31" i="4"/>
  <c r="E31" i="4"/>
  <c r="D31" i="4"/>
  <c r="C31" i="4"/>
  <c r="B31" i="4"/>
  <c r="G31" i="4" s="1"/>
  <c r="J31" i="4" s="1"/>
  <c r="A31" i="4"/>
  <c r="N30" i="4"/>
  <c r="M30" i="4"/>
  <c r="K30" i="4"/>
  <c r="H30" i="4"/>
  <c r="D30" i="4"/>
  <c r="C30" i="4"/>
  <c r="B30" i="4"/>
  <c r="P30" i="4" s="1"/>
  <c r="A30" i="4"/>
  <c r="P29" i="4"/>
  <c r="N29" i="4"/>
  <c r="M29" i="4"/>
  <c r="O29" i="4" s="1"/>
  <c r="K29" i="4"/>
  <c r="H29" i="4"/>
  <c r="G29" i="4"/>
  <c r="J29" i="4" s="1"/>
  <c r="D29" i="4"/>
  <c r="C29" i="4"/>
  <c r="B29" i="4"/>
  <c r="I29" i="4" s="1"/>
  <c r="A29" i="4"/>
  <c r="P28" i="4"/>
  <c r="Q28" i="4" s="1"/>
  <c r="N28" i="4"/>
  <c r="M28" i="4"/>
  <c r="O28" i="4" s="1"/>
  <c r="K28" i="4"/>
  <c r="I28" i="4"/>
  <c r="H28" i="4"/>
  <c r="G28" i="4"/>
  <c r="J28" i="4" s="1"/>
  <c r="F28" i="4"/>
  <c r="L28" i="4" s="1"/>
  <c r="E28" i="4"/>
  <c r="D28" i="4"/>
  <c r="C28" i="4"/>
  <c r="B28" i="4"/>
  <c r="A28" i="4"/>
  <c r="Q27" i="4"/>
  <c r="P27" i="4"/>
  <c r="N27" i="4"/>
  <c r="M27" i="4"/>
  <c r="K27" i="4"/>
  <c r="I27" i="4"/>
  <c r="H27" i="4"/>
  <c r="E27" i="4"/>
  <c r="D27" i="4"/>
  <c r="F27" i="4" s="1"/>
  <c r="C27" i="4"/>
  <c r="B27" i="4"/>
  <c r="G27" i="4" s="1"/>
  <c r="J27" i="4" s="1"/>
  <c r="A27" i="4"/>
  <c r="P26" i="4"/>
  <c r="N26" i="4"/>
  <c r="M26" i="4"/>
  <c r="K26" i="4"/>
  <c r="I26" i="4"/>
  <c r="D26" i="4"/>
  <c r="C26" i="4"/>
  <c r="B26" i="4"/>
  <c r="A26" i="4"/>
  <c r="N25" i="4"/>
  <c r="M25" i="4"/>
  <c r="K25" i="4"/>
  <c r="I25" i="4"/>
  <c r="D25" i="4"/>
  <c r="C25" i="4"/>
  <c r="B25" i="4"/>
  <c r="A25" i="4"/>
  <c r="N24" i="4"/>
  <c r="M24" i="4"/>
  <c r="K24" i="4"/>
  <c r="D24" i="4"/>
  <c r="C24" i="4"/>
  <c r="B24" i="4"/>
  <c r="A24" i="4"/>
  <c r="N23" i="4"/>
  <c r="M23" i="4"/>
  <c r="K23" i="4"/>
  <c r="G23" i="4"/>
  <c r="D23" i="4"/>
  <c r="C23" i="4"/>
  <c r="B23" i="4"/>
  <c r="O23" i="4" s="1"/>
  <c r="A23" i="4"/>
  <c r="N22" i="4"/>
  <c r="M22" i="4"/>
  <c r="K22" i="4"/>
  <c r="G22" i="4"/>
  <c r="E22" i="4"/>
  <c r="F22" i="4" s="1"/>
  <c r="L22" i="4" s="1"/>
  <c r="D22" i="4"/>
  <c r="C22" i="4"/>
  <c r="B22" i="4"/>
  <c r="H22" i="4" s="1"/>
  <c r="A22" i="4"/>
  <c r="N21" i="4"/>
  <c r="M21" i="4"/>
  <c r="K21" i="4"/>
  <c r="E21" i="4"/>
  <c r="D21" i="4"/>
  <c r="C21" i="4"/>
  <c r="B21" i="4"/>
  <c r="I21" i="4" s="1"/>
  <c r="A21" i="4"/>
  <c r="P20" i="4"/>
  <c r="Q20" i="4" s="1"/>
  <c r="O20" i="4"/>
  <c r="N20" i="4"/>
  <c r="M20" i="4"/>
  <c r="K20" i="4"/>
  <c r="J20" i="4"/>
  <c r="I20" i="4"/>
  <c r="H20" i="4"/>
  <c r="G20" i="4"/>
  <c r="E20" i="4"/>
  <c r="D20" i="4"/>
  <c r="C20" i="4"/>
  <c r="B20" i="4"/>
  <c r="F20" i="4" s="1"/>
  <c r="L20" i="4" s="1"/>
  <c r="A20" i="4"/>
  <c r="O19" i="4"/>
  <c r="N19" i="4"/>
  <c r="M19" i="4"/>
  <c r="K19" i="4"/>
  <c r="I19" i="4"/>
  <c r="H19" i="4"/>
  <c r="E19" i="4"/>
  <c r="D19" i="4"/>
  <c r="C19" i="4"/>
  <c r="B19" i="4"/>
  <c r="G19" i="4" s="1"/>
  <c r="J19" i="4" s="1"/>
  <c r="A19" i="4"/>
  <c r="N18" i="4"/>
  <c r="M18" i="4"/>
  <c r="K18" i="4"/>
  <c r="H18" i="4"/>
  <c r="D18" i="4"/>
  <c r="C18" i="4"/>
  <c r="B18" i="4"/>
  <c r="P18" i="4" s="1"/>
  <c r="A18" i="4"/>
  <c r="P17" i="4"/>
  <c r="N17" i="4"/>
  <c r="M17" i="4"/>
  <c r="O17" i="4" s="1"/>
  <c r="K17" i="4"/>
  <c r="H17" i="4"/>
  <c r="G17" i="4"/>
  <c r="D17" i="4"/>
  <c r="C17" i="4"/>
  <c r="B17" i="4"/>
  <c r="I17" i="4" s="1"/>
  <c r="A17" i="4"/>
  <c r="P16" i="4"/>
  <c r="Q16" i="4" s="1"/>
  <c r="N16" i="4"/>
  <c r="M16" i="4"/>
  <c r="O16" i="4" s="1"/>
  <c r="K16" i="4"/>
  <c r="L16" i="4" s="1"/>
  <c r="I16" i="4"/>
  <c r="H16" i="4"/>
  <c r="G16" i="4"/>
  <c r="J16" i="4" s="1"/>
  <c r="F16" i="4"/>
  <c r="E16" i="4"/>
  <c r="D16" i="4"/>
  <c r="C16" i="4"/>
  <c r="B16" i="4"/>
  <c r="A16" i="4"/>
  <c r="P15" i="4"/>
  <c r="N15" i="4"/>
  <c r="M15" i="4"/>
  <c r="K15" i="4"/>
  <c r="H15" i="4"/>
  <c r="E15" i="4"/>
  <c r="D15" i="4"/>
  <c r="F15" i="4" s="1"/>
  <c r="C15" i="4"/>
  <c r="B15" i="4"/>
  <c r="G15" i="4" s="1"/>
  <c r="A15" i="4"/>
  <c r="P14" i="4"/>
  <c r="N14" i="4"/>
  <c r="M14" i="4"/>
  <c r="K14" i="4"/>
  <c r="I14" i="4"/>
  <c r="D14" i="4"/>
  <c r="C14" i="4"/>
  <c r="B14" i="4"/>
  <c r="A14" i="4"/>
  <c r="N13" i="4"/>
  <c r="M13" i="4"/>
  <c r="K13" i="4"/>
  <c r="C13" i="4"/>
  <c r="B13" i="4"/>
  <c r="N12" i="4"/>
  <c r="M12" i="4"/>
  <c r="K12" i="4"/>
  <c r="C12" i="4"/>
  <c r="B12" i="4"/>
  <c r="N11" i="4"/>
  <c r="M11" i="4"/>
  <c r="K11" i="4"/>
  <c r="D11" i="4"/>
  <c r="C11" i="4"/>
  <c r="B11" i="4"/>
  <c r="O11" i="4" s="1"/>
  <c r="N10" i="4"/>
  <c r="M10" i="4"/>
  <c r="K10" i="4"/>
  <c r="C10" i="4"/>
  <c r="B10" i="4"/>
  <c r="A10" i="4"/>
  <c r="N9" i="4"/>
  <c r="M9" i="4"/>
  <c r="K9" i="4"/>
  <c r="E9" i="4"/>
  <c r="C9" i="4"/>
  <c r="B9" i="4"/>
  <c r="N8" i="4"/>
  <c r="M8" i="4"/>
  <c r="K8" i="4"/>
  <c r="I8" i="4"/>
  <c r="E8" i="4"/>
  <c r="C8" i="4"/>
  <c r="B8" i="4"/>
  <c r="F8" i="4" s="1"/>
  <c r="N7" i="4"/>
  <c r="M7" i="4"/>
  <c r="K7" i="4"/>
  <c r="D7" i="4"/>
  <c r="C7" i="4"/>
  <c r="B7" i="4"/>
  <c r="O6" i="4"/>
  <c r="N6" i="4"/>
  <c r="M6" i="4"/>
  <c r="K6" i="4"/>
  <c r="H6" i="4"/>
  <c r="E6" i="4"/>
  <c r="C6" i="4"/>
  <c r="B6" i="4"/>
  <c r="A3" i="4"/>
  <c r="F206" i="3"/>
  <c r="A206" i="3"/>
  <c r="F205" i="3"/>
  <c r="A205" i="3"/>
  <c r="F204" i="3"/>
  <c r="A204" i="3"/>
  <c r="F203" i="3"/>
  <c r="A203" i="3"/>
  <c r="F202" i="3"/>
  <c r="A202" i="3"/>
  <c r="F201" i="3"/>
  <c r="A201" i="3"/>
  <c r="F200" i="3"/>
  <c r="A200" i="3"/>
  <c r="F199" i="3"/>
  <c r="A199" i="3"/>
  <c r="F198" i="3"/>
  <c r="A198" i="3"/>
  <c r="F197" i="3"/>
  <c r="A197" i="3"/>
  <c r="F196" i="3"/>
  <c r="A196" i="3"/>
  <c r="F195" i="3"/>
  <c r="A195" i="3"/>
  <c r="F194" i="3"/>
  <c r="A194" i="3"/>
  <c r="F193" i="3"/>
  <c r="A193" i="3"/>
  <c r="F192" i="3"/>
  <c r="A192" i="3"/>
  <c r="F191" i="3"/>
  <c r="A191" i="3"/>
  <c r="F190" i="3"/>
  <c r="A190" i="3"/>
  <c r="F189" i="3"/>
  <c r="A189" i="3"/>
  <c r="F188" i="3"/>
  <c r="A188" i="3"/>
  <c r="F187" i="3"/>
  <c r="A187" i="3"/>
  <c r="F186" i="3"/>
  <c r="A186" i="3"/>
  <c r="F185" i="3"/>
  <c r="A185" i="3"/>
  <c r="F184" i="3"/>
  <c r="A184" i="3"/>
  <c r="F183" i="3"/>
  <c r="A183" i="3"/>
  <c r="F182" i="3"/>
  <c r="A182" i="3"/>
  <c r="F181" i="3"/>
  <c r="A181" i="3"/>
  <c r="F180" i="3"/>
  <c r="A180" i="3"/>
  <c r="F179" i="3"/>
  <c r="A179" i="3"/>
  <c r="F178" i="3"/>
  <c r="A178" i="3"/>
  <c r="F177" i="3"/>
  <c r="A177" i="3"/>
  <c r="F176" i="3"/>
  <c r="A176" i="3"/>
  <c r="F175" i="3"/>
  <c r="A175" i="3"/>
  <c r="F174" i="3"/>
  <c r="A174" i="3"/>
  <c r="F173" i="3"/>
  <c r="A173" i="3"/>
  <c r="F172" i="3"/>
  <c r="A172" i="3"/>
  <c r="F171" i="3"/>
  <c r="A171" i="3"/>
  <c r="F170" i="3"/>
  <c r="A170" i="3"/>
  <c r="F169" i="3"/>
  <c r="A169" i="3"/>
  <c r="F168" i="3"/>
  <c r="A168" i="3"/>
  <c r="F167" i="3"/>
  <c r="A167" i="3"/>
  <c r="F166" i="3"/>
  <c r="A166" i="3"/>
  <c r="F165" i="3"/>
  <c r="A165" i="3"/>
  <c r="F164" i="3"/>
  <c r="A164" i="3"/>
  <c r="F163" i="3"/>
  <c r="A163" i="3"/>
  <c r="F162" i="3"/>
  <c r="A162" i="3"/>
  <c r="F161" i="3"/>
  <c r="A161" i="3"/>
  <c r="F160" i="3"/>
  <c r="A160" i="3"/>
  <c r="F159" i="3"/>
  <c r="A159" i="3"/>
  <c r="F158" i="3"/>
  <c r="A158" i="3"/>
  <c r="F157" i="3"/>
  <c r="A157" i="3"/>
  <c r="F156" i="3"/>
  <c r="A156" i="3"/>
  <c r="F155" i="3"/>
  <c r="A155" i="3"/>
  <c r="F154" i="3"/>
  <c r="A154" i="3"/>
  <c r="F153" i="3"/>
  <c r="A153" i="3"/>
  <c r="F152" i="3"/>
  <c r="A152" i="3"/>
  <c r="F151" i="3"/>
  <c r="A151" i="3"/>
  <c r="F150" i="3"/>
  <c r="A150" i="3"/>
  <c r="F149" i="3"/>
  <c r="A149" i="3"/>
  <c r="F148" i="3"/>
  <c r="A148" i="3"/>
  <c r="F147" i="3"/>
  <c r="A147" i="3"/>
  <c r="F146" i="3"/>
  <c r="A146" i="3"/>
  <c r="F145" i="3"/>
  <c r="A145" i="3"/>
  <c r="F144" i="3"/>
  <c r="A144" i="3"/>
  <c r="F143" i="3"/>
  <c r="A143" i="3"/>
  <c r="F142" i="3"/>
  <c r="A142" i="3"/>
  <c r="F141" i="3"/>
  <c r="A141" i="3"/>
  <c r="F140" i="3"/>
  <c r="A140" i="3"/>
  <c r="F139" i="3"/>
  <c r="A139" i="3"/>
  <c r="F138" i="3"/>
  <c r="A138" i="3"/>
  <c r="F137" i="3"/>
  <c r="A137" i="3"/>
  <c r="F136" i="3"/>
  <c r="A136" i="3"/>
  <c r="F135" i="3"/>
  <c r="A135" i="3"/>
  <c r="F134" i="3"/>
  <c r="A134" i="3"/>
  <c r="F133" i="3"/>
  <c r="A133" i="3"/>
  <c r="F132" i="3"/>
  <c r="A132" i="3"/>
  <c r="F131" i="3"/>
  <c r="A131" i="3"/>
  <c r="F130" i="3"/>
  <c r="A130" i="3"/>
  <c r="F129" i="3"/>
  <c r="A129" i="3"/>
  <c r="F128" i="3"/>
  <c r="A128" i="3"/>
  <c r="F127" i="3"/>
  <c r="A127" i="3"/>
  <c r="F126" i="3"/>
  <c r="A126" i="3"/>
  <c r="F125" i="3"/>
  <c r="A125" i="3"/>
  <c r="F124" i="3"/>
  <c r="A124" i="3"/>
  <c r="F123" i="3"/>
  <c r="A123" i="3"/>
  <c r="F122" i="3"/>
  <c r="A122" i="3"/>
  <c r="F121" i="3"/>
  <c r="A121" i="3"/>
  <c r="F120" i="3"/>
  <c r="A120" i="3"/>
  <c r="F119" i="3"/>
  <c r="A119" i="3"/>
  <c r="F118" i="3"/>
  <c r="A118" i="3"/>
  <c r="F117" i="3"/>
  <c r="A117" i="3"/>
  <c r="F116" i="3"/>
  <c r="A116" i="3"/>
  <c r="F115" i="3"/>
  <c r="A115" i="3"/>
  <c r="F114" i="3"/>
  <c r="A114" i="3"/>
  <c r="F113" i="3"/>
  <c r="A113" i="3"/>
  <c r="F112" i="3"/>
  <c r="A112" i="3"/>
  <c r="F111" i="3"/>
  <c r="A111" i="3"/>
  <c r="F110" i="3"/>
  <c r="A110" i="3"/>
  <c r="F109" i="3"/>
  <c r="A109" i="3"/>
  <c r="F108" i="3"/>
  <c r="A108" i="3"/>
  <c r="F107" i="3"/>
  <c r="A107" i="3"/>
  <c r="F106" i="3"/>
  <c r="A106" i="3"/>
  <c r="F105" i="3"/>
  <c r="A105" i="3"/>
  <c r="F104" i="3"/>
  <c r="A104" i="3"/>
  <c r="F103" i="3"/>
  <c r="A103" i="3"/>
  <c r="F102" i="3"/>
  <c r="A102" i="3"/>
  <c r="F101" i="3"/>
  <c r="A101" i="3"/>
  <c r="F100" i="3"/>
  <c r="A100" i="3"/>
  <c r="F99" i="3"/>
  <c r="A99" i="3"/>
  <c r="F98" i="3"/>
  <c r="A98" i="3"/>
  <c r="F97" i="3"/>
  <c r="A97" i="3"/>
  <c r="F96" i="3"/>
  <c r="A96" i="3"/>
  <c r="F95" i="3"/>
  <c r="A95" i="3"/>
  <c r="F94" i="3"/>
  <c r="A94" i="3"/>
  <c r="F93" i="3"/>
  <c r="A93" i="3"/>
  <c r="F92" i="3"/>
  <c r="A92" i="3"/>
  <c r="F91" i="3"/>
  <c r="A91" i="3"/>
  <c r="F90" i="3"/>
  <c r="A90" i="3"/>
  <c r="F89" i="3"/>
  <c r="A89" i="3"/>
  <c r="F88" i="3"/>
  <c r="A88" i="3"/>
  <c r="F87" i="3"/>
  <c r="A87" i="3"/>
  <c r="F86" i="3"/>
  <c r="A86" i="3"/>
  <c r="F85" i="3"/>
  <c r="A85" i="3"/>
  <c r="F84" i="3"/>
  <c r="A84" i="3"/>
  <c r="F83" i="3"/>
  <c r="A83" i="3"/>
  <c r="F82" i="3"/>
  <c r="A82" i="3"/>
  <c r="F81" i="3"/>
  <c r="A81" i="3"/>
  <c r="F80" i="3"/>
  <c r="A80" i="3"/>
  <c r="F79" i="3"/>
  <c r="A79" i="3"/>
  <c r="F78" i="3"/>
  <c r="A78" i="3"/>
  <c r="F77" i="3"/>
  <c r="A77" i="3"/>
  <c r="F76" i="3"/>
  <c r="A76" i="3"/>
  <c r="F75" i="3"/>
  <c r="A75" i="3"/>
  <c r="F74" i="3"/>
  <c r="A74" i="3"/>
  <c r="F73" i="3"/>
  <c r="A73" i="3"/>
  <c r="F72" i="3"/>
  <c r="A72" i="3"/>
  <c r="F71" i="3"/>
  <c r="A71" i="3"/>
  <c r="F70" i="3"/>
  <c r="A70" i="3"/>
  <c r="F69" i="3"/>
  <c r="A69" i="3"/>
  <c r="F68" i="3"/>
  <c r="A68" i="3"/>
  <c r="F67" i="3"/>
  <c r="A67" i="3"/>
  <c r="F66" i="3"/>
  <c r="A66" i="3"/>
  <c r="F65" i="3"/>
  <c r="A65" i="3"/>
  <c r="F64" i="3"/>
  <c r="A64" i="3"/>
  <c r="F63" i="3"/>
  <c r="A63" i="3"/>
  <c r="F62" i="3"/>
  <c r="A62" i="3"/>
  <c r="F61" i="3"/>
  <c r="A61" i="3"/>
  <c r="F60" i="3"/>
  <c r="A60" i="3"/>
  <c r="F59" i="3"/>
  <c r="A59" i="3"/>
  <c r="F58" i="3"/>
  <c r="A58" i="3"/>
  <c r="F57" i="3"/>
  <c r="A57" i="3"/>
  <c r="F56" i="3"/>
  <c r="A56" i="3"/>
  <c r="F55" i="3"/>
  <c r="A55" i="3"/>
  <c r="F54" i="3"/>
  <c r="A54" i="3"/>
  <c r="F53" i="3"/>
  <c r="A53" i="3"/>
  <c r="F52" i="3"/>
  <c r="A52" i="3"/>
  <c r="F51" i="3"/>
  <c r="A51" i="3"/>
  <c r="F50" i="3"/>
  <c r="A50" i="3"/>
  <c r="F49" i="3"/>
  <c r="A49" i="3"/>
  <c r="F48" i="3"/>
  <c r="A48" i="3"/>
  <c r="F47" i="3"/>
  <c r="A47" i="3"/>
  <c r="F46" i="3"/>
  <c r="A46" i="3"/>
  <c r="F45" i="3"/>
  <c r="A45" i="3"/>
  <c r="F44" i="3"/>
  <c r="A44" i="3"/>
  <c r="F43" i="3"/>
  <c r="A43" i="3"/>
  <c r="F42" i="3"/>
  <c r="A42" i="3"/>
  <c r="F41" i="3"/>
  <c r="A41" i="3"/>
  <c r="F40" i="3"/>
  <c r="A40" i="3"/>
  <c r="F39" i="3"/>
  <c r="A39" i="3"/>
  <c r="F38" i="3"/>
  <c r="A38" i="3"/>
  <c r="F37" i="3"/>
  <c r="A37" i="3"/>
  <c r="F36" i="3"/>
  <c r="A36" i="3"/>
  <c r="F35" i="3"/>
  <c r="A35" i="3"/>
  <c r="F34" i="3"/>
  <c r="A34" i="3"/>
  <c r="F33" i="3"/>
  <c r="A33" i="3"/>
  <c r="F32" i="3"/>
  <c r="A32" i="3"/>
  <c r="F31" i="3"/>
  <c r="A31" i="3"/>
  <c r="F30" i="3"/>
  <c r="A30" i="3"/>
  <c r="F29" i="3"/>
  <c r="A29" i="3"/>
  <c r="F28" i="3"/>
  <c r="A28" i="3"/>
  <c r="F27" i="3"/>
  <c r="A27" i="3"/>
  <c r="F26" i="3"/>
  <c r="A26" i="3"/>
  <c r="F25" i="3"/>
  <c r="A25" i="3"/>
  <c r="F24" i="3"/>
  <c r="A24" i="3"/>
  <c r="F23" i="3"/>
  <c r="A23" i="3"/>
  <c r="F22" i="3"/>
  <c r="A22" i="3"/>
  <c r="F21" i="3"/>
  <c r="A21" i="3"/>
  <c r="F20" i="3"/>
  <c r="A20" i="3"/>
  <c r="F19" i="3"/>
  <c r="A19" i="3"/>
  <c r="F18" i="3"/>
  <c r="A18" i="3"/>
  <c r="F17" i="3"/>
  <c r="A17" i="3"/>
  <c r="F16" i="3"/>
  <c r="A16" i="3"/>
  <c r="F15" i="3"/>
  <c r="A15" i="3"/>
  <c r="F14" i="3"/>
  <c r="D13" i="4" s="1"/>
  <c r="A14" i="3"/>
  <c r="A13" i="4" s="1"/>
  <c r="F13" i="3"/>
  <c r="D12" i="4" s="1"/>
  <c r="A13" i="3"/>
  <c r="A12" i="4" s="1"/>
  <c r="F12" i="3"/>
  <c r="A12" i="3"/>
  <c r="A11" i="4" s="1"/>
  <c r="F11" i="3"/>
  <c r="D10" i="4" s="1"/>
  <c r="A11" i="3"/>
  <c r="F10" i="3"/>
  <c r="D9" i="4" s="1"/>
  <c r="A10" i="3"/>
  <c r="A9" i="4" s="1"/>
  <c r="F9" i="3"/>
  <c r="D8" i="4" s="1"/>
  <c r="G8" i="4" s="1"/>
  <c r="J8" i="4" s="1"/>
  <c r="A9" i="3"/>
  <c r="A8" i="4" s="1"/>
  <c r="F8" i="3"/>
  <c r="A8" i="3"/>
  <c r="A7" i="4" s="1"/>
  <c r="F7" i="3"/>
  <c r="D6" i="4" s="1"/>
  <c r="G6" i="4" s="1"/>
  <c r="A7" i="3"/>
  <c r="A6" i="4" s="1"/>
  <c r="F14" i="4" l="1"/>
  <c r="Q113" i="4"/>
  <c r="L62" i="4"/>
  <c r="L33" i="4"/>
  <c r="Q101" i="4"/>
  <c r="J93" i="4"/>
  <c r="F11" i="4"/>
  <c r="L26" i="4"/>
  <c r="J85" i="4"/>
  <c r="I7" i="4"/>
  <c r="H7" i="4"/>
  <c r="G7" i="4"/>
  <c r="F7" i="4"/>
  <c r="E7" i="4"/>
  <c r="L8" i="4"/>
  <c r="F77" i="4"/>
  <c r="L77" i="4" s="1"/>
  <c r="F26" i="4"/>
  <c r="F38" i="4"/>
  <c r="L38" i="4" s="1"/>
  <c r="L7" i="4"/>
  <c r="L29" i="4"/>
  <c r="Q37" i="4"/>
  <c r="L94" i="4"/>
  <c r="J5" i="5"/>
  <c r="H9" i="4"/>
  <c r="G9" i="4"/>
  <c r="F9" i="4"/>
  <c r="O9" i="4"/>
  <c r="J17" i="4"/>
  <c r="Q49" i="4"/>
  <c r="L14" i="4"/>
  <c r="L58" i="4"/>
  <c r="Q85" i="4"/>
  <c r="O7" i="4"/>
  <c r="H12" i="4"/>
  <c r="G12" i="4"/>
  <c r="E12" i="4"/>
  <c r="F12" i="4" s="1"/>
  <c r="O12" i="4"/>
  <c r="E18" i="4"/>
  <c r="I22" i="4"/>
  <c r="P23" i="4"/>
  <c r="F25" i="4"/>
  <c r="E30" i="4"/>
  <c r="F30" i="4" s="1"/>
  <c r="L30" i="4" s="1"/>
  <c r="Q30" i="4"/>
  <c r="I34" i="4"/>
  <c r="P35" i="4"/>
  <c r="Q35" i="4" s="1"/>
  <c r="E42" i="4"/>
  <c r="Q42" i="4"/>
  <c r="I46" i="4"/>
  <c r="P47" i="4"/>
  <c r="F49" i="4"/>
  <c r="L49" i="4" s="1"/>
  <c r="E54" i="4"/>
  <c r="Q54" i="4"/>
  <c r="I56" i="4"/>
  <c r="J56" i="4" s="1"/>
  <c r="E57" i="4"/>
  <c r="F57" i="4" s="1"/>
  <c r="L57" i="4" s="1"/>
  <c r="O66" i="4"/>
  <c r="E69" i="4"/>
  <c r="E72" i="4"/>
  <c r="G79" i="4"/>
  <c r="E83" i="4"/>
  <c r="F83" i="4" s="1"/>
  <c r="L83" i="4" s="1"/>
  <c r="G91" i="4"/>
  <c r="H112" i="4"/>
  <c r="G119" i="4"/>
  <c r="F119" i="4"/>
  <c r="L119" i="4" s="1"/>
  <c r="Q119" i="4"/>
  <c r="O119" i="4"/>
  <c r="H119" i="4"/>
  <c r="E119" i="4"/>
  <c r="G140" i="4"/>
  <c r="L152" i="4"/>
  <c r="J172" i="4"/>
  <c r="F6" i="4"/>
  <c r="H8" i="4"/>
  <c r="E11" i="4"/>
  <c r="H11" i="4" s="1"/>
  <c r="I15" i="4"/>
  <c r="Q15" i="4" s="1"/>
  <c r="F18" i="4"/>
  <c r="O21" i="4"/>
  <c r="J22" i="4"/>
  <c r="E23" i="4"/>
  <c r="Q23" i="4"/>
  <c r="G25" i="4"/>
  <c r="J25" i="4" s="1"/>
  <c r="O33" i="4"/>
  <c r="J34" i="4"/>
  <c r="E35" i="4"/>
  <c r="G37" i="4"/>
  <c r="J37" i="4" s="1"/>
  <c r="F42" i="4"/>
  <c r="L42" i="4" s="1"/>
  <c r="O45" i="4"/>
  <c r="J46" i="4"/>
  <c r="E47" i="4"/>
  <c r="Q47" i="4"/>
  <c r="G49" i="4"/>
  <c r="J49" i="4" s="1"/>
  <c r="F54" i="4"/>
  <c r="L54" i="4" s="1"/>
  <c r="E60" i="4"/>
  <c r="G65" i="4"/>
  <c r="P66" i="4"/>
  <c r="Q66" i="4" s="1"/>
  <c r="F69" i="4"/>
  <c r="L69" i="4" s="1"/>
  <c r="F72" i="4"/>
  <c r="L72" i="4" s="1"/>
  <c r="P73" i="4"/>
  <c r="Q73" i="4" s="1"/>
  <c r="E76" i="4"/>
  <c r="G77" i="4"/>
  <c r="J77" i="4" s="1"/>
  <c r="O77" i="4"/>
  <c r="P77" i="4"/>
  <c r="Q77" i="4" s="1"/>
  <c r="H79" i="4"/>
  <c r="E80" i="4"/>
  <c r="O81" i="4"/>
  <c r="H84" i="4"/>
  <c r="P84" i="4"/>
  <c r="Q84" i="4" s="1"/>
  <c r="O84" i="4"/>
  <c r="P88" i="4"/>
  <c r="Q88" i="4" s="1"/>
  <c r="H88" i="4"/>
  <c r="H91" i="4"/>
  <c r="E93" i="4"/>
  <c r="F94" i="4"/>
  <c r="G97" i="4"/>
  <c r="P97" i="4"/>
  <c r="O97" i="4"/>
  <c r="F98" i="4"/>
  <c r="L98" i="4" s="1"/>
  <c r="H140" i="4"/>
  <c r="P161" i="4"/>
  <c r="Q161" i="4" s="1"/>
  <c r="I161" i="4"/>
  <c r="H161" i="4"/>
  <c r="G161" i="4"/>
  <c r="J161" i="4" s="1"/>
  <c r="E161" i="4"/>
  <c r="F161" i="4" s="1"/>
  <c r="L161" i="4" s="1"/>
  <c r="O14" i="4"/>
  <c r="G18" i="4"/>
  <c r="J18" i="4" s="1"/>
  <c r="P21" i="4"/>
  <c r="Q21" i="4" s="1"/>
  <c r="F23" i="4"/>
  <c r="L23" i="4" s="1"/>
  <c r="H25" i="4"/>
  <c r="O26" i="4"/>
  <c r="G30" i="4"/>
  <c r="J30" i="4" s="1"/>
  <c r="P33" i="4"/>
  <c r="Q33" i="4" s="1"/>
  <c r="F35" i="4"/>
  <c r="L35" i="4" s="1"/>
  <c r="H37" i="4"/>
  <c r="O38" i="4"/>
  <c r="G42" i="4"/>
  <c r="P45" i="4"/>
  <c r="Q45" i="4" s="1"/>
  <c r="F47" i="4"/>
  <c r="L47" i="4" s="1"/>
  <c r="H49" i="4"/>
  <c r="G54" i="4"/>
  <c r="Q55" i="4"/>
  <c r="E55" i="4"/>
  <c r="F55" i="4" s="1"/>
  <c r="O55" i="4"/>
  <c r="H57" i="4"/>
  <c r="F60" i="4"/>
  <c r="L60" i="4" s="1"/>
  <c r="H65" i="4"/>
  <c r="H69" i="4"/>
  <c r="L71" i="4"/>
  <c r="G72" i="4"/>
  <c r="F76" i="4"/>
  <c r="J79" i="4"/>
  <c r="F80" i="4"/>
  <c r="G83" i="4"/>
  <c r="J83" i="4" s="1"/>
  <c r="G92" i="4"/>
  <c r="J92" i="4" s="1"/>
  <c r="F93" i="4"/>
  <c r="L96" i="4"/>
  <c r="I96" i="4"/>
  <c r="H96" i="4"/>
  <c r="E96" i="4"/>
  <c r="F96" i="4" s="1"/>
  <c r="P96" i="4"/>
  <c r="Q96" i="4" s="1"/>
  <c r="J109" i="4"/>
  <c r="G131" i="4"/>
  <c r="J131" i="4" s="1"/>
  <c r="F131" i="4"/>
  <c r="P131" i="4"/>
  <c r="Q131" i="4" s="1"/>
  <c r="O131" i="4"/>
  <c r="L131" i="4"/>
  <c r="H131" i="4"/>
  <c r="E131" i="4"/>
  <c r="L187" i="4"/>
  <c r="G89" i="4"/>
  <c r="J89" i="4" s="1"/>
  <c r="O89" i="4"/>
  <c r="P89" i="4"/>
  <c r="Q89" i="4" s="1"/>
  <c r="I133" i="4"/>
  <c r="H133" i="4"/>
  <c r="G133" i="4"/>
  <c r="J133" i="4" s="1"/>
  <c r="E133" i="4"/>
  <c r="F133" i="4" s="1"/>
  <c r="L133" i="4" s="1"/>
  <c r="O133" i="4"/>
  <c r="E14" i="4"/>
  <c r="Q14" i="4"/>
  <c r="L15" i="4"/>
  <c r="I18" i="4"/>
  <c r="Q18" i="4" s="1"/>
  <c r="P19" i="4"/>
  <c r="Q19" i="4" s="1"/>
  <c r="F21" i="4"/>
  <c r="L21" i="4" s="1"/>
  <c r="H23" i="4"/>
  <c r="O24" i="4"/>
  <c r="E26" i="4"/>
  <c r="Q26" i="4"/>
  <c r="L27" i="4"/>
  <c r="I30" i="4"/>
  <c r="P31" i="4"/>
  <c r="Q31" i="4" s="1"/>
  <c r="F33" i="4"/>
  <c r="H35" i="4"/>
  <c r="O36" i="4"/>
  <c r="E38" i="4"/>
  <c r="Q38" i="4"/>
  <c r="L39" i="4"/>
  <c r="I42" i="4"/>
  <c r="P43" i="4"/>
  <c r="Q43" i="4" s="1"/>
  <c r="F45" i="4"/>
  <c r="L45" i="4" s="1"/>
  <c r="H47" i="4"/>
  <c r="O48" i="4"/>
  <c r="E50" i="4"/>
  <c r="F50" i="4" s="1"/>
  <c r="L50" i="4" s="1"/>
  <c r="Q50" i="4"/>
  <c r="L51" i="4"/>
  <c r="I54" i="4"/>
  <c r="J57" i="4"/>
  <c r="H60" i="4"/>
  <c r="P61" i="4"/>
  <c r="Q61" i="4" s="1"/>
  <c r="O64" i="4"/>
  <c r="J65" i="4"/>
  <c r="F66" i="4"/>
  <c r="L66" i="4" s="1"/>
  <c r="I67" i="4"/>
  <c r="J67" i="4" s="1"/>
  <c r="E67" i="4"/>
  <c r="F67" i="4" s="1"/>
  <c r="L67" i="4" s="1"/>
  <c r="P67" i="4"/>
  <c r="J69" i="4"/>
  <c r="J72" i="4"/>
  <c r="F73" i="4"/>
  <c r="L73" i="4" s="1"/>
  <c r="J74" i="4"/>
  <c r="P74" i="4"/>
  <c r="Q74" i="4" s="1"/>
  <c r="I76" i="4"/>
  <c r="J76" i="4" s="1"/>
  <c r="E77" i="4"/>
  <c r="J78" i="4"/>
  <c r="H80" i="4"/>
  <c r="E81" i="4"/>
  <c r="F81" i="4" s="1"/>
  <c r="L81" i="4" s="1"/>
  <c r="E84" i="4"/>
  <c r="F84" i="4" s="1"/>
  <c r="L84" i="4" s="1"/>
  <c r="O85" i="4"/>
  <c r="E88" i="4"/>
  <c r="F88" i="4" s="1"/>
  <c r="L88" i="4" s="1"/>
  <c r="E97" i="4"/>
  <c r="F97" i="4" s="1"/>
  <c r="L97" i="4" s="1"/>
  <c r="Q99" i="4"/>
  <c r="O112" i="4"/>
  <c r="J119" i="4"/>
  <c r="L122" i="4"/>
  <c r="O138" i="4"/>
  <c r="L170" i="4"/>
  <c r="G21" i="4"/>
  <c r="J21" i="4" s="1"/>
  <c r="I23" i="4"/>
  <c r="P24" i="4"/>
  <c r="Q24" i="4" s="1"/>
  <c r="G33" i="4"/>
  <c r="J33" i="4" s="1"/>
  <c r="I35" i="4"/>
  <c r="J35" i="4" s="1"/>
  <c r="P36" i="4"/>
  <c r="J42" i="4"/>
  <c r="I47" i="4"/>
  <c r="P48" i="4"/>
  <c r="J54" i="4"/>
  <c r="L56" i="4"/>
  <c r="O56" i="4"/>
  <c r="I60" i="4"/>
  <c r="Q60" i="4" s="1"/>
  <c r="G66" i="4"/>
  <c r="J66" i="4" s="1"/>
  <c r="O71" i="4"/>
  <c r="G73" i="4"/>
  <c r="I80" i="4"/>
  <c r="Q80" i="4" s="1"/>
  <c r="Q102" i="4"/>
  <c r="Q115" i="4"/>
  <c r="L120" i="4"/>
  <c r="O10" i="4"/>
  <c r="G14" i="4"/>
  <c r="J14" i="4" s="1"/>
  <c r="F19" i="4"/>
  <c r="L19" i="4" s="1"/>
  <c r="H21" i="4"/>
  <c r="O22" i="4"/>
  <c r="J23" i="4"/>
  <c r="E24" i="4"/>
  <c r="F24" i="4" s="1"/>
  <c r="L24" i="4" s="1"/>
  <c r="L25" i="4"/>
  <c r="G26" i="4"/>
  <c r="J26" i="4" s="1"/>
  <c r="F31" i="4"/>
  <c r="L31" i="4" s="1"/>
  <c r="H33" i="4"/>
  <c r="O34" i="4"/>
  <c r="E36" i="4"/>
  <c r="G38" i="4"/>
  <c r="J38" i="4" s="1"/>
  <c r="F43" i="4"/>
  <c r="L43" i="4" s="1"/>
  <c r="H45" i="4"/>
  <c r="O46" i="4"/>
  <c r="J47" i="4"/>
  <c r="E48" i="4"/>
  <c r="F48" i="4" s="1"/>
  <c r="L48" i="4" s="1"/>
  <c r="G50" i="4"/>
  <c r="J50" i="4" s="1"/>
  <c r="G55" i="4"/>
  <c r="J55" i="4" s="1"/>
  <c r="P56" i="4"/>
  <c r="Q56" i="4" s="1"/>
  <c r="O59" i="4"/>
  <c r="J60" i="4"/>
  <c r="F61" i="4"/>
  <c r="L61" i="4" s="1"/>
  <c r="H66" i="4"/>
  <c r="P68" i="4"/>
  <c r="Q68" i="4" s="1"/>
  <c r="L68" i="4"/>
  <c r="O68" i="4"/>
  <c r="P71" i="4"/>
  <c r="H73" i="4"/>
  <c r="H77" i="4"/>
  <c r="H81" i="4"/>
  <c r="G84" i="4"/>
  <c r="J84" i="4" s="1"/>
  <c r="G88" i="4"/>
  <c r="J88" i="4" s="1"/>
  <c r="E89" i="4"/>
  <c r="F90" i="4"/>
  <c r="L90" i="4" s="1"/>
  <c r="G96" i="4"/>
  <c r="J96" i="4" s="1"/>
  <c r="I97" i="4"/>
  <c r="P100" i="4"/>
  <c r="Q100" i="4" s="1"/>
  <c r="O100" i="4"/>
  <c r="L100" i="4"/>
  <c r="I100" i="4"/>
  <c r="H100" i="4"/>
  <c r="H101" i="4"/>
  <c r="G101" i="4"/>
  <c r="J101" i="4" s="1"/>
  <c r="P101" i="4"/>
  <c r="O101" i="4"/>
  <c r="F102" i="4"/>
  <c r="L102" i="4" s="1"/>
  <c r="H104" i="4"/>
  <c r="G104" i="4"/>
  <c r="E104" i="4"/>
  <c r="F104" i="4" s="1"/>
  <c r="L104" i="4" s="1"/>
  <c r="P104" i="4"/>
  <c r="Q104" i="4" s="1"/>
  <c r="E117" i="4"/>
  <c r="F117" i="4" s="1"/>
  <c r="L117" i="4" s="1"/>
  <c r="P117" i="4"/>
  <c r="Q117" i="4" s="1"/>
  <c r="H117" i="4"/>
  <c r="G117" i="4"/>
  <c r="J117" i="4" s="1"/>
  <c r="E124" i="4"/>
  <c r="F124" i="4" s="1"/>
  <c r="L124" i="4" s="1"/>
  <c r="I124" i="4"/>
  <c r="Q124" i="4" s="1"/>
  <c r="H124" i="4"/>
  <c r="G124" i="4"/>
  <c r="J124" i="4" s="1"/>
  <c r="L151" i="4"/>
  <c r="L204" i="4"/>
  <c r="H14" i="4"/>
  <c r="O15" i="4"/>
  <c r="E17" i="4"/>
  <c r="F17" i="4" s="1"/>
  <c r="L17" i="4" s="1"/>
  <c r="Q17" i="4"/>
  <c r="L18" i="4"/>
  <c r="P22" i="4"/>
  <c r="H26" i="4"/>
  <c r="O27" i="4"/>
  <c r="E29" i="4"/>
  <c r="F29" i="4" s="1"/>
  <c r="Q29" i="4"/>
  <c r="P34" i="4"/>
  <c r="Q34" i="4" s="1"/>
  <c r="F36" i="4"/>
  <c r="L36" i="4" s="1"/>
  <c r="H38" i="4"/>
  <c r="O39" i="4"/>
  <c r="E41" i="4"/>
  <c r="F41" i="4" s="1"/>
  <c r="L41" i="4" s="1"/>
  <c r="Q41" i="4"/>
  <c r="P46" i="4"/>
  <c r="Q46" i="4" s="1"/>
  <c r="H50" i="4"/>
  <c r="O51" i="4"/>
  <c r="E53" i="4"/>
  <c r="F53" i="4" s="1"/>
  <c r="L53" i="4" s="1"/>
  <c r="Q53" i="4"/>
  <c r="H55" i="4"/>
  <c r="P59" i="4"/>
  <c r="Q59" i="4" s="1"/>
  <c r="F62" i="4"/>
  <c r="O62" i="4"/>
  <c r="E64" i="4"/>
  <c r="F64" i="4" s="1"/>
  <c r="L64" i="4" s="1"/>
  <c r="I66" i="4"/>
  <c r="Q71" i="4"/>
  <c r="I73" i="4"/>
  <c r="E74" i="4"/>
  <c r="F74" i="4" s="1"/>
  <c r="L74" i="4" s="1"/>
  <c r="Q75" i="4"/>
  <c r="E75" i="4"/>
  <c r="F75" i="4" s="1"/>
  <c r="L75" i="4" s="1"/>
  <c r="O75" i="4"/>
  <c r="I77" i="4"/>
  <c r="I81" i="4"/>
  <c r="F82" i="4"/>
  <c r="L82" i="4" s="1"/>
  <c r="I84" i="4"/>
  <c r="E85" i="4"/>
  <c r="F85" i="4" s="1"/>
  <c r="L85" i="4" s="1"/>
  <c r="I88" i="4"/>
  <c r="F89" i="4"/>
  <c r="L89" i="4" s="1"/>
  <c r="O91" i="4"/>
  <c r="J97" i="4"/>
  <c r="J103" i="4"/>
  <c r="I103" i="4"/>
  <c r="F103" i="4"/>
  <c r="L103" i="4" s="1"/>
  <c r="Q103" i="4"/>
  <c r="E103" i="4"/>
  <c r="O161" i="4"/>
  <c r="L201" i="4"/>
  <c r="O8" i="4"/>
  <c r="E10" i="4"/>
  <c r="F10" i="4" s="1"/>
  <c r="L11" i="4"/>
  <c r="G24" i="4"/>
  <c r="J24" i="4" s="1"/>
  <c r="G36" i="4"/>
  <c r="J36" i="4" s="1"/>
  <c r="G48" i="4"/>
  <c r="J48" i="4" s="1"/>
  <c r="I79" i="4"/>
  <c r="E79" i="4"/>
  <c r="F79" i="4" s="1"/>
  <c r="L79" i="4" s="1"/>
  <c r="P79" i="4"/>
  <c r="Q79" i="4" s="1"/>
  <c r="H89" i="4"/>
  <c r="F106" i="4"/>
  <c r="L106" i="4" s="1"/>
  <c r="O107" i="4"/>
  <c r="F112" i="4"/>
  <c r="Q112" i="4"/>
  <c r="E112" i="4"/>
  <c r="L112" i="4"/>
  <c r="J112" i="4"/>
  <c r="I112" i="4"/>
  <c r="O114" i="4"/>
  <c r="F115" i="4"/>
  <c r="L115" i="4" s="1"/>
  <c r="L168" i="4"/>
  <c r="Q203" i="4"/>
  <c r="O13" i="4"/>
  <c r="H24" i="4"/>
  <c r="O25" i="4"/>
  <c r="H36" i="4"/>
  <c r="H48" i="4"/>
  <c r="O57" i="4"/>
  <c r="O69" i="4"/>
  <c r="H72" i="4"/>
  <c r="P72" i="4"/>
  <c r="Q72" i="4" s="1"/>
  <c r="O72" i="4"/>
  <c r="O83" i="4"/>
  <c r="I89" i="4"/>
  <c r="I91" i="4"/>
  <c r="Q91" i="4" s="1"/>
  <c r="F91" i="4"/>
  <c r="L91" i="4" s="1"/>
  <c r="E91" i="4"/>
  <c r="L111" i="4"/>
  <c r="H138" i="4"/>
  <c r="G138" i="4"/>
  <c r="J138" i="4" s="1"/>
  <c r="I138" i="4"/>
  <c r="Q138" i="4" s="1"/>
  <c r="E138" i="4"/>
  <c r="F138" i="4" s="1"/>
  <c r="L138" i="4" s="1"/>
  <c r="J140" i="4"/>
  <c r="I140" i="4"/>
  <c r="Q140" i="4"/>
  <c r="O140" i="4"/>
  <c r="F140" i="4"/>
  <c r="L140" i="4" s="1"/>
  <c r="E140" i="4"/>
  <c r="O18" i="4"/>
  <c r="I24" i="4"/>
  <c r="P25" i="4"/>
  <c r="Q25" i="4" s="1"/>
  <c r="O30" i="4"/>
  <c r="I36" i="4"/>
  <c r="Q36" i="4" s="1"/>
  <c r="P37" i="4"/>
  <c r="O42" i="4"/>
  <c r="I48" i="4"/>
  <c r="Q48" i="4" s="1"/>
  <c r="P49" i="4"/>
  <c r="O54" i="4"/>
  <c r="P57" i="4"/>
  <c r="Q65" i="4"/>
  <c r="P69" i="4"/>
  <c r="Q69" i="4" s="1"/>
  <c r="L76" i="4"/>
  <c r="H76" i="4"/>
  <c r="P76" i="4"/>
  <c r="P80" i="4"/>
  <c r="L80" i="4"/>
  <c r="O80" i="4"/>
  <c r="P83" i="4"/>
  <c r="H92" i="4"/>
  <c r="Q92" i="4"/>
  <c r="E92" i="4"/>
  <c r="F92" i="4" s="1"/>
  <c r="L92" i="4" s="1"/>
  <c r="P92" i="4"/>
  <c r="O93" i="4"/>
  <c r="L93" i="4"/>
  <c r="H93" i="4"/>
  <c r="G93" i="4"/>
  <c r="P133" i="4"/>
  <c r="Q133" i="4" s="1"/>
  <c r="E13" i="4"/>
  <c r="H13" i="4" s="1"/>
  <c r="E25" i="4"/>
  <c r="E37" i="4"/>
  <c r="F37" i="4" s="1"/>
  <c r="L37" i="4" s="1"/>
  <c r="E49" i="4"/>
  <c r="L55" i="4"/>
  <c r="H56" i="4"/>
  <c r="Q57" i="4"/>
  <c r="G59" i="4"/>
  <c r="J59" i="4" s="1"/>
  <c r="O60" i="4"/>
  <c r="G62" i="4"/>
  <c r="J62" i="4" s="1"/>
  <c r="J64" i="4"/>
  <c r="E65" i="4"/>
  <c r="F65" i="4" s="1"/>
  <c r="L65" i="4" s="1"/>
  <c r="G68" i="4"/>
  <c r="J68" i="4" s="1"/>
  <c r="H71" i="4"/>
  <c r="G75" i="4"/>
  <c r="J75" i="4" s="1"/>
  <c r="Q76" i="4"/>
  <c r="Q83" i="4"/>
  <c r="I85" i="4"/>
  <c r="I87" i="4"/>
  <c r="J87" i="4" s="1"/>
  <c r="E87" i="4"/>
  <c r="F87" i="4" s="1"/>
  <c r="L87" i="4" s="1"/>
  <c r="P87" i="4"/>
  <c r="Q87" i="4" s="1"/>
  <c r="J94" i="4"/>
  <c r="O96" i="4"/>
  <c r="Q97" i="4"/>
  <c r="G100" i="4"/>
  <c r="J100" i="4" s="1"/>
  <c r="I101" i="4"/>
  <c r="H103" i="4"/>
  <c r="J104" i="4"/>
  <c r="G112" i="4"/>
  <c r="J128" i="4"/>
  <c r="I128" i="4"/>
  <c r="Q128" i="4" s="1"/>
  <c r="H128" i="4"/>
  <c r="G128" i="4"/>
  <c r="F128" i="4"/>
  <c r="L128" i="4" s="1"/>
  <c r="E128" i="4"/>
  <c r="O128" i="4"/>
  <c r="Q163" i="4"/>
  <c r="J163" i="4"/>
  <c r="F86" i="4"/>
  <c r="L86" i="4" s="1"/>
  <c r="J90" i="4"/>
  <c r="I95" i="4"/>
  <c r="Q95" i="4" s="1"/>
  <c r="J102" i="4"/>
  <c r="G105" i="4"/>
  <c r="J105" i="4" s="1"/>
  <c r="G111" i="4"/>
  <c r="J111" i="4" s="1"/>
  <c r="I116" i="4"/>
  <c r="J116" i="4" s="1"/>
  <c r="P116" i="4"/>
  <c r="I118" i="4"/>
  <c r="Q118" i="4" s="1"/>
  <c r="P123" i="4"/>
  <c r="Q123" i="4" s="1"/>
  <c r="I125" i="4"/>
  <c r="H130" i="4"/>
  <c r="P137" i="4"/>
  <c r="L137" i="4"/>
  <c r="O137" i="4"/>
  <c r="H141" i="4"/>
  <c r="E141" i="4"/>
  <c r="F141" i="4" s="1"/>
  <c r="P141" i="4"/>
  <c r="Q141" i="4" s="1"/>
  <c r="G146" i="4"/>
  <c r="J146" i="4" s="1"/>
  <c r="P146" i="4"/>
  <c r="Q146" i="4" s="1"/>
  <c r="O146" i="4"/>
  <c r="G149" i="4"/>
  <c r="J149" i="4" s="1"/>
  <c r="I153" i="4"/>
  <c r="Q174" i="4"/>
  <c r="E178" i="4"/>
  <c r="J179" i="4"/>
  <c r="G179" i="4"/>
  <c r="F179" i="4"/>
  <c r="L179" i="4" s="1"/>
  <c r="Q179" i="4"/>
  <c r="I184" i="4"/>
  <c r="Q184" i="4" s="1"/>
  <c r="F184" i="4"/>
  <c r="L184" i="4" s="1"/>
  <c r="E184" i="4"/>
  <c r="E188" i="4"/>
  <c r="G191" i="4"/>
  <c r="J191" i="4" s="1"/>
  <c r="F191" i="4"/>
  <c r="L191" i="4"/>
  <c r="I196" i="4"/>
  <c r="Q196" i="4" s="1"/>
  <c r="F196" i="4"/>
  <c r="L196" i="4" s="1"/>
  <c r="E196" i="4"/>
  <c r="E200" i="4"/>
  <c r="F200" i="4" s="1"/>
  <c r="L200" i="4" s="1"/>
  <c r="G203" i="4"/>
  <c r="J203" i="4" s="1"/>
  <c r="F203" i="4"/>
  <c r="L203" i="4"/>
  <c r="J95" i="4"/>
  <c r="H105" i="4"/>
  <c r="L107" i="4"/>
  <c r="I109" i="4"/>
  <c r="H109" i="4"/>
  <c r="P109" i="4"/>
  <c r="H111" i="4"/>
  <c r="L113" i="4"/>
  <c r="O113" i="4"/>
  <c r="F127" i="4"/>
  <c r="L127" i="4" s="1"/>
  <c r="Q132" i="4"/>
  <c r="Q137" i="4"/>
  <c r="O142" i="4"/>
  <c r="L142" i="4"/>
  <c r="P142" i="4"/>
  <c r="E145" i="4"/>
  <c r="F145" i="4" s="1"/>
  <c r="E150" i="4"/>
  <c r="F150" i="4" s="1"/>
  <c r="L150" i="4" s="1"/>
  <c r="O151" i="4"/>
  <c r="J153" i="4"/>
  <c r="I160" i="4"/>
  <c r="J160" i="4" s="1"/>
  <c r="Q160" i="4"/>
  <c r="E160" i="4"/>
  <c r="F160" i="4" s="1"/>
  <c r="L160" i="4" s="1"/>
  <c r="L162" i="4"/>
  <c r="G170" i="4"/>
  <c r="J170" i="4" s="1"/>
  <c r="P170" i="4"/>
  <c r="Q170" i="4" s="1"/>
  <c r="O170" i="4"/>
  <c r="F178" i="4"/>
  <c r="L178" i="4" s="1"/>
  <c r="P185" i="4"/>
  <c r="Q185" i="4" s="1"/>
  <c r="F185" i="4"/>
  <c r="L185" i="4" s="1"/>
  <c r="F188" i="4"/>
  <c r="L188" i="4" s="1"/>
  <c r="J195" i="4"/>
  <c r="P197" i="4"/>
  <c r="Q197" i="4" s="1"/>
  <c r="L197" i="4"/>
  <c r="F197" i="4"/>
  <c r="Q204" i="4"/>
  <c r="H165" i="4"/>
  <c r="E165" i="4"/>
  <c r="F165" i="4" s="1"/>
  <c r="L165" i="4" s="1"/>
  <c r="P165" i="4"/>
  <c r="Q165" i="4" s="1"/>
  <c r="G178" i="4"/>
  <c r="J178" i="4" s="1"/>
  <c r="G188" i="4"/>
  <c r="G200" i="4"/>
  <c r="J200" i="4" s="1"/>
  <c r="O166" i="4"/>
  <c r="P166" i="4"/>
  <c r="H178" i="4"/>
  <c r="H186" i="4"/>
  <c r="G186" i="4"/>
  <c r="P186" i="4"/>
  <c r="H188" i="4"/>
  <c r="H198" i="4"/>
  <c r="G198" i="4"/>
  <c r="J198" i="4" s="1"/>
  <c r="P198" i="4"/>
  <c r="H200" i="4"/>
  <c r="P110" i="4"/>
  <c r="Q110" i="4" s="1"/>
  <c r="O110" i="4"/>
  <c r="G123" i="4"/>
  <c r="J123" i="4" s="1"/>
  <c r="J136" i="4"/>
  <c r="G143" i="4"/>
  <c r="J143" i="4" s="1"/>
  <c r="F143" i="4"/>
  <c r="L143" i="4" s="1"/>
  <c r="Q143" i="4"/>
  <c r="O148" i="4"/>
  <c r="I152" i="4"/>
  <c r="J152" i="4" s="1"/>
  <c r="P152" i="4"/>
  <c r="I155" i="4"/>
  <c r="G164" i="4"/>
  <c r="Q166" i="4"/>
  <c r="G169" i="4"/>
  <c r="J169" i="4" s="1"/>
  <c r="I174" i="4"/>
  <c r="I178" i="4"/>
  <c r="Q178" i="4" s="1"/>
  <c r="I189" i="4"/>
  <c r="J189" i="4" s="1"/>
  <c r="H190" i="4"/>
  <c r="I201" i="4"/>
  <c r="J201" i="4" s="1"/>
  <c r="H202" i="4"/>
  <c r="H203" i="4"/>
  <c r="L105" i="4"/>
  <c r="G107" i="4"/>
  <c r="J107" i="4" s="1"/>
  <c r="F107" i="4"/>
  <c r="P107" i="4"/>
  <c r="Q107" i="4" s="1"/>
  <c r="H114" i="4"/>
  <c r="G114" i="4"/>
  <c r="J114" i="4" s="1"/>
  <c r="P114" i="4"/>
  <c r="Q114" i="4" s="1"/>
  <c r="O118" i="4"/>
  <c r="I121" i="4"/>
  <c r="Q121" i="4" s="1"/>
  <c r="H121" i="4"/>
  <c r="P121" i="4"/>
  <c r="H123" i="4"/>
  <c r="P125" i="4"/>
  <c r="Q125" i="4" s="1"/>
  <c r="L125" i="4"/>
  <c r="O125" i="4"/>
  <c r="H129" i="4"/>
  <c r="Q129" i="4"/>
  <c r="E129" i="4"/>
  <c r="F129" i="4" s="1"/>
  <c r="L129" i="4" s="1"/>
  <c r="P129" i="4"/>
  <c r="G134" i="4"/>
  <c r="J134" i="4" s="1"/>
  <c r="P134" i="4"/>
  <c r="Q134" i="4" s="1"/>
  <c r="O134" i="4"/>
  <c r="L157" i="4"/>
  <c r="I157" i="4"/>
  <c r="J157" i="4" s="1"/>
  <c r="H157" i="4"/>
  <c r="Q157" i="4"/>
  <c r="H162" i="4"/>
  <c r="G162" i="4"/>
  <c r="J162" i="4" s="1"/>
  <c r="P162" i="4"/>
  <c r="H164" i="4"/>
  <c r="I176" i="4"/>
  <c r="J176" i="4" s="1"/>
  <c r="P176" i="4"/>
  <c r="Q176" i="4" s="1"/>
  <c r="L181" i="4"/>
  <c r="I190" i="4"/>
  <c r="Q190" i="4" s="1"/>
  <c r="L193" i="4"/>
  <c r="I202" i="4"/>
  <c r="Q202" i="4" s="1"/>
  <c r="I203" i="4"/>
  <c r="L205" i="4"/>
  <c r="P118" i="4"/>
  <c r="I123" i="4"/>
  <c r="O130" i="4"/>
  <c r="L130" i="4"/>
  <c r="P130" i="4"/>
  <c r="Q130" i="4" s="1"/>
  <c r="I148" i="4"/>
  <c r="J148" i="4" s="1"/>
  <c r="F148" i="4"/>
  <c r="L148" i="4" s="1"/>
  <c r="E148" i="4"/>
  <c r="Q162" i="4"/>
  <c r="G165" i="4"/>
  <c r="E166" i="4"/>
  <c r="J167" i="4"/>
  <c r="G167" i="4"/>
  <c r="F167" i="4"/>
  <c r="L167" i="4" s="1"/>
  <c r="Q167" i="4"/>
  <c r="E186" i="4"/>
  <c r="F186" i="4" s="1"/>
  <c r="L186" i="4" s="1"/>
  <c r="F187" i="4"/>
  <c r="J190" i="4"/>
  <c r="E198" i="4"/>
  <c r="F199" i="4"/>
  <c r="L199" i="4" s="1"/>
  <c r="J202" i="4"/>
  <c r="O111" i="4"/>
  <c r="J135" i="4"/>
  <c r="P149" i="4"/>
  <c r="O149" i="4"/>
  <c r="H153" i="4"/>
  <c r="E153" i="4"/>
  <c r="F153" i="4" s="1"/>
  <c r="L153" i="4" s="1"/>
  <c r="P153" i="4"/>
  <c r="Q153" i="4" s="1"/>
  <c r="G158" i="4"/>
  <c r="J158" i="4" s="1"/>
  <c r="P158" i="4"/>
  <c r="O158" i="4"/>
  <c r="Q158" i="4"/>
  <c r="L164" i="4"/>
  <c r="I165" i="4"/>
  <c r="F166" i="4"/>
  <c r="L166" i="4" s="1"/>
  <c r="I170" i="4"/>
  <c r="I172" i="4"/>
  <c r="Q172" i="4"/>
  <c r="E172" i="4"/>
  <c r="F172" i="4" s="1"/>
  <c r="L172" i="4" s="1"/>
  <c r="L174" i="4"/>
  <c r="G182" i="4"/>
  <c r="J182" i="4" s="1"/>
  <c r="P182" i="4"/>
  <c r="Q182" i="4" s="1"/>
  <c r="O182" i="4"/>
  <c r="I182" i="4"/>
  <c r="I185" i="4"/>
  <c r="J185" i="4" s="1"/>
  <c r="G194" i="4"/>
  <c r="P194" i="4"/>
  <c r="O194" i="4"/>
  <c r="I194" i="4"/>
  <c r="I197" i="4"/>
  <c r="J197" i="4" s="1"/>
  <c r="F198" i="4"/>
  <c r="E95" i="4"/>
  <c r="F95" i="4" s="1"/>
  <c r="L95" i="4" s="1"/>
  <c r="E107" i="4"/>
  <c r="F110" i="4"/>
  <c r="L110" i="4" s="1"/>
  <c r="P111" i="4"/>
  <c r="Q111" i="4" s="1"/>
  <c r="I113" i="4"/>
  <c r="J113" i="4" s="1"/>
  <c r="E114" i="4"/>
  <c r="F114" i="4" s="1"/>
  <c r="L114" i="4" s="1"/>
  <c r="O115" i="4"/>
  <c r="L116" i="4"/>
  <c r="E118" i="4"/>
  <c r="F118" i="4" s="1"/>
  <c r="L118" i="4" s="1"/>
  <c r="E121" i="4"/>
  <c r="F121" i="4" s="1"/>
  <c r="L121" i="4" s="1"/>
  <c r="P122" i="4"/>
  <c r="Q122" i="4" s="1"/>
  <c r="O122" i="4"/>
  <c r="L123" i="4"/>
  <c r="E125" i="4"/>
  <c r="F125" i="4" s="1"/>
  <c r="H126" i="4"/>
  <c r="G126" i="4"/>
  <c r="J126" i="4" s="1"/>
  <c r="P126" i="4"/>
  <c r="Q126" i="4" s="1"/>
  <c r="E134" i="4"/>
  <c r="F134" i="4" s="1"/>
  <c r="L134" i="4" s="1"/>
  <c r="J137" i="4"/>
  <c r="F139" i="4"/>
  <c r="L139" i="4" s="1"/>
  <c r="L141" i="4"/>
  <c r="I142" i="4"/>
  <c r="J142" i="4" s="1"/>
  <c r="H143" i="4"/>
  <c r="Q144" i="4"/>
  <c r="Q149" i="4"/>
  <c r="F152" i="4"/>
  <c r="O154" i="4"/>
  <c r="L154" i="4"/>
  <c r="P154" i="4"/>
  <c r="Q154" i="4" s="1"/>
  <c r="E157" i="4"/>
  <c r="F157" i="4" s="1"/>
  <c r="E162" i="4"/>
  <c r="F162" i="4" s="1"/>
  <c r="F163" i="4"/>
  <c r="L163" i="4" s="1"/>
  <c r="J165" i="4"/>
  <c r="G166" i="4"/>
  <c r="Q168" i="4"/>
  <c r="P173" i="4"/>
  <c r="Q173" i="4" s="1"/>
  <c r="L173" i="4"/>
  <c r="O173" i="4"/>
  <c r="E176" i="4"/>
  <c r="F176" i="4" s="1"/>
  <c r="L176" i="4" s="1"/>
  <c r="H177" i="4"/>
  <c r="Q177" i="4"/>
  <c r="E177" i="4"/>
  <c r="F177" i="4" s="1"/>
  <c r="L177" i="4" s="1"/>
  <c r="P177" i="4"/>
  <c r="J183" i="4"/>
  <c r="I186" i="4"/>
  <c r="Q186" i="4" s="1"/>
  <c r="I198" i="4"/>
  <c r="Q198" i="4" s="1"/>
  <c r="J159" i="4"/>
  <c r="O178" i="4"/>
  <c r="P178" i="4"/>
  <c r="I188" i="4"/>
  <c r="J188" i="4" s="1"/>
  <c r="O188" i="4"/>
  <c r="Q188" i="4"/>
  <c r="I200" i="4"/>
  <c r="Q200" i="4" s="1"/>
  <c r="O200" i="4"/>
  <c r="G118" i="4"/>
  <c r="J118" i="4" s="1"/>
  <c r="G121" i="4"/>
  <c r="G125" i="4"/>
  <c r="J125" i="4" s="1"/>
  <c r="I129" i="4"/>
  <c r="H134" i="4"/>
  <c r="L145" i="4"/>
  <c r="I145" i="4"/>
  <c r="J145" i="4" s="1"/>
  <c r="H145" i="4"/>
  <c r="Q145" i="4"/>
  <c r="E149" i="4"/>
  <c r="F149" i="4" s="1"/>
  <c r="L149" i="4" s="1"/>
  <c r="H150" i="4"/>
  <c r="G150" i="4"/>
  <c r="J150" i="4" s="1"/>
  <c r="P150" i="4"/>
  <c r="Q150" i="4" s="1"/>
  <c r="I166" i="4"/>
  <c r="O123" i="4"/>
  <c r="H125" i="4"/>
  <c r="O127" i="4"/>
  <c r="J129" i="4"/>
  <c r="I134" i="4"/>
  <c r="I136" i="4"/>
  <c r="F136" i="4"/>
  <c r="L136" i="4" s="1"/>
  <c r="Q136" i="4"/>
  <c r="E136" i="4"/>
  <c r="G153" i="4"/>
  <c r="G155" i="4"/>
  <c r="J155" i="4" s="1"/>
  <c r="F155" i="4"/>
  <c r="L155" i="4" s="1"/>
  <c r="Q155" i="4"/>
  <c r="I164" i="4"/>
  <c r="Q164" i="4" s="1"/>
  <c r="P164" i="4"/>
  <c r="J166" i="4"/>
  <c r="L169" i="4"/>
  <c r="I169" i="4"/>
  <c r="H169" i="4"/>
  <c r="Q169" i="4"/>
  <c r="H174" i="4"/>
  <c r="G174" i="4"/>
  <c r="J174" i="4" s="1"/>
  <c r="P174" i="4"/>
  <c r="H189" i="4"/>
  <c r="Q189" i="4"/>
  <c r="E189" i="4"/>
  <c r="F189" i="4" s="1"/>
  <c r="L189" i="4" s="1"/>
  <c r="P189" i="4"/>
  <c r="O190" i="4"/>
  <c r="E190" i="4"/>
  <c r="F190" i="4" s="1"/>
  <c r="L190" i="4" s="1"/>
  <c r="L198" i="4"/>
  <c r="H201" i="4"/>
  <c r="E201" i="4"/>
  <c r="F201" i="4" s="1"/>
  <c r="P201" i="4"/>
  <c r="Q201" i="4" s="1"/>
  <c r="O202" i="4"/>
  <c r="L202" i="4"/>
  <c r="E202" i="4"/>
  <c r="F202" i="4" s="1"/>
  <c r="H181" i="4"/>
  <c r="H193" i="4"/>
  <c r="H205" i="4"/>
  <c r="O163" i="4"/>
  <c r="O175" i="4"/>
  <c r="I181" i="4"/>
  <c r="J181" i="4" s="1"/>
  <c r="O187" i="4"/>
  <c r="I193" i="4"/>
  <c r="O199" i="4"/>
  <c r="I205" i="4"/>
  <c r="J205" i="4" s="1"/>
  <c r="E168" i="4"/>
  <c r="F168" i="4" s="1"/>
  <c r="E180" i="4"/>
  <c r="F180" i="4" s="1"/>
  <c r="L180" i="4" s="1"/>
  <c r="I10" i="4" l="1"/>
  <c r="L10" i="4"/>
  <c r="L12" i="4"/>
  <c r="I12" i="4"/>
  <c r="J12" i="4"/>
  <c r="I11" i="4"/>
  <c r="J164" i="4"/>
  <c r="Q67" i="4"/>
  <c r="J91" i="4"/>
  <c r="L6" i="4"/>
  <c r="I6" i="4"/>
  <c r="H10" i="4"/>
  <c r="J73" i="4"/>
  <c r="Q181" i="4"/>
  <c r="J7" i="4"/>
  <c r="Q194" i="4"/>
  <c r="Q152" i="4"/>
  <c r="Q205" i="4"/>
  <c r="J184" i="4"/>
  <c r="G11" i="4"/>
  <c r="J11" i="4" s="1"/>
  <c r="J186" i="4"/>
  <c r="G10" i="4"/>
  <c r="J10" i="4" s="1"/>
  <c r="J194" i="4"/>
  <c r="F13" i="4"/>
  <c r="J121" i="4"/>
  <c r="Q148" i="4"/>
  <c r="J196" i="4"/>
  <c r="J15" i="4"/>
  <c r="G13" i="4"/>
  <c r="I9" i="4"/>
  <c r="J9" i="4" s="1"/>
  <c r="J80" i="4"/>
  <c r="Q142" i="4"/>
  <c r="J81" i="4"/>
  <c r="Q81" i="4"/>
  <c r="L9" i="4"/>
  <c r="J193" i="4"/>
  <c r="Q193" i="4"/>
  <c r="Q109" i="4"/>
  <c r="Q116" i="4"/>
  <c r="Q22" i="4"/>
  <c r="P8" i="4" l="1"/>
  <c r="Q8" i="4" s="1"/>
  <c r="L13" i="4"/>
  <c r="I13" i="4"/>
  <c r="P10" i="4" s="1"/>
  <c r="Q10" i="4" s="1"/>
  <c r="P11" i="4"/>
  <c r="Q11" i="4" s="1"/>
  <c r="J6" i="4"/>
  <c r="P6" i="4" s="1"/>
  <c r="A5" i="5"/>
  <c r="G5" i="5"/>
  <c r="Q6" i="4" l="1"/>
  <c r="D5" i="5"/>
  <c r="P7" i="4"/>
  <c r="Q7" i="4" s="1"/>
  <c r="J13" i="4"/>
  <c r="P13" i="4" s="1"/>
  <c r="Q13" i="4" s="1"/>
  <c r="P9" i="4"/>
  <c r="Q9" i="4" s="1"/>
  <c r="P12" i="4"/>
  <c r="Q12" i="4" s="1"/>
  <c r="B11" i="5" l="1"/>
  <c r="C11" i="5" s="1"/>
  <c r="B12" i="5"/>
  <c r="C12" i="5" s="1"/>
  <c r="B13" i="5"/>
  <c r="C13" i="5" s="1"/>
  <c r="B14" i="5"/>
  <c r="D26" i="5"/>
  <c r="D22" i="5"/>
  <c r="C26" i="5"/>
  <c r="C22" i="5"/>
  <c r="B26" i="5"/>
  <c r="D25" i="5"/>
  <c r="C25" i="5"/>
  <c r="B25" i="5"/>
  <c r="D24" i="5"/>
  <c r="C24" i="5"/>
  <c r="B24" i="5"/>
  <c r="D23" i="5"/>
  <c r="C23" i="5"/>
  <c r="B23" i="5"/>
  <c r="B22" i="5"/>
  <c r="B10" i="5"/>
  <c r="C10" i="5" s="1"/>
  <c r="C14" i="5" l="1"/>
  <c r="A16" i="5"/>
</calcChain>
</file>

<file path=xl/sharedStrings.xml><?xml version="1.0" encoding="utf-8"?>
<sst xmlns="http://schemas.openxmlformats.org/spreadsheetml/2006/main" count="304" uniqueCount="250">
  <si>
    <t>Plantilla de margen de contribución</t>
  </si>
  <si>
    <t>Nivel básico–intermedio | Compara líneas, calcula margen y detecta dónde conviene profundizar antes de decidir.</t>
  </si>
  <si>
    <t>1. Antes de empezar</t>
  </si>
  <si>
    <t>Paso</t>
  </si>
  <si>
    <t>Qué hacer</t>
  </si>
  <si>
    <t>Por qué importa</t>
  </si>
  <si>
    <t>Regla práctica</t>
  </si>
  <si>
    <t>Ejemplo</t>
  </si>
  <si>
    <t>1</t>
  </si>
  <si>
    <t>En 'Carga', selecciona un solo tipo de análisis: Producto, Servicio o Canal.</t>
  </si>
  <si>
    <t>Evita mezclar dimensiones que pueden duplicar ventas o margen.</t>
  </si>
  <si>
    <t>Analiza una dimensión por archivo o por corrida.</t>
  </si>
  <si>
    <t>Producto</t>
  </si>
  <si>
    <t>2</t>
  </si>
  <si>
    <t>Define un único período y una sola moneda para todas las filas.</t>
  </si>
  <si>
    <t>Los resultados solo son comparables si usan la misma base.</t>
  </si>
  <si>
    <t>Mismo mes, semana o campaña; misma moneda.</t>
  </si>
  <si>
    <t>Septiembre 2026 / USD</t>
  </si>
  <si>
    <t>3</t>
  </si>
  <si>
    <t>Borra las celdas azules del ejemplo y reemplázalas por tus datos. No borres ID ni Precio neto.</t>
  </si>
  <si>
    <t>ID y Precio neto se calculan automáticamente.</t>
  </si>
  <si>
    <t>Edita solo las celdas azules.</t>
  </si>
  <si>
    <t>Café Norte → tus líneas</t>
  </si>
  <si>
    <t>4</t>
  </si>
  <si>
    <t>Usa valores unitarios en precio, descuento y costos; usa Cantidad para el volumen del período.</t>
  </si>
  <si>
    <t>Evita mezclar montos unitarios con totales.</t>
  </si>
  <si>
    <t>Precio y costos por unidad; cantidad como total vendido.</t>
  </si>
  <si>
    <t>$18 por unidad / 120 unidades</t>
  </si>
  <si>
    <t>5</t>
  </si>
  <si>
    <t>Si no tienes un recurso limitado claro, deja ese campo en 0.</t>
  </si>
  <si>
    <t>El análisis de margen por recurso es opcional.</t>
  </si>
  <si>
    <t>Usa la misma unidad en todas las líneas comparadas.</t>
  </si>
  <si>
    <t>hora, minuto, kg, m²</t>
  </si>
  <si>
    <t>2. Cómo llenar la hoja Carga</t>
  </si>
  <si>
    <t>Campo</t>
  </si>
  <si>
    <t>Qué ingresar</t>
  </si>
  <si>
    <t>Regla</t>
  </si>
  <si>
    <t>Si no aplica</t>
  </si>
  <si>
    <t>Nombre de línea</t>
  </si>
  <si>
    <t>Producto, servicio o canal que vas a evaluar.</t>
  </si>
  <si>
    <t>Una línea única por fila.</t>
  </si>
  <si>
    <t>No dejar vacío.</t>
  </si>
  <si>
    <t>Café premium 250 g</t>
  </si>
  <si>
    <t>Contexto / canal</t>
  </si>
  <si>
    <t>Dónde se vende, entrega o presta.</t>
  </si>
  <si>
    <t>Úsalo como contexto; no cambia la fórmula.</t>
  </si>
  <si>
    <t>Usa General o Directo.</t>
  </si>
  <si>
    <t>Tienda online</t>
  </si>
  <si>
    <t>Precio antes de descuento</t>
  </si>
  <si>
    <t>Precio unitario antes de rebajas.</t>
  </si>
  <si>
    <t>No uses ventas totales del período.</t>
  </si>
  <si>
    <t>18,00</t>
  </si>
  <si>
    <t>Descuento unitario</t>
  </si>
  <si>
    <t>Rebaja promedio por unidad.</t>
  </si>
  <si>
    <t>Reduce el precio neto; no es un costo variable adicional.</t>
  </si>
  <si>
    <t>0</t>
  </si>
  <si>
    <t>1,00</t>
  </si>
  <si>
    <t>Costo variable unitario</t>
  </si>
  <si>
    <t>Compra, insumo o costo que cambia con cada unidad.</t>
  </si>
  <si>
    <t>Solo costos realmente variables.</t>
  </si>
  <si>
    <t>7,50</t>
  </si>
  <si>
    <t>Comisión variable unitaria</t>
  </si>
  <si>
    <t>Comisión de vendedor, plataforma, pasarela o marketplace.</t>
  </si>
  <si>
    <t>Debe cambiar con la venta.</t>
  </si>
  <si>
    <t>Otros costos variables unitarios</t>
  </si>
  <si>
    <t>Empaque, logística variable u otros costos por unidad.</t>
  </si>
  <si>
    <t>No incluyas costos fijos.</t>
  </si>
  <si>
    <t>0,80</t>
  </si>
  <si>
    <t>Cantidad</t>
  </si>
  <si>
    <t>Unidades, pedidos o servicios vendidos en el período.</t>
  </si>
  <si>
    <t>Mismo período para todas las filas.</t>
  </si>
  <si>
    <t>120</t>
  </si>
  <si>
    <t>Recurso limitado por unidad</t>
  </si>
  <si>
    <t>Horas, minutos u otra unidad escasa consumida por cada venta.</t>
  </si>
  <si>
    <t>Opcional; usa la misma unidad para líneas comparables.</t>
  </si>
  <si>
    <t>0,09 horas</t>
  </si>
  <si>
    <t>Esfuerzo (1–5)</t>
  </si>
  <si>
    <t>Carga operativa: seguimiento, soporte, retrabajo, postventa.</t>
  </si>
  <si>
    <t>1 muy bajo; 5 muy alto.</t>
  </si>
  <si>
    <t>Complejidad (1–5)</t>
  </si>
  <si>
    <t>Dificultad de coordinar, preparar o entregar la línea.</t>
  </si>
  <si>
    <t>1 simple; 5 muy compleja.</t>
  </si>
  <si>
    <t>3. Cómo leer los resultados</t>
  </si>
  <si>
    <t>Lectura orientativa</t>
  </si>
  <si>
    <t>Qué significa</t>
  </si>
  <si>
    <t>Qué revisar antes de actuar</t>
  </si>
  <si>
    <t>No significa</t>
  </si>
  <si>
    <t>Color</t>
  </si>
  <si>
    <t>Priorizar / mantener</t>
  </si>
  <si>
    <t>Margen % igual o superior a la referencia interna y carga operativa manejable.</t>
  </si>
  <si>
    <t>Volumen, demanda y rol estratégico.</t>
  </si>
  <si>
    <t>Que sea automáticamente la línea más rentable.</t>
  </si>
  <si>
    <t>Verde</t>
  </si>
  <si>
    <t>Optimizar capacidad</t>
  </si>
  <si>
    <t>Aporta bien frente al promedio, pero exige más esfuerzo/complejidad.</t>
  </si>
  <si>
    <t>Proceso, capacidad, precio, estandarización.</t>
  </si>
  <si>
    <t>Que debas subir precio sin analizar.</t>
  </si>
  <si>
    <t>Azul</t>
  </si>
  <si>
    <t>Revisar rol</t>
  </si>
  <si>
    <t>Margen % por debajo de la referencia interna, con operación relativamente manejable.</t>
  </si>
  <si>
    <t>Precio, costos variables, mix y función táctica.</t>
  </si>
  <si>
    <t>Que deba eliminarse.</t>
  </si>
  <si>
    <t>Ámbar</t>
  </si>
  <si>
    <t>Evaluar continuidad</t>
  </si>
  <si>
    <t>Aporte relativo bajo y carga operativa alta.</t>
  </si>
  <si>
    <t>Costos evitables, capacidad liberada, ventas cruzadas y estrategia.</t>
  </si>
  <si>
    <t>Una orden automática de retirar la línea.</t>
  </si>
  <si>
    <t>Rojo suave</t>
  </si>
  <si>
    <t>Importante: la referencia de margen es interna y ponderada (margen total ÷ ventas netas totales). No es un porcentaje universal del sector.</t>
  </si>
  <si>
    <t>Ejemplo incluido: una pyme ficticia de café. Los datos son ilustrativos y no representan un benchmark de mercado.</t>
  </si>
  <si>
    <t>4. Controles y limitaciones</t>
  </si>
  <si>
    <t>Si aparece REVISAR DATOS o FALTA INFORMACIÓN, corrige la hoja Carga antes de interpretar el resumen.</t>
  </si>
  <si>
    <t>La plantilla calcula margen de contribución. No calcula utilidad neta, no asigna costos fijos ni determina por sí sola la rentabilidad total.</t>
  </si>
  <si>
    <t>Los nombres duplicados se marcan como REVISAR DATOS para evitar doble conteo accidental. Usa una línea única por fila.</t>
  </si>
  <si>
    <t>El recurso limitado es opcional. El margen por recurso solo es comparable si todas las líneas usan la misma unidad (por ejemplo, horas).</t>
  </si>
  <si>
    <t>Edita únicamente las celdas azules. No pegues datos sobre las columnas automáticas ID y Precio neto ni sobre las hojas Análisis y Resumen.</t>
  </si>
  <si>
    <t>Glosario de la plantilla</t>
  </si>
  <si>
    <t>Definiciones prácticas para interpretar los campos y resultados sin convertir la plantilla en un modelo financiero complejo.</t>
  </si>
  <si>
    <t>Término</t>
  </si>
  <si>
    <t>Definición práctica</t>
  </si>
  <si>
    <t>Uso en la plantilla</t>
  </si>
  <si>
    <t>Tipo de análisis</t>
  </si>
  <si>
    <t>Dimensión que vas a comparar: Producto, Servicio o Canal.</t>
  </si>
  <si>
    <t>Selecciona una sola en Carga; no mezcles dimensiones en el mismo resumen.</t>
  </si>
  <si>
    <t>Período</t>
  </si>
  <si>
    <t>Tramo de tiempo analizado.</t>
  </si>
  <si>
    <t>Todas las filas deben pertenecer al mismo período.</t>
  </si>
  <si>
    <t>Línea analizada</t>
  </si>
  <si>
    <t>Unidad individual que vas a comparar.</t>
  </si>
  <si>
    <t>Cada fila de Carga representa una línea.</t>
  </si>
  <si>
    <t>Canal, contexto o forma de entrega de la línea.</t>
  </si>
  <si>
    <t>Sirve para interpretar resultados; no altera la fórmula por sí solo.</t>
  </si>
  <si>
    <t>Precio unitario previo a cualquier rebaja.</t>
  </si>
  <si>
    <t>Es la base antes de calcular el precio neto.</t>
  </si>
  <si>
    <t>Rebaja promedio aplicada a cada unidad.</t>
  </si>
  <si>
    <t>Se resta del precio; no se trata como costo variable adicional.</t>
  </si>
  <si>
    <t>Precio neto</t>
  </si>
  <si>
    <t>Precio realmente reconocido después del descuento.</t>
  </si>
  <si>
    <t>Precio antes de descuento − descuento unitario.</t>
  </si>
  <si>
    <t>Costo que cambia al vender o prestar una unidad adicional.</t>
  </si>
  <si>
    <t>Incluye compra, insumo o costo directo realmente variable.</t>
  </si>
  <si>
    <t>Comisión que aumenta con cada venta.</t>
  </si>
  <si>
    <t>Marketplace, pasarela, vendedor u otra comisión por operación.</t>
  </si>
  <si>
    <t>Otros costos que aumentan con cada unidad.</t>
  </si>
  <si>
    <t>Ej.: empaque o logística variable.</t>
  </si>
  <si>
    <t>Ventas netas</t>
  </si>
  <si>
    <t>Ingreso del período después de descuentos.</t>
  </si>
  <si>
    <t>Precio neto × cantidad.</t>
  </si>
  <si>
    <t>Margen de contribución unitario</t>
  </si>
  <si>
    <t>Aporte de cada unidad después de costos variables.</t>
  </si>
  <si>
    <t>Precio neto − costos variables unitarios.</t>
  </si>
  <si>
    <t>Margen de contribución total</t>
  </si>
  <si>
    <t>Aporte generado por la línea durante el período.</t>
  </si>
  <si>
    <t>Margen unitario × cantidad.</t>
  </si>
  <si>
    <t>Margen de contribución %</t>
  </si>
  <si>
    <t>Proporción de las ventas netas que queda como contribución.</t>
  </si>
  <si>
    <t>Margen total ÷ ventas netas.</t>
  </si>
  <si>
    <t>Recurso limitado</t>
  </si>
  <si>
    <t>Capacidad escasa que restringe cuánto puedes vender o producir.</t>
  </si>
  <si>
    <t>Puede ser hora, minuto, kg, espacio u otra unidad comparable.</t>
  </si>
  <si>
    <t>Margen por recurso limitado</t>
  </si>
  <si>
    <t>Contribución generada por cada unidad del recurso escaso.</t>
  </si>
  <si>
    <t>Margen unitario ÷ recurso limitado por unidad.</t>
  </si>
  <si>
    <t>Esfuerzo</t>
  </si>
  <si>
    <t>Carga operativa de atender, vender o entregar la línea.</t>
  </si>
  <si>
    <t>Escala de 1 a 5.</t>
  </si>
  <si>
    <t>Complejidad</t>
  </si>
  <si>
    <t>Dificultad de coordinar o ejecutar la línea.</t>
  </si>
  <si>
    <t>Índice operativo</t>
  </si>
  <si>
    <t>Promedio simple entre esfuerzo y complejidad.</t>
  </si>
  <si>
    <t>Ayuda a separar líneas manejables de líneas operativamente exigentes.</t>
  </si>
  <si>
    <t>Referencia interna de margen</t>
  </si>
  <si>
    <t>Margen % ponderado del conjunto analizado.</t>
  </si>
  <si>
    <t>Se calcula como margen total ÷ ventas netas totales.</t>
  </si>
  <si>
    <t>Señal de gestión basada en margen relativo e índice operativo.</t>
  </si>
  <si>
    <t>Priorizar / mantener, Optimizar capacidad, Revisar rol o Evaluar continuidad.</t>
  </si>
  <si>
    <t>Costos evitables</t>
  </si>
  <si>
    <t>Costos que realmente desaparecerían si eliminas una línea.</t>
  </si>
  <si>
    <t>Deben revisarse antes de decidir retirar productos o servicios.</t>
  </si>
  <si>
    <t>Capacidad liberada</t>
  </si>
  <si>
    <t>Recurso que quedaría disponible si reduces o eliminas una línea.</t>
  </si>
  <si>
    <t>Ayuda a decidir si esa capacidad puede usarse en una alternativa mejor.</t>
  </si>
  <si>
    <t>Revisar datos</t>
  </si>
  <si>
    <t>Alerta de que una fila está incompleta, contiene valores inválidos o repite un nombre.</t>
  </si>
  <si>
    <t>Corrige la fila en Carga antes de interpretar su lectura.</t>
  </si>
  <si>
    <t>Falta información</t>
  </si>
  <si>
    <t>Alerta de que faltan datos generales o no hay líneas suficientes para resumir.</t>
  </si>
  <si>
    <t>Completa Tipo, Período, Moneda y al menos una línea válida.</t>
  </si>
  <si>
    <t>Ranking MC total</t>
  </si>
  <si>
    <t>Orden de las líneas según margen de contribución total.</t>
  </si>
  <si>
    <t>Se usa para construir el Top 5; no sustituye el análisis de capacidad o estrategia.</t>
  </si>
  <si>
    <t>Líneas cargadas</t>
  </si>
  <si>
    <t>Número de filas con nombre ingresadas en Carga.</t>
  </si>
  <si>
    <t>Incluye líneas que podrían requerir corrección; revisa también la alerta Revisar datos.</t>
  </si>
  <si>
    <t>Carga de datos</t>
  </si>
  <si>
    <t>Celdas azules = datos editables | Celdas grises = cálculo automático. Borra el ejemplo y reemplázalo por tus datos.</t>
  </si>
  <si>
    <t>Septiembre 2026</t>
  </si>
  <si>
    <t>Moneda</t>
  </si>
  <si>
    <t>USD</t>
  </si>
  <si>
    <t>Unidad recurso limitado</t>
  </si>
  <si>
    <t>hora</t>
  </si>
  <si>
    <t>ID</t>
  </si>
  <si>
    <t>Precio antes
descuento</t>
  </si>
  <si>
    <t>Descuento
unitario</t>
  </si>
  <si>
    <t>Costo variable
unitario</t>
  </si>
  <si>
    <t>Comisión variable
unitaria</t>
  </si>
  <si>
    <t>Otros CV
unitarios</t>
  </si>
  <si>
    <t>Recurso limitado
por unidad</t>
  </si>
  <si>
    <t>Esfuerzo
1–5</t>
  </si>
  <si>
    <t>Complejidad
1–5</t>
  </si>
  <si>
    <t>Café clásico 250 g</t>
  </si>
  <si>
    <t>Kit degustación</t>
  </si>
  <si>
    <t>Combo regalo</t>
  </si>
  <si>
    <t>Marketplace</t>
  </si>
  <si>
    <t>Cold brew pack x4</t>
  </si>
  <si>
    <t>Delivery</t>
  </si>
  <si>
    <t>Taza térmica</t>
  </si>
  <si>
    <t>Café molido 500 g</t>
  </si>
  <si>
    <t>Pack oficina</t>
  </si>
  <si>
    <t>Directo B2B</t>
  </si>
  <si>
    <t>Análisis automático</t>
  </si>
  <si>
    <t>La referencia de margen es interna y ponderada. Las lecturas orientan la revisión; no sustituyen una decisión completa de rentabilidad.</t>
  </si>
  <si>
    <t>Nombre</t>
  </si>
  <si>
    <t>Contexto</t>
  </si>
  <si>
    <t>Precio neto
unit.</t>
  </si>
  <si>
    <t>CV unit.
total</t>
  </si>
  <si>
    <t>MC unit.</t>
  </si>
  <si>
    <t>CV total</t>
  </si>
  <si>
    <t>MC total</t>
  </si>
  <si>
    <t>MC %</t>
  </si>
  <si>
    <t>Recurso /
unidad</t>
  </si>
  <si>
    <t>MC por
recurso</t>
  </si>
  <si>
    <t>Índice
operativo</t>
  </si>
  <si>
    <t>Ranking
MC total</t>
  </si>
  <si>
    <t>Resumen gerencial</t>
  </si>
  <si>
    <t>MC % ponderado</t>
  </si>
  <si>
    <t>Lectura de la cartera</t>
  </si>
  <si>
    <t>% de líneas</t>
  </si>
  <si>
    <t>Interpretación</t>
  </si>
  <si>
    <t>Base sólida; validar demanda, volumen y rol estratégico.</t>
  </si>
  <si>
    <t>Aporte relativo favorable, pero operación exigente.</t>
  </si>
  <si>
    <t>Aporte relativo menor; revisar precio, costos, mix o función táctica.</t>
  </si>
  <si>
    <t>Aporte relativo bajo y carga alta; revisar costos evitables y capacidad.</t>
  </si>
  <si>
    <t>Hay líneas con datos incompletos, inválidos o duplicados; corrige Carga antes de interpretar la recomendación.</t>
  </si>
  <si>
    <t>Estado y referencia</t>
  </si>
  <si>
    <t>Top 5 por margen de contribución total</t>
  </si>
  <si>
    <t>Rank</t>
  </si>
  <si>
    <t>Lectura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</si>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</sst>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\(#,##0.00\);\-"/>
    <numFmt numFmtId="165" formatCode="#,##0;[Red]\(#,##0\);\-"/>
    <numFmt numFmtId="166" formatCode="0.0%;[Red]\(0.0%\);\-"/>
    <numFmt numFmtId="167" formatCode="0.0"/>
    <numFmt numFmtId="168" formatCode="0.0%"/>
  </numFmts>
  <fonts count="22">
    <font>
      <sz val="11"/>
      <name val="Carlito"/>
    </font>
    <font>
      <b/>
      <sz val="18"/>
      <color rgb="FFFFFFFF"/>
      <name val="Carlito"/>
    </font>
    <font>
      <i/>
      <sz val="10"/>
      <color rgb="FFFFFFFF"/>
      <name val="Carlito"/>
    </font>
    <font>
      <b/>
      <sz val="12"/>
      <color rgb="FFFFFFFF"/>
      <name val="Carlito"/>
    </font>
    <font>
      <b/>
      <sz val="11"/>
      <color rgb="FFFFFFFF"/>
      <name val="Carlito"/>
    </font>
    <font>
      <sz val="11"/>
      <color rgb="FF000000"/>
      <name val="Carlito"/>
    </font>
    <font>
      <b/>
      <sz val="11"/>
      <color rgb="FF7A4D00"/>
      <name val="Carlito"/>
    </font>
    <font>
      <i/>
      <sz val="11"/>
      <color rgb="FF5B6573"/>
      <name val="Carlito"/>
    </font>
    <font>
      <b/>
      <sz val="17"/>
      <color rgb="FFFFFFFF"/>
      <name val="Carlito"/>
    </font>
    <font>
      <i/>
      <sz val="11"/>
      <color rgb="FFFFFFFF"/>
      <name val="Carlito"/>
    </font>
    <font>
      <b/>
      <sz val="11"/>
      <color rgb="FF0000FF"/>
      <name val="Carlito"/>
    </font>
    <font>
      <sz val="11"/>
      <color rgb="FF0000FF"/>
      <name val="Carlito"/>
    </font>
    <font>
      <b/>
      <sz val="11"/>
      <color rgb="FF008000"/>
      <name val="Carlito"/>
    </font>
    <font>
      <sz val="11"/>
      <color rgb="FF008000"/>
      <name val="Carlito"/>
    </font>
    <font>
      <b/>
      <sz val="16"/>
      <color rgb="FF008000"/>
      <name val="Carlito"/>
    </font>
    <font>
      <sz val="11"/>
      <color rgb="FF7A4D00"/>
      <name val="Carlito"/>
    </font>
    <font>
      <sz val="10"/>
      <color rgb="FF1F2937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8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7365D"/>
      </patternFill>
    </fill>
    <fill>
      <patternFill patternType="solid">
        <fgColor rgb="FFEAF0F6"/>
      </patternFill>
    </fill>
    <fill>
      <patternFill patternType="solid">
        <fgColor rgb="FFF7FBFF"/>
      </patternFill>
    </fill>
    <fill>
      <patternFill patternType="solid">
        <fgColor rgb="FFF1F3F5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8F5E9"/>
        <bgColor indexed="64"/>
      </patternFill>
    </fill>
    <fill>
      <patternFill patternType="solid">
        <fgColor rgb="FFEAF2FF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75">
    <xf numFmtId="0" fontId="0" fillId="0" borderId="0" xfId="0"/>
    <xf numFmtId="0" fontId="4" fillId="3" borderId="0" xfId="0" applyFont="1" applyFill="1"/>
    <xf numFmtId="0" fontId="10" fillId="4" borderId="0" xfId="0" applyFont="1" applyFill="1"/>
    <xf numFmtId="0" fontId="4" fillId="2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wrapText="1"/>
    </xf>
    <xf numFmtId="0" fontId="11" fillId="5" borderId="0" xfId="0" applyFont="1" applyFill="1" applyAlignment="1">
      <alignment vertical="center" wrapText="1"/>
    </xf>
    <xf numFmtId="164" fontId="11" fillId="5" borderId="0" xfId="0" applyNumberFormat="1" applyFont="1" applyFill="1" applyAlignment="1">
      <alignment vertical="center" wrapText="1"/>
    </xf>
    <xf numFmtId="164" fontId="5" fillId="6" borderId="0" xfId="0" applyNumberFormat="1" applyFont="1" applyFill="1" applyAlignment="1">
      <alignment wrapText="1"/>
    </xf>
    <xf numFmtId="165" fontId="11" fillId="5" borderId="0" xfId="0" applyNumberFormat="1" applyFont="1" applyFill="1" applyAlignment="1">
      <alignment vertical="center" wrapText="1"/>
    </xf>
    <xf numFmtId="1" fontId="11" fillId="5" borderId="0" xfId="0" applyNumberFormat="1" applyFont="1" applyFill="1" applyAlignment="1">
      <alignment vertical="center" wrapText="1"/>
    </xf>
    <xf numFmtId="0" fontId="13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13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6" fontId="5" fillId="0" borderId="0" xfId="0" applyNumberFormat="1" applyFont="1" applyAlignment="1">
      <alignment wrapText="1"/>
    </xf>
    <xf numFmtId="167" fontId="13" fillId="0" borderId="0" xfId="0" applyNumberFormat="1" applyFont="1" applyAlignment="1">
      <alignment wrapText="1"/>
    </xf>
    <xf numFmtId="167" fontId="5" fillId="0" borderId="0" xfId="0" applyNumberFormat="1" applyFont="1" applyAlignment="1">
      <alignment wrapText="1"/>
    </xf>
    <xf numFmtId="1" fontId="5" fillId="0" borderId="0" xfId="0" applyNumberFormat="1" applyFont="1" applyAlignment="1">
      <alignment wrapText="1"/>
    </xf>
    <xf numFmtId="0" fontId="8" fillId="2" borderId="0" xfId="0" applyFont="1" applyFill="1"/>
    <xf numFmtId="0" fontId="9" fillId="3" borderId="0" xfId="0" applyFont="1" applyFill="1" applyAlignment="1">
      <alignment wrapText="1"/>
    </xf>
    <xf numFmtId="0" fontId="12" fillId="4" borderId="0" xfId="0" applyFont="1" applyFill="1" applyAlignment="1">
      <alignment wrapText="1"/>
    </xf>
    <xf numFmtId="0" fontId="1" fillId="7" borderId="0" xfId="0" applyFont="1" applyFill="1" applyAlignment="1">
      <alignment vertical="center" wrapText="1"/>
    </xf>
    <xf numFmtId="0" fontId="0" fillId="8" borderId="0" xfId="0" applyFill="1"/>
    <xf numFmtId="0" fontId="2" fillId="9" borderId="0" xfId="0" applyFont="1" applyFill="1" applyAlignment="1">
      <alignment vertical="center" wrapText="1"/>
    </xf>
    <xf numFmtId="0" fontId="0" fillId="8" borderId="0" xfId="0" applyFill="1" applyAlignment="1">
      <alignment wrapText="1"/>
    </xf>
    <xf numFmtId="0" fontId="3" fillId="7" borderId="0" xfId="0" applyFont="1" applyFill="1" applyAlignment="1">
      <alignment wrapText="1"/>
    </xf>
    <xf numFmtId="0" fontId="4" fillId="9" borderId="0" xfId="0" applyFont="1" applyFill="1" applyAlignment="1">
      <alignment wrapText="1"/>
    </xf>
    <xf numFmtId="0" fontId="5" fillId="10" borderId="0" xfId="0" applyFont="1" applyFill="1" applyAlignment="1">
      <alignment vertical="top" wrapText="1"/>
    </xf>
    <xf numFmtId="0" fontId="0" fillId="10" borderId="0" xfId="0" applyFill="1" applyAlignment="1">
      <alignment vertical="top" wrapText="1"/>
    </xf>
    <xf numFmtId="0" fontId="0" fillId="8" borderId="0" xfId="0" applyFill="1" applyAlignment="1">
      <alignment vertical="top" wrapText="1"/>
    </xf>
    <xf numFmtId="0" fontId="6" fillId="11" borderId="0" xfId="0" applyFont="1" applyFill="1" applyAlignment="1">
      <alignment wrapText="1"/>
    </xf>
    <xf numFmtId="0" fontId="7" fillId="12" borderId="0" xfId="0" applyFont="1" applyFill="1" applyAlignment="1">
      <alignment wrapText="1"/>
    </xf>
    <xf numFmtId="0" fontId="3" fillId="7" borderId="0" xfId="0" applyFont="1" applyFill="1" applyAlignment="1">
      <alignment vertical="center" wrapText="1"/>
    </xf>
    <xf numFmtId="0" fontId="16" fillId="10" borderId="0" xfId="0" applyFont="1" applyFill="1" applyAlignment="1">
      <alignment vertical="center" wrapText="1"/>
    </xf>
    <xf numFmtId="0" fontId="18" fillId="13" borderId="1" xfId="0" applyFont="1" applyFill="1" applyBorder="1" applyAlignment="1">
      <alignment horizontal="center" vertical="center" wrapText="1"/>
    </xf>
    <xf numFmtId="0" fontId="18" fillId="13" borderId="2" xfId="0" applyFont="1" applyFill="1" applyBorder="1" applyAlignment="1">
      <alignment horizontal="center" vertical="center" wrapText="1"/>
    </xf>
    <xf numFmtId="0" fontId="18" fillId="13" borderId="3" xfId="0" applyFont="1" applyFill="1" applyBorder="1" applyAlignment="1">
      <alignment horizontal="center" vertical="center" wrapText="1"/>
    </xf>
    <xf numFmtId="0" fontId="18" fillId="13" borderId="4" xfId="0" applyFont="1" applyFill="1" applyBorder="1" applyAlignment="1">
      <alignment horizontal="center" vertical="center" wrapText="1"/>
    </xf>
    <xf numFmtId="0" fontId="18" fillId="13" borderId="5" xfId="0" applyFont="1" applyFill="1" applyBorder="1" applyAlignment="1">
      <alignment horizontal="center" vertical="center" wrapText="1"/>
    </xf>
    <xf numFmtId="0" fontId="18" fillId="13" borderId="6" xfId="0" applyFont="1" applyFill="1" applyBorder="1" applyAlignment="1">
      <alignment horizontal="center" vertical="center" wrapText="1"/>
    </xf>
    <xf numFmtId="0" fontId="21" fillId="8" borderId="7" xfId="1" applyFont="1" applyFill="1" applyBorder="1" applyAlignment="1">
      <alignment horizontal="center" vertical="center"/>
    </xf>
    <xf numFmtId="0" fontId="21" fillId="8" borderId="8" xfId="1" applyFont="1" applyFill="1" applyBorder="1" applyAlignment="1">
      <alignment horizontal="center" vertical="center"/>
    </xf>
    <xf numFmtId="0" fontId="8" fillId="7" borderId="0" xfId="0" applyFont="1" applyFill="1"/>
    <xf numFmtId="0" fontId="9" fillId="9" borderId="0" xfId="0" applyFont="1" applyFill="1" applyAlignment="1">
      <alignment wrapText="1"/>
    </xf>
    <xf numFmtId="0" fontId="4" fillId="9" borderId="0" xfId="0" applyFont="1" applyFill="1"/>
    <xf numFmtId="0" fontId="1" fillId="7" borderId="0" xfId="0" applyFont="1" applyFill="1" applyProtection="1">
      <protection locked="0"/>
    </xf>
    <xf numFmtId="0" fontId="9" fillId="9" borderId="0" xfId="0" applyFont="1" applyFill="1" applyAlignment="1" applyProtection="1">
      <alignment wrapText="1"/>
      <protection locked="0"/>
    </xf>
    <xf numFmtId="0" fontId="0" fillId="8" borderId="0" xfId="0" applyFill="1" applyProtection="1">
      <protection locked="0"/>
    </xf>
    <xf numFmtId="0" fontId="4" fillId="9" borderId="0" xfId="0" applyFont="1" applyFill="1" applyAlignment="1" applyProtection="1">
      <alignment horizontal="center"/>
      <protection locked="0"/>
    </xf>
    <xf numFmtId="164" fontId="14" fillId="12" borderId="0" xfId="0" applyNumberFormat="1" applyFont="1" applyFill="1" applyAlignment="1" applyProtection="1">
      <alignment horizontal="center" vertical="center"/>
      <protection locked="0"/>
    </xf>
    <xf numFmtId="168" fontId="14" fillId="12" borderId="0" xfId="0" applyNumberFormat="1" applyFont="1" applyFill="1" applyAlignment="1" applyProtection="1">
      <alignment horizontal="center" vertical="center"/>
      <protection locked="0"/>
    </xf>
    <xf numFmtId="1" fontId="14" fillId="12" borderId="0" xfId="0" applyNumberFormat="1" applyFont="1" applyFill="1" applyAlignment="1" applyProtection="1">
      <alignment horizontal="center" vertical="center"/>
      <protection locked="0"/>
    </xf>
    <xf numFmtId="0" fontId="3" fillId="7" borderId="0" xfId="0" applyFont="1" applyFill="1" applyProtection="1">
      <protection locked="0"/>
    </xf>
    <xf numFmtId="0" fontId="4" fillId="9" borderId="0" xfId="0" applyFont="1" applyFill="1" applyAlignment="1" applyProtection="1">
      <alignment wrapText="1"/>
      <protection locked="0"/>
    </xf>
    <xf numFmtId="0" fontId="0" fillId="14" borderId="0" xfId="0" applyFill="1" applyAlignment="1" applyProtection="1">
      <alignment wrapText="1"/>
      <protection locked="0"/>
    </xf>
    <xf numFmtId="1" fontId="0" fillId="14" borderId="0" xfId="0" applyNumberFormat="1" applyFill="1" applyAlignment="1" applyProtection="1">
      <alignment wrapText="1"/>
      <protection locked="0"/>
    </xf>
    <xf numFmtId="168" fontId="0" fillId="14" borderId="0" xfId="0" applyNumberFormat="1" applyFill="1" applyAlignment="1" applyProtection="1">
      <alignment wrapText="1"/>
      <protection locked="0"/>
    </xf>
    <xf numFmtId="0" fontId="0" fillId="15" borderId="0" xfId="0" applyFill="1" applyAlignment="1" applyProtection="1">
      <alignment wrapText="1"/>
      <protection locked="0"/>
    </xf>
    <xf numFmtId="1" fontId="0" fillId="15" borderId="0" xfId="0" applyNumberFormat="1" applyFill="1" applyAlignment="1" applyProtection="1">
      <alignment wrapText="1"/>
      <protection locked="0"/>
    </xf>
    <xf numFmtId="168" fontId="0" fillId="15" borderId="0" xfId="0" applyNumberFormat="1" applyFill="1" applyAlignment="1" applyProtection="1">
      <alignment wrapText="1"/>
      <protection locked="0"/>
    </xf>
    <xf numFmtId="0" fontId="0" fillId="11" borderId="0" xfId="0" applyFill="1" applyAlignment="1" applyProtection="1">
      <alignment wrapText="1"/>
      <protection locked="0"/>
    </xf>
    <xf numFmtId="1" fontId="0" fillId="11" borderId="0" xfId="0" applyNumberFormat="1" applyFill="1" applyAlignment="1" applyProtection="1">
      <alignment wrapText="1"/>
      <protection locked="0"/>
    </xf>
    <xf numFmtId="168" fontId="0" fillId="11" borderId="0" xfId="0" applyNumberFormat="1" applyFill="1" applyAlignment="1" applyProtection="1">
      <alignment wrapText="1"/>
      <protection locked="0"/>
    </xf>
    <xf numFmtId="0" fontId="0" fillId="16" borderId="0" xfId="0" applyFill="1" applyAlignment="1" applyProtection="1">
      <alignment wrapText="1"/>
      <protection locked="0"/>
    </xf>
    <xf numFmtId="1" fontId="0" fillId="16" borderId="0" xfId="0" applyNumberFormat="1" applyFill="1" applyAlignment="1" applyProtection="1">
      <alignment wrapText="1"/>
      <protection locked="0"/>
    </xf>
    <xf numFmtId="168" fontId="0" fillId="16" borderId="0" xfId="0" applyNumberFormat="1" applyFill="1" applyAlignment="1" applyProtection="1">
      <alignment wrapText="1"/>
      <protection locked="0"/>
    </xf>
    <xf numFmtId="0" fontId="0" fillId="17" borderId="0" xfId="0" applyFill="1" applyAlignment="1" applyProtection="1">
      <alignment wrapText="1"/>
      <protection locked="0"/>
    </xf>
    <xf numFmtId="1" fontId="0" fillId="17" borderId="0" xfId="0" applyNumberFormat="1" applyFill="1" applyAlignment="1" applyProtection="1">
      <alignment wrapText="1"/>
      <protection locked="0"/>
    </xf>
    <xf numFmtId="168" fontId="0" fillId="17" borderId="0" xfId="0" applyNumberFormat="1" applyFill="1" applyAlignment="1" applyProtection="1">
      <alignment wrapText="1"/>
      <protection locked="0"/>
    </xf>
    <xf numFmtId="0" fontId="4" fillId="9" borderId="0" xfId="0" applyFont="1" applyFill="1" applyProtection="1">
      <protection locked="0"/>
    </xf>
    <xf numFmtId="0" fontId="15" fillId="11" borderId="0" xfId="0" applyFont="1" applyFill="1" applyAlignment="1" applyProtection="1">
      <alignment vertical="top" wrapText="1"/>
      <protection locked="0"/>
    </xf>
    <xf numFmtId="0" fontId="4" fillId="7" borderId="0" xfId="0" applyFont="1" applyFill="1" applyProtection="1">
      <protection locked="0"/>
    </xf>
    <xf numFmtId="0" fontId="0" fillId="8" borderId="0" xfId="0" applyFill="1" applyAlignment="1" applyProtection="1">
      <alignment wrapText="1"/>
      <protection locked="0"/>
    </xf>
    <xf numFmtId="0" fontId="13" fillId="8" borderId="0" xfId="0" applyFont="1" applyFill="1" applyAlignment="1" applyProtection="1">
      <alignment wrapText="1"/>
      <protection locked="0"/>
    </xf>
    <xf numFmtId="164" fontId="13" fillId="8" borderId="0" xfId="0" applyNumberFormat="1" applyFont="1" applyFill="1" applyAlignment="1" applyProtection="1">
      <alignment wrapText="1"/>
      <protection locked="0"/>
    </xf>
  </cellXfs>
  <cellStyles count="2">
    <cellStyle name="Hipervínculo" xfId="1" builtinId="8"/>
    <cellStyle name="Normal" xfId="0" builtinId="0"/>
  </cellStyles>
  <dxfs count="15">
    <dxf>
      <fill>
        <patternFill>
          <bgColor rgb="FFFDECEC"/>
        </patternFill>
      </fill>
    </dxf>
    <dxf>
      <fill>
        <patternFill>
          <bgColor rgb="FFFDECEC"/>
        </patternFill>
      </fill>
    </dxf>
    <dxf>
      <fill>
        <patternFill>
          <bgColor rgb="FFFFF4D6"/>
        </patternFill>
      </fill>
    </dxf>
    <dxf>
      <fill>
        <patternFill>
          <bgColor rgb="FFEAF2FF"/>
        </patternFill>
      </fill>
    </dxf>
    <dxf>
      <fill>
        <patternFill>
          <bgColor rgb="FFE8F5E9"/>
        </patternFill>
      </fill>
    </dxf>
    <dxf>
      <fill>
        <patternFill>
          <bgColor rgb="FFFFF4D6"/>
        </patternFill>
      </fill>
    </dxf>
    <dxf>
      <fill>
        <patternFill>
          <bgColor rgb="FFE8F5E9"/>
        </patternFill>
      </fill>
    </dxf>
    <dxf>
      <font>
        <color rgb="FFB91C1C"/>
      </font>
      <fill>
        <patternFill patternType="solid">
          <bgColor rgb="FFFDECEC"/>
        </patternFill>
      </fill>
    </dxf>
    <dxf>
      <font>
        <color rgb="FFB91C1C"/>
      </font>
      <fill>
        <patternFill>
          <bgColor rgb="FFFDECEC"/>
        </patternFill>
      </fill>
    </dxf>
    <dxf>
      <font>
        <color rgb="FFB91C1C"/>
      </font>
      <fill>
        <patternFill patternType="solid">
          <bgColor rgb="FFFDECEC"/>
        </patternFill>
      </fill>
    </dxf>
    <dxf>
      <font>
        <color rgb="FFB91C1C"/>
      </font>
      <fill>
        <patternFill patternType="solid">
          <bgColor rgb="FFFDECEC"/>
        </patternFill>
      </fill>
    </dxf>
    <dxf>
      <font>
        <b/>
        <color rgb="FFB91C1C"/>
      </font>
      <fill>
        <patternFill>
          <bgColor rgb="FFFDECEC"/>
        </patternFill>
      </fill>
    </dxf>
    <dxf>
      <font>
        <b/>
        <color rgb="FFB91C1C"/>
      </font>
      <fill>
        <patternFill>
          <bgColor rgb="FFFDECEC"/>
        </patternFill>
      </fill>
    </dxf>
    <dxf>
      <font>
        <color rgb="FFB91C1C"/>
      </font>
      <fill>
        <patternFill patternType="solid">
          <bgColor rgb="FFFDECEC"/>
        </patternFill>
      </fill>
    </dxf>
    <dxf>
      <font>
        <color rgb="FFB91C1C"/>
      </font>
      <fill>
        <patternFill>
          <bgColor rgb="FFFDEC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Top 5 por margen de contribución total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MC total</c:v>
          </c:tx>
          <c:invertIfNegative val="1"/>
          <c:cat>
            <c:strRef>
              <c:f>Resumen!$B$22:$B$26</c:f>
              <c:strCache>
                <c:ptCount val="5"/>
                <c:pt idx="0">
                  <c:v>Café clásico 250 g</c:v>
                </c:pt>
                <c:pt idx="1">
                  <c:v>Café molido 500 g</c:v>
                </c:pt>
                <c:pt idx="2">
                  <c:v>Café premium 250 g</c:v>
                </c:pt>
                <c:pt idx="3">
                  <c:v>Combo regalo</c:v>
                </c:pt>
                <c:pt idx="4">
                  <c:v>Kit degustación</c:v>
                </c:pt>
              </c:strCache>
            </c:strRef>
          </c:cat>
          <c:val>
            <c:numRef>
              <c:f>Resumen!$C$22:$C$26</c:f>
              <c:numCache>
                <c:formatCode>#,##0.00;[Red]\(#,##0.00\);\-</c:formatCode>
                <c:ptCount val="5"/>
                <c:pt idx="0">
                  <c:v>1080</c:v>
                </c:pt>
                <c:pt idx="1">
                  <c:v>968.99999999999989</c:v>
                </c:pt>
                <c:pt idx="2">
                  <c:v>923.99999999999989</c:v>
                </c:pt>
                <c:pt idx="3">
                  <c:v>855</c:v>
                </c:pt>
                <c:pt idx="4">
                  <c:v>832.99999999999989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A0-486E-974A-00A48348F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.00;[Red]\(#,##0.0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1810042</xdr:colOff>
      <xdr:row>2</xdr:row>
      <xdr:rowOff>148590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3BCD8B-89C3-4BB0-A93D-85346411D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9525" y="0"/>
          <a:ext cx="2095792" cy="6057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1790992</xdr:colOff>
      <xdr:row>2</xdr:row>
      <xdr:rowOff>148590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9BC1FE-059F-4EF4-BD75-B287B8A3F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2250" y="0"/>
          <a:ext cx="2091982" cy="6057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8</xdr:row>
      <xdr:rowOff>0</xdr:rowOff>
    </xdr:from>
    <xdr:to>
      <xdr:col>12</xdr:col>
      <xdr:colOff>0</xdr:colOff>
      <xdr:row>26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0</xdr:colOff>
      <xdr:row>0</xdr:row>
      <xdr:rowOff>0</xdr:rowOff>
    </xdr:from>
    <xdr:to>
      <xdr:col>14</xdr:col>
      <xdr:colOff>419392</xdr:colOff>
      <xdr:row>2</xdr:row>
      <xdr:rowOff>131445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2057FE-D740-425B-AB58-92B3615F2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859000" y="0"/>
          <a:ext cx="2091982" cy="605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workbookViewId="0">
      <selection activeCell="G4" sqref="G4:H7"/>
    </sheetView>
  </sheetViews>
  <sheetFormatPr baseColWidth="10" defaultColWidth="8.796875" defaultRowHeight="13.8"/>
  <cols>
    <col min="1" max="1" width="18.796875" style="22" customWidth="1"/>
    <col min="2" max="2" width="39.296875" style="22" customWidth="1"/>
    <col min="3" max="3" width="36.09765625" style="22" customWidth="1"/>
    <col min="4" max="4" width="32" style="22" customWidth="1"/>
    <col min="5" max="5" width="24" style="22" customWidth="1"/>
    <col min="6" max="6" width="3.796875" style="22" customWidth="1"/>
    <col min="7" max="7" width="40.796875" style="22" customWidth="1"/>
    <col min="8" max="8" width="30.09765625" style="22" customWidth="1"/>
    <col min="9" max="16384" width="8.796875" style="22"/>
  </cols>
  <sheetData>
    <row r="1" spans="1:8" ht="22.8">
      <c r="A1" s="21" t="s">
        <v>0</v>
      </c>
      <c r="B1" s="21"/>
      <c r="C1" s="21"/>
      <c r="D1" s="21"/>
      <c r="E1" s="21"/>
    </row>
    <row r="2" spans="1:8">
      <c r="A2" s="23" t="s">
        <v>1</v>
      </c>
      <c r="B2" s="23"/>
      <c r="C2" s="23"/>
      <c r="D2" s="23"/>
      <c r="E2" s="23"/>
    </row>
    <row r="3" spans="1:8" ht="14.4" thickBot="1">
      <c r="A3" s="24"/>
      <c r="B3" s="24"/>
      <c r="C3" s="24"/>
      <c r="D3" s="24"/>
      <c r="E3" s="24"/>
    </row>
    <row r="4" spans="1:8" ht="25.2" customHeight="1">
      <c r="A4" s="25" t="s">
        <v>2</v>
      </c>
      <c r="B4" s="25"/>
      <c r="C4" s="25"/>
      <c r="D4" s="25"/>
      <c r="E4" s="25"/>
      <c r="G4" s="34" t="s">
        <v>248</v>
      </c>
      <c r="H4" s="35"/>
    </row>
    <row r="5" spans="1:8" ht="25.2" customHeight="1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G5" s="36"/>
      <c r="H5" s="37"/>
    </row>
    <row r="6" spans="1:8" ht="25.2" customHeight="1" thickBot="1">
      <c r="A6" s="27" t="s">
        <v>8</v>
      </c>
      <c r="B6" s="27" t="s">
        <v>9</v>
      </c>
      <c r="C6" s="27" t="s">
        <v>10</v>
      </c>
      <c r="D6" s="27" t="s">
        <v>11</v>
      </c>
      <c r="E6" s="27" t="s">
        <v>12</v>
      </c>
      <c r="G6" s="38"/>
      <c r="H6" s="39"/>
    </row>
    <row r="7" spans="1:8" ht="28.2" thickBot="1">
      <c r="A7" s="27" t="s">
        <v>13</v>
      </c>
      <c r="B7" s="27" t="s">
        <v>14</v>
      </c>
      <c r="C7" s="27" t="s">
        <v>15</v>
      </c>
      <c r="D7" s="27" t="s">
        <v>16</v>
      </c>
      <c r="E7" s="27" t="s">
        <v>17</v>
      </c>
      <c r="G7" s="40" t="s">
        <v>249</v>
      </c>
      <c r="H7" s="41"/>
    </row>
    <row r="8" spans="1:8" ht="41.4">
      <c r="A8" s="27" t="s">
        <v>18</v>
      </c>
      <c r="B8" s="27" t="s">
        <v>19</v>
      </c>
      <c r="C8" s="27" t="s">
        <v>20</v>
      </c>
      <c r="D8" s="27" t="s">
        <v>21</v>
      </c>
      <c r="E8" s="27" t="s">
        <v>22</v>
      </c>
    </row>
    <row r="9" spans="1:8" ht="41.4">
      <c r="A9" s="27" t="s">
        <v>23</v>
      </c>
      <c r="B9" s="27" t="s">
        <v>24</v>
      </c>
      <c r="C9" s="27" t="s">
        <v>25</v>
      </c>
      <c r="D9" s="27" t="s">
        <v>26</v>
      </c>
      <c r="E9" s="27" t="s">
        <v>27</v>
      </c>
    </row>
    <row r="10" spans="1:8" ht="27.6">
      <c r="A10" s="27" t="s">
        <v>28</v>
      </c>
      <c r="B10" s="27" t="s">
        <v>29</v>
      </c>
      <c r="C10" s="27" t="s">
        <v>30</v>
      </c>
      <c r="D10" s="27" t="s">
        <v>31</v>
      </c>
      <c r="E10" s="27" t="s">
        <v>32</v>
      </c>
    </row>
    <row r="11" spans="1:8">
      <c r="A11" s="24"/>
      <c r="B11" s="24"/>
      <c r="C11" s="24"/>
      <c r="D11" s="24"/>
      <c r="E11" s="24"/>
    </row>
    <row r="12" spans="1:8" ht="15.6">
      <c r="A12" s="25" t="s">
        <v>33</v>
      </c>
      <c r="B12" s="25"/>
      <c r="C12" s="25"/>
      <c r="D12" s="25"/>
      <c r="E12" s="25"/>
    </row>
    <row r="13" spans="1:8">
      <c r="A13" s="26" t="s">
        <v>34</v>
      </c>
      <c r="B13" s="26" t="s">
        <v>35</v>
      </c>
      <c r="C13" s="26" t="s">
        <v>36</v>
      </c>
      <c r="D13" s="26" t="s">
        <v>37</v>
      </c>
      <c r="E13" s="26" t="s">
        <v>7</v>
      </c>
    </row>
    <row r="14" spans="1:8" ht="27.6">
      <c r="A14" s="28" t="s">
        <v>38</v>
      </c>
      <c r="B14" s="28" t="s">
        <v>39</v>
      </c>
      <c r="C14" s="28" t="s">
        <v>40</v>
      </c>
      <c r="D14" s="28" t="s">
        <v>41</v>
      </c>
      <c r="E14" s="28" t="s">
        <v>42</v>
      </c>
    </row>
    <row r="15" spans="1:8" ht="27.6">
      <c r="A15" s="28" t="s">
        <v>43</v>
      </c>
      <c r="B15" s="28" t="s">
        <v>44</v>
      </c>
      <c r="C15" s="28" t="s">
        <v>45</v>
      </c>
      <c r="D15" s="28" t="s">
        <v>46</v>
      </c>
      <c r="E15" s="28" t="s">
        <v>47</v>
      </c>
    </row>
    <row r="16" spans="1:8" ht="27.6">
      <c r="A16" s="28" t="s">
        <v>48</v>
      </c>
      <c r="B16" s="28" t="s">
        <v>49</v>
      </c>
      <c r="C16" s="28" t="s">
        <v>50</v>
      </c>
      <c r="D16" s="28" t="s">
        <v>41</v>
      </c>
      <c r="E16" s="28" t="s">
        <v>51</v>
      </c>
    </row>
    <row r="17" spans="1:5" ht="27.6">
      <c r="A17" s="28" t="s">
        <v>52</v>
      </c>
      <c r="B17" s="28" t="s">
        <v>53</v>
      </c>
      <c r="C17" s="28" t="s">
        <v>54</v>
      </c>
      <c r="D17" s="28" t="s">
        <v>55</v>
      </c>
      <c r="E17" s="28" t="s">
        <v>56</v>
      </c>
    </row>
    <row r="18" spans="1:5" ht="27.6">
      <c r="A18" s="28" t="s">
        <v>57</v>
      </c>
      <c r="B18" s="28" t="s">
        <v>58</v>
      </c>
      <c r="C18" s="28" t="s">
        <v>59</v>
      </c>
      <c r="D18" s="28" t="s">
        <v>55</v>
      </c>
      <c r="E18" s="28" t="s">
        <v>60</v>
      </c>
    </row>
    <row r="19" spans="1:5" ht="27.6">
      <c r="A19" s="28" t="s">
        <v>61</v>
      </c>
      <c r="B19" s="28" t="s">
        <v>62</v>
      </c>
      <c r="C19" s="28" t="s">
        <v>63</v>
      </c>
      <c r="D19" s="28" t="s">
        <v>55</v>
      </c>
      <c r="E19" s="28" t="s">
        <v>56</v>
      </c>
    </row>
    <row r="20" spans="1:5" ht="41.4">
      <c r="A20" s="28" t="s">
        <v>64</v>
      </c>
      <c r="B20" s="28" t="s">
        <v>65</v>
      </c>
      <c r="C20" s="28" t="s">
        <v>66</v>
      </c>
      <c r="D20" s="28" t="s">
        <v>55</v>
      </c>
      <c r="E20" s="28" t="s">
        <v>67</v>
      </c>
    </row>
    <row r="21" spans="1:5" ht="27.6">
      <c r="A21" s="28" t="s">
        <v>68</v>
      </c>
      <c r="B21" s="28" t="s">
        <v>69</v>
      </c>
      <c r="C21" s="28" t="s">
        <v>70</v>
      </c>
      <c r="D21" s="28" t="s">
        <v>41</v>
      </c>
      <c r="E21" s="28" t="s">
        <v>71</v>
      </c>
    </row>
    <row r="22" spans="1:5" ht="41.4">
      <c r="A22" s="28" t="s">
        <v>72</v>
      </c>
      <c r="B22" s="28" t="s">
        <v>73</v>
      </c>
      <c r="C22" s="28" t="s">
        <v>74</v>
      </c>
      <c r="D22" s="28" t="s">
        <v>55</v>
      </c>
      <c r="E22" s="28" t="s">
        <v>75</v>
      </c>
    </row>
    <row r="23" spans="1:5" ht="27.6">
      <c r="A23" s="28" t="s">
        <v>76</v>
      </c>
      <c r="B23" s="28" t="s">
        <v>77</v>
      </c>
      <c r="C23" s="28" t="s">
        <v>78</v>
      </c>
      <c r="D23" s="28" t="s">
        <v>41</v>
      </c>
      <c r="E23" s="28" t="s">
        <v>13</v>
      </c>
    </row>
    <row r="24" spans="1:5" ht="27.6">
      <c r="A24" s="28" t="s">
        <v>79</v>
      </c>
      <c r="B24" s="28" t="s">
        <v>80</v>
      </c>
      <c r="C24" s="28" t="s">
        <v>81</v>
      </c>
      <c r="D24" s="28" t="s">
        <v>41</v>
      </c>
      <c r="E24" s="28" t="s">
        <v>13</v>
      </c>
    </row>
    <row r="25" spans="1:5">
      <c r="A25" s="24"/>
      <c r="B25" s="24"/>
      <c r="C25" s="24"/>
      <c r="D25" s="24"/>
      <c r="E25" s="24"/>
    </row>
    <row r="26" spans="1:5" ht="15.6">
      <c r="A26" s="25" t="s">
        <v>82</v>
      </c>
      <c r="B26" s="25"/>
      <c r="C26" s="25"/>
      <c r="D26" s="25"/>
      <c r="E26" s="25"/>
    </row>
    <row r="27" spans="1:5" ht="27.6">
      <c r="A27" s="26" t="s">
        <v>83</v>
      </c>
      <c r="B27" s="26" t="s">
        <v>84</v>
      </c>
      <c r="C27" s="26" t="s">
        <v>85</v>
      </c>
      <c r="D27" s="26" t="s">
        <v>86</v>
      </c>
      <c r="E27" s="26" t="s">
        <v>87</v>
      </c>
    </row>
    <row r="28" spans="1:5" ht="27.6">
      <c r="A28" s="29" t="s">
        <v>88</v>
      </c>
      <c r="B28" s="29" t="s">
        <v>89</v>
      </c>
      <c r="C28" s="29" t="s">
        <v>90</v>
      </c>
      <c r="D28" s="29" t="s">
        <v>91</v>
      </c>
      <c r="E28" s="29" t="s">
        <v>92</v>
      </c>
    </row>
    <row r="29" spans="1:5" ht="27.6">
      <c r="A29" s="29" t="s">
        <v>93</v>
      </c>
      <c r="B29" s="29" t="s">
        <v>94</v>
      </c>
      <c r="C29" s="29" t="s">
        <v>95</v>
      </c>
      <c r="D29" s="29" t="s">
        <v>96</v>
      </c>
      <c r="E29" s="29" t="s">
        <v>97</v>
      </c>
    </row>
    <row r="30" spans="1:5" ht="41.4">
      <c r="A30" s="29" t="s">
        <v>98</v>
      </c>
      <c r="B30" s="29" t="s">
        <v>99</v>
      </c>
      <c r="C30" s="29" t="s">
        <v>100</v>
      </c>
      <c r="D30" s="29" t="s">
        <v>101</v>
      </c>
      <c r="E30" s="29" t="s">
        <v>102</v>
      </c>
    </row>
    <row r="31" spans="1:5" ht="27.6">
      <c r="A31" s="29" t="s">
        <v>103</v>
      </c>
      <c r="B31" s="29" t="s">
        <v>104</v>
      </c>
      <c r="C31" s="29" t="s">
        <v>105</v>
      </c>
      <c r="D31" s="29" t="s">
        <v>106</v>
      </c>
      <c r="E31" s="29" t="s">
        <v>107</v>
      </c>
    </row>
    <row r="32" spans="1:5">
      <c r="A32" s="24"/>
      <c r="B32" s="24"/>
      <c r="C32" s="24"/>
      <c r="D32" s="24"/>
      <c r="E32" s="24"/>
    </row>
    <row r="33" spans="1:5">
      <c r="A33" s="30" t="s">
        <v>108</v>
      </c>
      <c r="B33" s="30"/>
      <c r="C33" s="30"/>
      <c r="D33" s="30"/>
      <c r="E33" s="30"/>
    </row>
    <row r="34" spans="1:5">
      <c r="A34" s="24"/>
      <c r="B34" s="24"/>
      <c r="C34" s="24"/>
      <c r="D34" s="24"/>
      <c r="E34" s="24"/>
    </row>
    <row r="35" spans="1:5" ht="14.4">
      <c r="A35" s="31" t="s">
        <v>109</v>
      </c>
      <c r="B35" s="31"/>
      <c r="C35" s="31"/>
      <c r="D35" s="31"/>
      <c r="E35" s="31"/>
    </row>
    <row r="36" spans="1:5">
      <c r="A36" s="24"/>
      <c r="B36" s="24"/>
      <c r="C36" s="24"/>
      <c r="D36" s="24"/>
      <c r="E36" s="24"/>
    </row>
    <row r="37" spans="1:5" ht="15.6">
      <c r="A37" s="32" t="s">
        <v>110</v>
      </c>
      <c r="B37" s="32"/>
      <c r="C37" s="32"/>
      <c r="D37" s="32"/>
      <c r="E37" s="32"/>
    </row>
    <row r="38" spans="1:5">
      <c r="A38" s="33" t="s">
        <v>111</v>
      </c>
      <c r="B38" s="33"/>
      <c r="C38" s="33"/>
      <c r="D38" s="33"/>
      <c r="E38" s="33"/>
    </row>
    <row r="39" spans="1:5">
      <c r="A39" s="33" t="s">
        <v>112</v>
      </c>
      <c r="B39" s="33"/>
      <c r="C39" s="33"/>
      <c r="D39" s="33"/>
      <c r="E39" s="33"/>
    </row>
    <row r="40" spans="1:5">
      <c r="A40" s="33" t="s">
        <v>113</v>
      </c>
      <c r="B40" s="33"/>
      <c r="C40" s="33"/>
      <c r="D40" s="33"/>
      <c r="E40" s="33"/>
    </row>
    <row r="41" spans="1:5">
      <c r="A41" s="33" t="s">
        <v>114</v>
      </c>
      <c r="B41" s="33"/>
      <c r="C41" s="33"/>
      <c r="D41" s="33"/>
      <c r="E41" s="33"/>
    </row>
    <row r="42" spans="1:5">
      <c r="A42" s="33" t="s">
        <v>115</v>
      </c>
      <c r="B42" s="33"/>
      <c r="C42" s="33"/>
      <c r="D42" s="33"/>
      <c r="E42" s="33"/>
    </row>
  </sheetData>
  <sheetProtection algorithmName="SHA-512" hashValue="/z882Xn/emKiW85l736jlcZOt8G6/3oe1c6tcYTvkHyFyj4le9VKe4E6F4ZAKMx0+4YvQ4dq8cLG/Q/k+sFBUQ==" saltValue="GufqGXNLHpUdP+MJRSSmSQ==" spinCount="100000" sheet="1" objects="1" scenarios="1" formatCells="0" formatColumns="0" formatRows="0" insertColumns="0" insertRows="0" sort="0" autoFilter="0" pivotTables="0"/>
  <mergeCells count="15">
    <mergeCell ref="A40:E40"/>
    <mergeCell ref="A41:E41"/>
    <mergeCell ref="A42:E42"/>
    <mergeCell ref="G4:H6"/>
    <mergeCell ref="G7:H7"/>
    <mergeCell ref="A33:E33"/>
    <mergeCell ref="A35:E35"/>
    <mergeCell ref="A37:E37"/>
    <mergeCell ref="A38:E38"/>
    <mergeCell ref="A39:E39"/>
    <mergeCell ref="A1:E1"/>
    <mergeCell ref="A2:E2"/>
    <mergeCell ref="A4:E4"/>
    <mergeCell ref="A12:E12"/>
    <mergeCell ref="A26:E26"/>
  </mergeCells>
  <hyperlinks>
    <hyperlink ref="G7" r:id="rId1" xr:uid="{E8B1B0BD-289A-401A-A398-64010382D265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A7" sqref="A7:XFD7"/>
    </sheetView>
  </sheetViews>
  <sheetFormatPr baseColWidth="10" defaultColWidth="8.796875" defaultRowHeight="13.8"/>
  <cols>
    <col min="1" max="1" width="28" style="22" customWidth="1"/>
    <col min="2" max="2" width="51.296875" style="22" customWidth="1"/>
    <col min="3" max="3" width="57" style="22" customWidth="1"/>
    <col min="4" max="4" width="4" style="22" customWidth="1"/>
    <col min="5" max="5" width="30.796875" style="22" customWidth="1"/>
    <col min="6" max="6" width="43.8984375" style="22" customWidth="1"/>
    <col min="7" max="16384" width="8.796875" style="22"/>
  </cols>
  <sheetData>
    <row r="1" spans="1:6" ht="21.6">
      <c r="A1" s="42" t="s">
        <v>116</v>
      </c>
      <c r="B1" s="42"/>
      <c r="C1" s="42"/>
    </row>
    <row r="2" spans="1:6" ht="14.4">
      <c r="A2" s="43" t="s">
        <v>117</v>
      </c>
      <c r="B2" s="43"/>
      <c r="C2" s="43"/>
    </row>
    <row r="4" spans="1:6" ht="14.4" thickBot="1">
      <c r="A4" s="44" t="s">
        <v>118</v>
      </c>
      <c r="B4" s="44" t="s">
        <v>119</v>
      </c>
      <c r="C4" s="44" t="s">
        <v>120</v>
      </c>
    </row>
    <row r="5" spans="1:6" ht="27.6">
      <c r="A5" s="29" t="s">
        <v>121</v>
      </c>
      <c r="B5" s="29" t="s">
        <v>122</v>
      </c>
      <c r="C5" s="29" t="s">
        <v>123</v>
      </c>
      <c r="E5" s="34" t="s">
        <v>248</v>
      </c>
      <c r="F5" s="35"/>
    </row>
    <row r="6" spans="1:6" ht="22.2" customHeight="1">
      <c r="A6" s="29" t="s">
        <v>124</v>
      </c>
      <c r="B6" s="29" t="s">
        <v>125</v>
      </c>
      <c r="C6" s="29" t="s">
        <v>126</v>
      </c>
      <c r="E6" s="36"/>
      <c r="F6" s="37"/>
    </row>
    <row r="7" spans="1:6" ht="18" customHeight="1" thickBot="1">
      <c r="A7" s="29" t="s">
        <v>127</v>
      </c>
      <c r="B7" s="29" t="s">
        <v>128</v>
      </c>
      <c r="C7" s="29" t="s">
        <v>129</v>
      </c>
      <c r="E7" s="38"/>
      <c r="F7" s="39"/>
    </row>
    <row r="8" spans="1:6" ht="17.399999999999999" thickBot="1">
      <c r="A8" s="29" t="s">
        <v>43</v>
      </c>
      <c r="B8" s="29" t="s">
        <v>130</v>
      </c>
      <c r="C8" s="29" t="s">
        <v>131</v>
      </c>
      <c r="E8" s="40" t="s">
        <v>249</v>
      </c>
      <c r="F8" s="41"/>
    </row>
    <row r="9" spans="1:6">
      <c r="A9" s="29" t="s">
        <v>48</v>
      </c>
      <c r="B9" s="29" t="s">
        <v>132</v>
      </c>
      <c r="C9" s="29" t="s">
        <v>133</v>
      </c>
    </row>
    <row r="10" spans="1:6" ht="27.6">
      <c r="A10" s="29" t="s">
        <v>52</v>
      </c>
      <c r="B10" s="29" t="s">
        <v>134</v>
      </c>
      <c r="C10" s="29" t="s">
        <v>135</v>
      </c>
    </row>
    <row r="11" spans="1:6" ht="27.6">
      <c r="A11" s="29" t="s">
        <v>136</v>
      </c>
      <c r="B11" s="29" t="s">
        <v>137</v>
      </c>
      <c r="C11" s="29" t="s">
        <v>138</v>
      </c>
    </row>
    <row r="12" spans="1:6" ht="27.6">
      <c r="A12" s="29" t="s">
        <v>57</v>
      </c>
      <c r="B12" s="29" t="s">
        <v>139</v>
      </c>
      <c r="C12" s="29" t="s">
        <v>140</v>
      </c>
    </row>
    <row r="13" spans="1:6" ht="27.6">
      <c r="A13" s="29" t="s">
        <v>61</v>
      </c>
      <c r="B13" s="29" t="s">
        <v>141</v>
      </c>
      <c r="C13" s="29" t="s">
        <v>142</v>
      </c>
    </row>
    <row r="14" spans="1:6">
      <c r="A14" s="29" t="s">
        <v>64</v>
      </c>
      <c r="B14" s="29" t="s">
        <v>143</v>
      </c>
      <c r="C14" s="29" t="s">
        <v>144</v>
      </c>
    </row>
    <row r="15" spans="1:6">
      <c r="A15" s="29" t="s">
        <v>145</v>
      </c>
      <c r="B15" s="29" t="s">
        <v>146</v>
      </c>
      <c r="C15" s="29" t="s">
        <v>147</v>
      </c>
    </row>
    <row r="16" spans="1:6" ht="27.6">
      <c r="A16" s="29" t="s">
        <v>148</v>
      </c>
      <c r="B16" s="29" t="s">
        <v>149</v>
      </c>
      <c r="C16" s="29" t="s">
        <v>150</v>
      </c>
    </row>
    <row r="17" spans="1:3">
      <c r="A17" s="29" t="s">
        <v>151</v>
      </c>
      <c r="B17" s="29" t="s">
        <v>152</v>
      </c>
      <c r="C17" s="29" t="s">
        <v>153</v>
      </c>
    </row>
    <row r="18" spans="1:3" ht="27.6">
      <c r="A18" s="29" t="s">
        <v>154</v>
      </c>
      <c r="B18" s="29" t="s">
        <v>155</v>
      </c>
      <c r="C18" s="29" t="s">
        <v>156</v>
      </c>
    </row>
    <row r="19" spans="1:3" ht="27.6">
      <c r="A19" s="29" t="s">
        <v>157</v>
      </c>
      <c r="B19" s="29" t="s">
        <v>158</v>
      </c>
      <c r="C19" s="29" t="s">
        <v>159</v>
      </c>
    </row>
    <row r="20" spans="1:3" ht="27.6">
      <c r="A20" s="29" t="s">
        <v>160</v>
      </c>
      <c r="B20" s="29" t="s">
        <v>161</v>
      </c>
      <c r="C20" s="29" t="s">
        <v>162</v>
      </c>
    </row>
    <row r="21" spans="1:3" ht="27.6">
      <c r="A21" s="29" t="s">
        <v>163</v>
      </c>
      <c r="B21" s="29" t="s">
        <v>164</v>
      </c>
      <c r="C21" s="29" t="s">
        <v>165</v>
      </c>
    </row>
    <row r="22" spans="1:3">
      <c r="A22" s="29" t="s">
        <v>166</v>
      </c>
      <c r="B22" s="29" t="s">
        <v>167</v>
      </c>
      <c r="C22" s="29" t="s">
        <v>165</v>
      </c>
    </row>
    <row r="23" spans="1:3" ht="27.6">
      <c r="A23" s="29" t="s">
        <v>168</v>
      </c>
      <c r="B23" s="29" t="s">
        <v>169</v>
      </c>
      <c r="C23" s="29" t="s">
        <v>170</v>
      </c>
    </row>
    <row r="24" spans="1:3">
      <c r="A24" s="29" t="s">
        <v>171</v>
      </c>
      <c r="B24" s="29" t="s">
        <v>172</v>
      </c>
      <c r="C24" s="29" t="s">
        <v>173</v>
      </c>
    </row>
    <row r="25" spans="1:3" ht="27.6">
      <c r="A25" s="29" t="s">
        <v>83</v>
      </c>
      <c r="B25" s="29" t="s">
        <v>174</v>
      </c>
      <c r="C25" s="29" t="s">
        <v>175</v>
      </c>
    </row>
    <row r="26" spans="1:3" ht="27.6">
      <c r="A26" s="29" t="s">
        <v>176</v>
      </c>
      <c r="B26" s="29" t="s">
        <v>177</v>
      </c>
      <c r="C26" s="29" t="s">
        <v>178</v>
      </c>
    </row>
    <row r="27" spans="1:3" ht="27.6">
      <c r="A27" s="29" t="s">
        <v>179</v>
      </c>
      <c r="B27" s="29" t="s">
        <v>180</v>
      </c>
      <c r="C27" s="29" t="s">
        <v>181</v>
      </c>
    </row>
    <row r="28" spans="1:3" ht="27.6">
      <c r="A28" s="24" t="s">
        <v>182</v>
      </c>
      <c r="B28" s="24" t="s">
        <v>183</v>
      </c>
      <c r="C28" s="24" t="s">
        <v>184</v>
      </c>
    </row>
    <row r="29" spans="1:3" ht="27.6">
      <c r="A29" s="24" t="s">
        <v>185</v>
      </c>
      <c r="B29" s="24" t="s">
        <v>186</v>
      </c>
      <c r="C29" s="24" t="s">
        <v>187</v>
      </c>
    </row>
    <row r="30" spans="1:3" ht="27.6">
      <c r="A30" s="24" t="s">
        <v>188</v>
      </c>
      <c r="B30" s="24" t="s">
        <v>189</v>
      </c>
      <c r="C30" s="24" t="s">
        <v>190</v>
      </c>
    </row>
    <row r="31" spans="1:3" ht="27.6">
      <c r="A31" s="24" t="s">
        <v>191</v>
      </c>
      <c r="B31" s="24" t="s">
        <v>192</v>
      </c>
      <c r="C31" s="24" t="s">
        <v>193</v>
      </c>
    </row>
  </sheetData>
  <sheetProtection algorithmName="SHA-512" hashValue="F+7//miqsqe6hr2KnfY/w1+hgTv5LF5sjcZ3aXmj5PtU2tSUhrKkueo6hdVY0PA7TnB5Ve+FCT+BtnX6fT3B7w==" saltValue="QPKpqO99wBZUREGA7LZy8g==" spinCount="100000" sheet="1" objects="1" scenarios="1" formatCells="0" formatColumns="0" insertColumns="0" insertRows="0" sort="0" autoFilter="0" pivotTables="0"/>
  <mergeCells count="4">
    <mergeCell ref="A1:C1"/>
    <mergeCell ref="A2:C2"/>
    <mergeCell ref="E5:F7"/>
    <mergeCell ref="E8:F8"/>
  </mergeCells>
  <hyperlinks>
    <hyperlink ref="E8" r:id="rId1" xr:uid="{BF18A130-68AF-431B-A484-8227B2C0CE3D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06"/>
  <sheetViews>
    <sheetView workbookViewId="0">
      <selection sqref="A1:M1"/>
    </sheetView>
  </sheetViews>
  <sheetFormatPr baseColWidth="10" defaultColWidth="8.796875" defaultRowHeight="13.8"/>
  <cols>
    <col min="1" max="1" width="8" customWidth="1"/>
    <col min="2" max="2" width="28" customWidth="1"/>
    <col min="3" max="3" width="20" customWidth="1"/>
    <col min="4" max="4" width="16" customWidth="1"/>
    <col min="5" max="6" width="14" customWidth="1"/>
    <col min="7" max="7" width="17" customWidth="1"/>
    <col min="8" max="8" width="18" customWidth="1"/>
    <col min="9" max="9" width="15" customWidth="1"/>
    <col min="10" max="10" width="11" customWidth="1"/>
    <col min="11" max="11" width="17" customWidth="1"/>
    <col min="12" max="12" width="10" customWidth="1"/>
    <col min="13" max="13" width="12" customWidth="1"/>
  </cols>
  <sheetData>
    <row r="1" spans="1:13" ht="21.6">
      <c r="A1" s="18" t="s">
        <v>194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4.4">
      <c r="A2" s="19" t="s">
        <v>195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4" spans="1:13">
      <c r="A4" s="1" t="s">
        <v>121</v>
      </c>
      <c r="B4" s="2" t="s">
        <v>12</v>
      </c>
      <c r="C4" s="1" t="s">
        <v>124</v>
      </c>
      <c r="D4" s="2" t="s">
        <v>196</v>
      </c>
      <c r="E4" s="1" t="s">
        <v>197</v>
      </c>
      <c r="F4" s="2" t="s">
        <v>198</v>
      </c>
      <c r="G4" s="1" t="s">
        <v>199</v>
      </c>
      <c r="H4" s="2" t="s">
        <v>200</v>
      </c>
    </row>
    <row r="6" spans="1:13" ht="28.8" customHeight="1">
      <c r="A6" s="3" t="s">
        <v>201</v>
      </c>
      <c r="B6" s="3" t="s">
        <v>38</v>
      </c>
      <c r="C6" s="3" t="s">
        <v>43</v>
      </c>
      <c r="D6" s="3" t="s">
        <v>202</v>
      </c>
      <c r="E6" s="3" t="s">
        <v>203</v>
      </c>
      <c r="F6" s="3" t="s">
        <v>136</v>
      </c>
      <c r="G6" s="3" t="s">
        <v>204</v>
      </c>
      <c r="H6" s="3" t="s">
        <v>205</v>
      </c>
      <c r="I6" s="3" t="s">
        <v>206</v>
      </c>
      <c r="J6" s="3" t="s">
        <v>68</v>
      </c>
      <c r="K6" s="3" t="s">
        <v>207</v>
      </c>
      <c r="L6" s="3" t="s">
        <v>208</v>
      </c>
      <c r="M6" s="3" t="s">
        <v>209</v>
      </c>
    </row>
    <row r="7" spans="1:13">
      <c r="A7" s="4">
        <f t="shared" ref="A7:A38" si="0">IF(B7="","",ROW()-6)</f>
        <v>1</v>
      </c>
      <c r="B7" s="5" t="s">
        <v>210</v>
      </c>
      <c r="C7" s="5" t="s">
        <v>47</v>
      </c>
      <c r="D7" s="6">
        <v>14</v>
      </c>
      <c r="E7" s="6">
        <v>0.5</v>
      </c>
      <c r="F7" s="7">
        <f t="shared" ref="F7:F38" si="1">IF(B7="","",IFERROR(IF(OR(COUNT(D7:E7)&lt;2,D7&lt;=0,E7&lt;0,E7&gt;=D7),"REVISAR",D7-E7),"REVISAR"))</f>
        <v>13.5</v>
      </c>
      <c r="G7" s="6">
        <v>6</v>
      </c>
      <c r="H7" s="6">
        <v>0.8</v>
      </c>
      <c r="I7" s="6">
        <v>0.7</v>
      </c>
      <c r="J7" s="8">
        <v>180</v>
      </c>
      <c r="K7" s="6">
        <v>0.08</v>
      </c>
      <c r="L7" s="9">
        <v>2</v>
      </c>
      <c r="M7" s="9">
        <v>2</v>
      </c>
    </row>
    <row r="8" spans="1:13">
      <c r="A8" s="4">
        <f t="shared" si="0"/>
        <v>2</v>
      </c>
      <c r="B8" s="5" t="s">
        <v>42</v>
      </c>
      <c r="C8" s="5" t="s">
        <v>47</v>
      </c>
      <c r="D8" s="6">
        <v>18</v>
      </c>
      <c r="E8" s="6">
        <v>1</v>
      </c>
      <c r="F8" s="7">
        <f t="shared" si="1"/>
        <v>17</v>
      </c>
      <c r="G8" s="6">
        <v>7.5</v>
      </c>
      <c r="H8" s="6">
        <v>1</v>
      </c>
      <c r="I8" s="6">
        <v>0.8</v>
      </c>
      <c r="J8" s="8">
        <v>120</v>
      </c>
      <c r="K8" s="6">
        <v>0.09</v>
      </c>
      <c r="L8" s="9">
        <v>2</v>
      </c>
      <c r="M8" s="9">
        <v>2</v>
      </c>
    </row>
    <row r="9" spans="1:13">
      <c r="A9" s="4">
        <f t="shared" si="0"/>
        <v>3</v>
      </c>
      <c r="B9" s="5" t="s">
        <v>211</v>
      </c>
      <c r="C9" s="5" t="s">
        <v>47</v>
      </c>
      <c r="D9" s="6">
        <v>30</v>
      </c>
      <c r="E9" s="6">
        <v>2</v>
      </c>
      <c r="F9" s="7">
        <f t="shared" si="1"/>
        <v>28</v>
      </c>
      <c r="G9" s="6">
        <v>13</v>
      </c>
      <c r="H9" s="6">
        <v>1.6</v>
      </c>
      <c r="I9" s="6">
        <v>1.5</v>
      </c>
      <c r="J9" s="8">
        <v>70</v>
      </c>
      <c r="K9" s="6">
        <v>0.22</v>
      </c>
      <c r="L9" s="9">
        <v>4</v>
      </c>
      <c r="M9" s="9">
        <v>3</v>
      </c>
    </row>
    <row r="10" spans="1:13">
      <c r="A10" s="4">
        <f t="shared" si="0"/>
        <v>4</v>
      </c>
      <c r="B10" s="5" t="s">
        <v>212</v>
      </c>
      <c r="C10" s="5" t="s">
        <v>213</v>
      </c>
      <c r="D10" s="6">
        <v>35</v>
      </c>
      <c r="E10" s="6">
        <v>4</v>
      </c>
      <c r="F10" s="7">
        <f t="shared" si="1"/>
        <v>31</v>
      </c>
      <c r="G10" s="6">
        <v>15</v>
      </c>
      <c r="H10" s="6">
        <v>4.5</v>
      </c>
      <c r="I10" s="6">
        <v>2</v>
      </c>
      <c r="J10" s="8">
        <v>90</v>
      </c>
      <c r="K10" s="6">
        <v>0.3</v>
      </c>
      <c r="L10" s="9">
        <v>4</v>
      </c>
      <c r="M10" s="9">
        <v>4</v>
      </c>
    </row>
    <row r="11" spans="1:13">
      <c r="A11" s="4">
        <f t="shared" si="0"/>
        <v>5</v>
      </c>
      <c r="B11" s="5" t="s">
        <v>214</v>
      </c>
      <c r="C11" s="5" t="s">
        <v>215</v>
      </c>
      <c r="D11" s="6">
        <v>20</v>
      </c>
      <c r="E11" s="6">
        <v>2</v>
      </c>
      <c r="F11" s="7">
        <f t="shared" si="1"/>
        <v>18</v>
      </c>
      <c r="G11" s="6">
        <v>9</v>
      </c>
      <c r="H11" s="6">
        <v>2.4</v>
      </c>
      <c r="I11" s="6">
        <v>1.6</v>
      </c>
      <c r="J11" s="8">
        <v>100</v>
      </c>
      <c r="K11" s="6">
        <v>0.18</v>
      </c>
      <c r="L11" s="9">
        <v>4</v>
      </c>
      <c r="M11" s="9">
        <v>3</v>
      </c>
    </row>
    <row r="12" spans="1:13">
      <c r="A12" s="4">
        <f t="shared" si="0"/>
        <v>6</v>
      </c>
      <c r="B12" s="5" t="s">
        <v>216</v>
      </c>
      <c r="C12" s="5" t="s">
        <v>213</v>
      </c>
      <c r="D12" s="6">
        <v>22</v>
      </c>
      <c r="E12" s="6">
        <v>0</v>
      </c>
      <c r="F12" s="7">
        <f t="shared" si="1"/>
        <v>22</v>
      </c>
      <c r="G12" s="6">
        <v>11</v>
      </c>
      <c r="H12" s="6">
        <v>2.8</v>
      </c>
      <c r="I12" s="6">
        <v>1</v>
      </c>
      <c r="J12" s="8">
        <v>60</v>
      </c>
      <c r="K12" s="6">
        <v>0.05</v>
      </c>
      <c r="L12" s="9">
        <v>1</v>
      </c>
      <c r="M12" s="9">
        <v>1</v>
      </c>
    </row>
    <row r="13" spans="1:13">
      <c r="A13" s="4">
        <f t="shared" si="0"/>
        <v>7</v>
      </c>
      <c r="B13" s="5" t="s">
        <v>217</v>
      </c>
      <c r="C13" s="5" t="s">
        <v>47</v>
      </c>
      <c r="D13" s="6">
        <v>25</v>
      </c>
      <c r="E13" s="6">
        <v>1.5</v>
      </c>
      <c r="F13" s="7">
        <f t="shared" si="1"/>
        <v>23.5</v>
      </c>
      <c r="G13" s="6">
        <v>11</v>
      </c>
      <c r="H13" s="6">
        <v>1.3</v>
      </c>
      <c r="I13" s="6">
        <v>1</v>
      </c>
      <c r="J13" s="8">
        <v>95</v>
      </c>
      <c r="K13" s="6">
        <v>0.1</v>
      </c>
      <c r="L13" s="9">
        <v>2</v>
      </c>
      <c r="M13" s="9">
        <v>2</v>
      </c>
    </row>
    <row r="14" spans="1:13">
      <c r="A14" s="4">
        <f t="shared" si="0"/>
        <v>8</v>
      </c>
      <c r="B14" s="5" t="s">
        <v>218</v>
      </c>
      <c r="C14" s="5" t="s">
        <v>219</v>
      </c>
      <c r="D14" s="6">
        <v>70</v>
      </c>
      <c r="E14" s="6">
        <v>5</v>
      </c>
      <c r="F14" s="7">
        <f t="shared" si="1"/>
        <v>65</v>
      </c>
      <c r="G14" s="6">
        <v>34</v>
      </c>
      <c r="H14" s="6">
        <v>0</v>
      </c>
      <c r="I14" s="6">
        <v>4</v>
      </c>
      <c r="J14" s="8">
        <v>25</v>
      </c>
      <c r="K14" s="6">
        <v>0.4</v>
      </c>
      <c r="L14" s="9">
        <v>3</v>
      </c>
      <c r="M14" s="9">
        <v>3</v>
      </c>
    </row>
    <row r="15" spans="1:13">
      <c r="A15" s="4" t="str">
        <f t="shared" si="0"/>
        <v/>
      </c>
      <c r="B15" s="5"/>
      <c r="C15" s="5"/>
      <c r="D15" s="6"/>
      <c r="E15" s="6"/>
      <c r="F15" s="7" t="str">
        <f t="shared" si="1"/>
        <v/>
      </c>
      <c r="G15" s="6"/>
      <c r="H15" s="6"/>
      <c r="I15" s="6"/>
      <c r="J15" s="8"/>
      <c r="K15" s="6"/>
      <c r="L15" s="9"/>
      <c r="M15" s="9"/>
    </row>
    <row r="16" spans="1:13">
      <c r="A16" s="4" t="str">
        <f t="shared" si="0"/>
        <v/>
      </c>
      <c r="B16" s="5"/>
      <c r="C16" s="5"/>
      <c r="D16" s="6"/>
      <c r="E16" s="6"/>
      <c r="F16" s="7" t="str">
        <f t="shared" si="1"/>
        <v/>
      </c>
      <c r="G16" s="6"/>
      <c r="H16" s="6"/>
      <c r="I16" s="6"/>
      <c r="J16" s="8"/>
      <c r="K16" s="6"/>
      <c r="L16" s="9"/>
      <c r="M16" s="9"/>
    </row>
    <row r="17" spans="1:13">
      <c r="A17" s="4" t="str">
        <f t="shared" si="0"/>
        <v/>
      </c>
      <c r="B17" s="5"/>
      <c r="C17" s="5"/>
      <c r="D17" s="6"/>
      <c r="E17" s="6"/>
      <c r="F17" s="7" t="str">
        <f t="shared" si="1"/>
        <v/>
      </c>
      <c r="G17" s="6"/>
      <c r="H17" s="6"/>
      <c r="I17" s="6"/>
      <c r="J17" s="8"/>
      <c r="K17" s="6"/>
      <c r="L17" s="9"/>
      <c r="M17" s="9"/>
    </row>
    <row r="18" spans="1:13">
      <c r="A18" s="4" t="str">
        <f t="shared" si="0"/>
        <v/>
      </c>
      <c r="B18" s="5"/>
      <c r="C18" s="5"/>
      <c r="D18" s="6"/>
      <c r="E18" s="6"/>
      <c r="F18" s="7" t="str">
        <f t="shared" si="1"/>
        <v/>
      </c>
      <c r="G18" s="6"/>
      <c r="H18" s="6"/>
      <c r="I18" s="6"/>
      <c r="J18" s="8"/>
      <c r="K18" s="6"/>
      <c r="L18" s="9"/>
      <c r="M18" s="9"/>
    </row>
    <row r="19" spans="1:13">
      <c r="A19" s="4" t="str">
        <f t="shared" si="0"/>
        <v/>
      </c>
      <c r="B19" s="5"/>
      <c r="C19" s="5"/>
      <c r="D19" s="6"/>
      <c r="E19" s="6"/>
      <c r="F19" s="7" t="str">
        <f t="shared" si="1"/>
        <v/>
      </c>
      <c r="G19" s="6"/>
      <c r="H19" s="6"/>
      <c r="I19" s="6"/>
      <c r="J19" s="8"/>
      <c r="K19" s="6"/>
      <c r="L19" s="9"/>
      <c r="M19" s="9"/>
    </row>
    <row r="20" spans="1:13">
      <c r="A20" s="4" t="str">
        <f t="shared" si="0"/>
        <v/>
      </c>
      <c r="B20" s="5"/>
      <c r="C20" s="5"/>
      <c r="D20" s="6"/>
      <c r="E20" s="6"/>
      <c r="F20" s="7" t="str">
        <f t="shared" si="1"/>
        <v/>
      </c>
      <c r="G20" s="6"/>
      <c r="H20" s="6"/>
      <c r="I20" s="6"/>
      <c r="J20" s="8"/>
      <c r="K20" s="6"/>
      <c r="L20" s="9"/>
      <c r="M20" s="9"/>
    </row>
    <row r="21" spans="1:13">
      <c r="A21" s="4" t="str">
        <f t="shared" si="0"/>
        <v/>
      </c>
      <c r="B21" s="5"/>
      <c r="C21" s="5"/>
      <c r="D21" s="6"/>
      <c r="E21" s="6"/>
      <c r="F21" s="7" t="str">
        <f t="shared" si="1"/>
        <v/>
      </c>
      <c r="G21" s="6"/>
      <c r="H21" s="6"/>
      <c r="I21" s="6"/>
      <c r="J21" s="8"/>
      <c r="K21" s="6"/>
      <c r="L21" s="9"/>
      <c r="M21" s="9"/>
    </row>
    <row r="22" spans="1:13">
      <c r="A22" s="4" t="str">
        <f t="shared" si="0"/>
        <v/>
      </c>
      <c r="B22" s="5"/>
      <c r="C22" s="5"/>
      <c r="D22" s="6"/>
      <c r="E22" s="6"/>
      <c r="F22" s="7" t="str">
        <f t="shared" si="1"/>
        <v/>
      </c>
      <c r="G22" s="6"/>
      <c r="H22" s="6"/>
      <c r="I22" s="6"/>
      <c r="J22" s="8"/>
      <c r="K22" s="6"/>
      <c r="L22" s="9"/>
      <c r="M22" s="9"/>
    </row>
    <row r="23" spans="1:13">
      <c r="A23" s="4" t="str">
        <f t="shared" si="0"/>
        <v/>
      </c>
      <c r="B23" s="5"/>
      <c r="C23" s="5"/>
      <c r="D23" s="6"/>
      <c r="E23" s="6"/>
      <c r="F23" s="7" t="str">
        <f t="shared" si="1"/>
        <v/>
      </c>
      <c r="G23" s="6"/>
      <c r="H23" s="6"/>
      <c r="I23" s="6"/>
      <c r="J23" s="8"/>
      <c r="K23" s="6"/>
      <c r="L23" s="9"/>
      <c r="M23" s="9"/>
    </row>
    <row r="24" spans="1:13">
      <c r="A24" s="4" t="str">
        <f t="shared" si="0"/>
        <v/>
      </c>
      <c r="B24" s="5"/>
      <c r="C24" s="5"/>
      <c r="D24" s="6"/>
      <c r="E24" s="6"/>
      <c r="F24" s="7" t="str">
        <f t="shared" si="1"/>
        <v/>
      </c>
      <c r="G24" s="6"/>
      <c r="H24" s="6"/>
      <c r="I24" s="6"/>
      <c r="J24" s="8"/>
      <c r="K24" s="6"/>
      <c r="L24" s="9"/>
      <c r="M24" s="9"/>
    </row>
    <row r="25" spans="1:13">
      <c r="A25" s="4" t="str">
        <f t="shared" si="0"/>
        <v/>
      </c>
      <c r="B25" s="5"/>
      <c r="C25" s="5"/>
      <c r="D25" s="6"/>
      <c r="E25" s="6"/>
      <c r="F25" s="7" t="str">
        <f t="shared" si="1"/>
        <v/>
      </c>
      <c r="G25" s="6"/>
      <c r="H25" s="6"/>
      <c r="I25" s="6"/>
      <c r="J25" s="8"/>
      <c r="K25" s="6"/>
      <c r="L25" s="9"/>
      <c r="M25" s="9"/>
    </row>
    <row r="26" spans="1:13">
      <c r="A26" s="4" t="str">
        <f t="shared" si="0"/>
        <v/>
      </c>
      <c r="B26" s="5"/>
      <c r="C26" s="5"/>
      <c r="D26" s="6"/>
      <c r="E26" s="6"/>
      <c r="F26" s="7" t="str">
        <f t="shared" si="1"/>
        <v/>
      </c>
      <c r="G26" s="6"/>
      <c r="H26" s="6"/>
      <c r="I26" s="6"/>
      <c r="J26" s="8"/>
      <c r="K26" s="6"/>
      <c r="L26" s="9"/>
      <c r="M26" s="9"/>
    </row>
    <row r="27" spans="1:13">
      <c r="A27" s="4" t="str">
        <f t="shared" si="0"/>
        <v/>
      </c>
      <c r="B27" s="5"/>
      <c r="C27" s="5"/>
      <c r="D27" s="6"/>
      <c r="E27" s="6"/>
      <c r="F27" s="7" t="str">
        <f t="shared" si="1"/>
        <v/>
      </c>
      <c r="G27" s="6"/>
      <c r="H27" s="6"/>
      <c r="I27" s="6"/>
      <c r="J27" s="8"/>
      <c r="K27" s="6"/>
      <c r="L27" s="9"/>
      <c r="M27" s="9"/>
    </row>
    <row r="28" spans="1:13">
      <c r="A28" s="4" t="str">
        <f t="shared" si="0"/>
        <v/>
      </c>
      <c r="B28" s="5"/>
      <c r="C28" s="5"/>
      <c r="D28" s="6"/>
      <c r="E28" s="6"/>
      <c r="F28" s="7" t="str">
        <f t="shared" si="1"/>
        <v/>
      </c>
      <c r="G28" s="6"/>
      <c r="H28" s="6"/>
      <c r="I28" s="6"/>
      <c r="J28" s="8"/>
      <c r="K28" s="6"/>
      <c r="L28" s="9"/>
      <c r="M28" s="9"/>
    </row>
    <row r="29" spans="1:13">
      <c r="A29" s="4" t="str">
        <f t="shared" si="0"/>
        <v/>
      </c>
      <c r="B29" s="5"/>
      <c r="C29" s="5"/>
      <c r="D29" s="6"/>
      <c r="E29" s="6"/>
      <c r="F29" s="7" t="str">
        <f t="shared" si="1"/>
        <v/>
      </c>
      <c r="G29" s="6"/>
      <c r="H29" s="6"/>
      <c r="I29" s="6"/>
      <c r="J29" s="8"/>
      <c r="K29" s="6"/>
      <c r="L29" s="9"/>
      <c r="M29" s="9"/>
    </row>
    <row r="30" spans="1:13">
      <c r="A30" s="4" t="str">
        <f t="shared" si="0"/>
        <v/>
      </c>
      <c r="B30" s="5"/>
      <c r="C30" s="5"/>
      <c r="D30" s="6"/>
      <c r="E30" s="6"/>
      <c r="F30" s="7" t="str">
        <f t="shared" si="1"/>
        <v/>
      </c>
      <c r="G30" s="6"/>
      <c r="H30" s="6"/>
      <c r="I30" s="6"/>
      <c r="J30" s="8"/>
      <c r="K30" s="6"/>
      <c r="L30" s="9"/>
      <c r="M30" s="9"/>
    </row>
    <row r="31" spans="1:13">
      <c r="A31" s="4" t="str">
        <f t="shared" si="0"/>
        <v/>
      </c>
      <c r="B31" s="5"/>
      <c r="C31" s="5"/>
      <c r="D31" s="6"/>
      <c r="E31" s="6"/>
      <c r="F31" s="7" t="str">
        <f t="shared" si="1"/>
        <v/>
      </c>
      <c r="G31" s="6"/>
      <c r="H31" s="6"/>
      <c r="I31" s="6"/>
      <c r="J31" s="8"/>
      <c r="K31" s="6"/>
      <c r="L31" s="9"/>
      <c r="M31" s="9"/>
    </row>
    <row r="32" spans="1:13">
      <c r="A32" s="4" t="str">
        <f t="shared" si="0"/>
        <v/>
      </c>
      <c r="B32" s="5"/>
      <c r="C32" s="5"/>
      <c r="D32" s="6"/>
      <c r="E32" s="6"/>
      <c r="F32" s="7" t="str">
        <f t="shared" si="1"/>
        <v/>
      </c>
      <c r="G32" s="6"/>
      <c r="H32" s="6"/>
      <c r="I32" s="6"/>
      <c r="J32" s="8"/>
      <c r="K32" s="6"/>
      <c r="L32" s="9"/>
      <c r="M32" s="9"/>
    </row>
    <row r="33" spans="1:13">
      <c r="A33" s="4" t="str">
        <f t="shared" si="0"/>
        <v/>
      </c>
      <c r="B33" s="5"/>
      <c r="C33" s="5"/>
      <c r="D33" s="6"/>
      <c r="E33" s="6"/>
      <c r="F33" s="7" t="str">
        <f t="shared" si="1"/>
        <v/>
      </c>
      <c r="G33" s="6"/>
      <c r="H33" s="6"/>
      <c r="I33" s="6"/>
      <c r="J33" s="8"/>
      <c r="K33" s="6"/>
      <c r="L33" s="9"/>
      <c r="M33" s="9"/>
    </row>
    <row r="34" spans="1:13">
      <c r="A34" s="4" t="str">
        <f t="shared" si="0"/>
        <v/>
      </c>
      <c r="B34" s="5"/>
      <c r="C34" s="5"/>
      <c r="D34" s="6"/>
      <c r="E34" s="6"/>
      <c r="F34" s="7" t="str">
        <f t="shared" si="1"/>
        <v/>
      </c>
      <c r="G34" s="6"/>
      <c r="H34" s="6"/>
      <c r="I34" s="6"/>
      <c r="J34" s="8"/>
      <c r="K34" s="6"/>
      <c r="L34" s="9"/>
      <c r="M34" s="9"/>
    </row>
    <row r="35" spans="1:13">
      <c r="A35" s="4" t="str">
        <f t="shared" si="0"/>
        <v/>
      </c>
      <c r="B35" s="5"/>
      <c r="C35" s="5"/>
      <c r="D35" s="6"/>
      <c r="E35" s="6"/>
      <c r="F35" s="7" t="str">
        <f t="shared" si="1"/>
        <v/>
      </c>
      <c r="G35" s="6"/>
      <c r="H35" s="6"/>
      <c r="I35" s="6"/>
      <c r="J35" s="8"/>
      <c r="K35" s="6"/>
      <c r="L35" s="9"/>
      <c r="M35" s="9"/>
    </row>
    <row r="36" spans="1:13">
      <c r="A36" s="4" t="str">
        <f t="shared" si="0"/>
        <v/>
      </c>
      <c r="B36" s="5"/>
      <c r="C36" s="5"/>
      <c r="D36" s="6"/>
      <c r="E36" s="6"/>
      <c r="F36" s="7" t="str">
        <f t="shared" si="1"/>
        <v/>
      </c>
      <c r="G36" s="6"/>
      <c r="H36" s="6"/>
      <c r="I36" s="6"/>
      <c r="J36" s="8"/>
      <c r="K36" s="6"/>
      <c r="L36" s="9"/>
      <c r="M36" s="9"/>
    </row>
    <row r="37" spans="1:13">
      <c r="A37" s="4" t="str">
        <f t="shared" si="0"/>
        <v/>
      </c>
      <c r="B37" s="5"/>
      <c r="C37" s="5"/>
      <c r="D37" s="6"/>
      <c r="E37" s="6"/>
      <c r="F37" s="7" t="str">
        <f t="shared" si="1"/>
        <v/>
      </c>
      <c r="G37" s="6"/>
      <c r="H37" s="6"/>
      <c r="I37" s="6"/>
      <c r="J37" s="8"/>
      <c r="K37" s="6"/>
      <c r="L37" s="9"/>
      <c r="M37" s="9"/>
    </row>
    <row r="38" spans="1:13">
      <c r="A38" s="4" t="str">
        <f t="shared" si="0"/>
        <v/>
      </c>
      <c r="B38" s="5"/>
      <c r="C38" s="5"/>
      <c r="D38" s="6"/>
      <c r="E38" s="6"/>
      <c r="F38" s="7" t="str">
        <f t="shared" si="1"/>
        <v/>
      </c>
      <c r="G38" s="6"/>
      <c r="H38" s="6"/>
      <c r="I38" s="6"/>
      <c r="J38" s="8"/>
      <c r="K38" s="6"/>
      <c r="L38" s="9"/>
      <c r="M38" s="9"/>
    </row>
    <row r="39" spans="1:13">
      <c r="A39" s="4" t="str">
        <f t="shared" ref="A39:A70" si="2">IF(B39="","",ROW()-6)</f>
        <v/>
      </c>
      <c r="B39" s="5"/>
      <c r="C39" s="5"/>
      <c r="D39" s="6"/>
      <c r="E39" s="6"/>
      <c r="F39" s="7" t="str">
        <f t="shared" ref="F39:F70" si="3">IF(B39="","",IFERROR(IF(OR(COUNT(D39:E39)&lt;2,D39&lt;=0,E39&lt;0,E39&gt;=D39),"REVISAR",D39-E39),"REVISAR"))</f>
        <v/>
      </c>
      <c r="G39" s="6"/>
      <c r="H39" s="6"/>
      <c r="I39" s="6"/>
      <c r="J39" s="8"/>
      <c r="K39" s="6"/>
      <c r="L39" s="9"/>
      <c r="M39" s="9"/>
    </row>
    <row r="40" spans="1:13">
      <c r="A40" s="4" t="str">
        <f t="shared" si="2"/>
        <v/>
      </c>
      <c r="B40" s="5"/>
      <c r="C40" s="5"/>
      <c r="D40" s="6"/>
      <c r="E40" s="6"/>
      <c r="F40" s="7" t="str">
        <f t="shared" si="3"/>
        <v/>
      </c>
      <c r="G40" s="6"/>
      <c r="H40" s="6"/>
      <c r="I40" s="6"/>
      <c r="J40" s="8"/>
      <c r="K40" s="6"/>
      <c r="L40" s="9"/>
      <c r="M40" s="9"/>
    </row>
    <row r="41" spans="1:13">
      <c r="A41" s="4" t="str">
        <f t="shared" si="2"/>
        <v/>
      </c>
      <c r="B41" s="5"/>
      <c r="C41" s="5"/>
      <c r="D41" s="6"/>
      <c r="E41" s="6"/>
      <c r="F41" s="7" t="str">
        <f t="shared" si="3"/>
        <v/>
      </c>
      <c r="G41" s="6"/>
      <c r="H41" s="6"/>
      <c r="I41" s="6"/>
      <c r="J41" s="8"/>
      <c r="K41" s="6"/>
      <c r="L41" s="9"/>
      <c r="M41" s="9"/>
    </row>
    <row r="42" spans="1:13">
      <c r="A42" s="4" t="str">
        <f t="shared" si="2"/>
        <v/>
      </c>
      <c r="B42" s="5"/>
      <c r="C42" s="5"/>
      <c r="D42" s="6"/>
      <c r="E42" s="6"/>
      <c r="F42" s="7" t="str">
        <f t="shared" si="3"/>
        <v/>
      </c>
      <c r="G42" s="6"/>
      <c r="H42" s="6"/>
      <c r="I42" s="6"/>
      <c r="J42" s="8"/>
      <c r="K42" s="6"/>
      <c r="L42" s="9"/>
      <c r="M42" s="9"/>
    </row>
    <row r="43" spans="1:13">
      <c r="A43" s="4" t="str">
        <f t="shared" si="2"/>
        <v/>
      </c>
      <c r="B43" s="5"/>
      <c r="C43" s="5"/>
      <c r="D43" s="6"/>
      <c r="E43" s="6"/>
      <c r="F43" s="7" t="str">
        <f t="shared" si="3"/>
        <v/>
      </c>
      <c r="G43" s="6"/>
      <c r="H43" s="6"/>
      <c r="I43" s="6"/>
      <c r="J43" s="8"/>
      <c r="K43" s="6"/>
      <c r="L43" s="9"/>
      <c r="M43" s="9"/>
    </row>
    <row r="44" spans="1:13">
      <c r="A44" s="4" t="str">
        <f t="shared" si="2"/>
        <v/>
      </c>
      <c r="B44" s="5"/>
      <c r="C44" s="5"/>
      <c r="D44" s="6"/>
      <c r="E44" s="6"/>
      <c r="F44" s="7" t="str">
        <f t="shared" si="3"/>
        <v/>
      </c>
      <c r="G44" s="6"/>
      <c r="H44" s="6"/>
      <c r="I44" s="6"/>
      <c r="J44" s="8"/>
      <c r="K44" s="6"/>
      <c r="L44" s="9"/>
      <c r="M44" s="9"/>
    </row>
    <row r="45" spans="1:13">
      <c r="A45" s="4" t="str">
        <f t="shared" si="2"/>
        <v/>
      </c>
      <c r="B45" s="5"/>
      <c r="C45" s="5"/>
      <c r="D45" s="6"/>
      <c r="E45" s="6"/>
      <c r="F45" s="7" t="str">
        <f t="shared" si="3"/>
        <v/>
      </c>
      <c r="G45" s="6"/>
      <c r="H45" s="6"/>
      <c r="I45" s="6"/>
      <c r="J45" s="8"/>
      <c r="K45" s="6"/>
      <c r="L45" s="9"/>
      <c r="M45" s="9"/>
    </row>
    <row r="46" spans="1:13">
      <c r="A46" s="4" t="str">
        <f t="shared" si="2"/>
        <v/>
      </c>
      <c r="B46" s="5"/>
      <c r="C46" s="5"/>
      <c r="D46" s="6"/>
      <c r="E46" s="6"/>
      <c r="F46" s="7" t="str">
        <f t="shared" si="3"/>
        <v/>
      </c>
      <c r="G46" s="6"/>
      <c r="H46" s="6"/>
      <c r="I46" s="6"/>
      <c r="J46" s="8"/>
      <c r="K46" s="6"/>
      <c r="L46" s="9"/>
      <c r="M46" s="9"/>
    </row>
    <row r="47" spans="1:13">
      <c r="A47" s="4" t="str">
        <f t="shared" si="2"/>
        <v/>
      </c>
      <c r="B47" s="5"/>
      <c r="C47" s="5"/>
      <c r="D47" s="6"/>
      <c r="E47" s="6"/>
      <c r="F47" s="7" t="str">
        <f t="shared" si="3"/>
        <v/>
      </c>
      <c r="G47" s="6"/>
      <c r="H47" s="6"/>
      <c r="I47" s="6"/>
      <c r="J47" s="8"/>
      <c r="K47" s="6"/>
      <c r="L47" s="9"/>
      <c r="M47" s="9"/>
    </row>
    <row r="48" spans="1:13">
      <c r="A48" s="4" t="str">
        <f t="shared" si="2"/>
        <v/>
      </c>
      <c r="B48" s="5"/>
      <c r="C48" s="5"/>
      <c r="D48" s="6"/>
      <c r="E48" s="6"/>
      <c r="F48" s="7" t="str">
        <f t="shared" si="3"/>
        <v/>
      </c>
      <c r="G48" s="6"/>
      <c r="H48" s="6"/>
      <c r="I48" s="6"/>
      <c r="J48" s="8"/>
      <c r="K48" s="6"/>
      <c r="L48" s="9"/>
      <c r="M48" s="9"/>
    </row>
    <row r="49" spans="1:13">
      <c r="A49" s="4" t="str">
        <f t="shared" si="2"/>
        <v/>
      </c>
      <c r="B49" s="5"/>
      <c r="C49" s="5"/>
      <c r="D49" s="6"/>
      <c r="E49" s="6"/>
      <c r="F49" s="7" t="str">
        <f t="shared" si="3"/>
        <v/>
      </c>
      <c r="G49" s="6"/>
      <c r="H49" s="6"/>
      <c r="I49" s="6"/>
      <c r="J49" s="8"/>
      <c r="K49" s="6"/>
      <c r="L49" s="9"/>
      <c r="M49" s="9"/>
    </row>
    <row r="50" spans="1:13">
      <c r="A50" s="4" t="str">
        <f t="shared" si="2"/>
        <v/>
      </c>
      <c r="B50" s="5"/>
      <c r="C50" s="5"/>
      <c r="D50" s="6"/>
      <c r="E50" s="6"/>
      <c r="F50" s="7" t="str">
        <f t="shared" si="3"/>
        <v/>
      </c>
      <c r="G50" s="6"/>
      <c r="H50" s="6"/>
      <c r="I50" s="6"/>
      <c r="J50" s="8"/>
      <c r="K50" s="6"/>
      <c r="L50" s="9"/>
      <c r="M50" s="9"/>
    </row>
    <row r="51" spans="1:13">
      <c r="A51" s="4" t="str">
        <f t="shared" si="2"/>
        <v/>
      </c>
      <c r="B51" s="5"/>
      <c r="C51" s="5"/>
      <c r="D51" s="6"/>
      <c r="E51" s="6"/>
      <c r="F51" s="7" t="str">
        <f t="shared" si="3"/>
        <v/>
      </c>
      <c r="G51" s="6"/>
      <c r="H51" s="6"/>
      <c r="I51" s="6"/>
      <c r="J51" s="8"/>
      <c r="K51" s="6"/>
      <c r="L51" s="9"/>
      <c r="M51" s="9"/>
    </row>
    <row r="52" spans="1:13">
      <c r="A52" s="4" t="str">
        <f t="shared" si="2"/>
        <v/>
      </c>
      <c r="B52" s="5"/>
      <c r="C52" s="5"/>
      <c r="D52" s="6"/>
      <c r="E52" s="6"/>
      <c r="F52" s="7" t="str">
        <f t="shared" si="3"/>
        <v/>
      </c>
      <c r="G52" s="6"/>
      <c r="H52" s="6"/>
      <c r="I52" s="6"/>
      <c r="J52" s="8"/>
      <c r="K52" s="6"/>
      <c r="L52" s="9"/>
      <c r="M52" s="9"/>
    </row>
    <row r="53" spans="1:13">
      <c r="A53" s="4" t="str">
        <f t="shared" si="2"/>
        <v/>
      </c>
      <c r="B53" s="5"/>
      <c r="C53" s="5"/>
      <c r="D53" s="6"/>
      <c r="E53" s="6"/>
      <c r="F53" s="7" t="str">
        <f t="shared" si="3"/>
        <v/>
      </c>
      <c r="G53" s="6"/>
      <c r="H53" s="6"/>
      <c r="I53" s="6"/>
      <c r="J53" s="8"/>
      <c r="K53" s="6"/>
      <c r="L53" s="9"/>
      <c r="M53" s="9"/>
    </row>
    <row r="54" spans="1:13">
      <c r="A54" s="4" t="str">
        <f t="shared" si="2"/>
        <v/>
      </c>
      <c r="B54" s="5"/>
      <c r="C54" s="5"/>
      <c r="D54" s="6"/>
      <c r="E54" s="6"/>
      <c r="F54" s="7" t="str">
        <f t="shared" si="3"/>
        <v/>
      </c>
      <c r="G54" s="6"/>
      <c r="H54" s="6"/>
      <c r="I54" s="6"/>
      <c r="J54" s="8"/>
      <c r="K54" s="6"/>
      <c r="L54" s="9"/>
      <c r="M54" s="9"/>
    </row>
    <row r="55" spans="1:13">
      <c r="A55" s="4" t="str">
        <f t="shared" si="2"/>
        <v/>
      </c>
      <c r="B55" s="5"/>
      <c r="C55" s="5"/>
      <c r="D55" s="6"/>
      <c r="E55" s="6"/>
      <c r="F55" s="7" t="str">
        <f t="shared" si="3"/>
        <v/>
      </c>
      <c r="G55" s="6"/>
      <c r="H55" s="6"/>
      <c r="I55" s="6"/>
      <c r="J55" s="8"/>
      <c r="K55" s="6"/>
      <c r="L55" s="9"/>
      <c r="M55" s="9"/>
    </row>
    <row r="56" spans="1:13">
      <c r="A56" s="4" t="str">
        <f t="shared" si="2"/>
        <v/>
      </c>
      <c r="B56" s="5"/>
      <c r="C56" s="5"/>
      <c r="D56" s="6"/>
      <c r="E56" s="6"/>
      <c r="F56" s="7" t="str">
        <f t="shared" si="3"/>
        <v/>
      </c>
      <c r="G56" s="6"/>
      <c r="H56" s="6"/>
      <c r="I56" s="6"/>
      <c r="J56" s="8"/>
      <c r="K56" s="6"/>
      <c r="L56" s="9"/>
      <c r="M56" s="9"/>
    </row>
    <row r="57" spans="1:13">
      <c r="A57" s="4" t="str">
        <f t="shared" si="2"/>
        <v/>
      </c>
      <c r="B57" s="5"/>
      <c r="C57" s="5"/>
      <c r="D57" s="6"/>
      <c r="E57" s="6"/>
      <c r="F57" s="7" t="str">
        <f t="shared" si="3"/>
        <v/>
      </c>
      <c r="G57" s="6"/>
      <c r="H57" s="6"/>
      <c r="I57" s="6"/>
      <c r="J57" s="8"/>
      <c r="K57" s="6"/>
      <c r="L57" s="9"/>
      <c r="M57" s="9"/>
    </row>
    <row r="58" spans="1:13">
      <c r="A58" s="4" t="str">
        <f t="shared" si="2"/>
        <v/>
      </c>
      <c r="B58" s="5"/>
      <c r="C58" s="5"/>
      <c r="D58" s="6"/>
      <c r="E58" s="6"/>
      <c r="F58" s="7" t="str">
        <f t="shared" si="3"/>
        <v/>
      </c>
      <c r="G58" s="6"/>
      <c r="H58" s="6"/>
      <c r="I58" s="6"/>
      <c r="J58" s="8"/>
      <c r="K58" s="6"/>
      <c r="L58" s="9"/>
      <c r="M58" s="9"/>
    </row>
    <row r="59" spans="1:13">
      <c r="A59" s="4" t="str">
        <f t="shared" si="2"/>
        <v/>
      </c>
      <c r="B59" s="5"/>
      <c r="C59" s="5"/>
      <c r="D59" s="6"/>
      <c r="E59" s="6"/>
      <c r="F59" s="7" t="str">
        <f t="shared" si="3"/>
        <v/>
      </c>
      <c r="G59" s="6"/>
      <c r="H59" s="6"/>
      <c r="I59" s="6"/>
      <c r="J59" s="8"/>
      <c r="K59" s="6"/>
      <c r="L59" s="9"/>
      <c r="M59" s="9"/>
    </row>
    <row r="60" spans="1:13">
      <c r="A60" s="4" t="str">
        <f t="shared" si="2"/>
        <v/>
      </c>
      <c r="B60" s="5"/>
      <c r="C60" s="5"/>
      <c r="D60" s="6"/>
      <c r="E60" s="6"/>
      <c r="F60" s="7" t="str">
        <f t="shared" si="3"/>
        <v/>
      </c>
      <c r="G60" s="6"/>
      <c r="H60" s="6"/>
      <c r="I60" s="6"/>
      <c r="J60" s="8"/>
      <c r="K60" s="6"/>
      <c r="L60" s="9"/>
      <c r="M60" s="9"/>
    </row>
    <row r="61" spans="1:13">
      <c r="A61" s="4" t="str">
        <f t="shared" si="2"/>
        <v/>
      </c>
      <c r="B61" s="5"/>
      <c r="C61" s="5"/>
      <c r="D61" s="6"/>
      <c r="E61" s="6"/>
      <c r="F61" s="7" t="str">
        <f t="shared" si="3"/>
        <v/>
      </c>
      <c r="G61" s="6"/>
      <c r="H61" s="6"/>
      <c r="I61" s="6"/>
      <c r="J61" s="8"/>
      <c r="K61" s="6"/>
      <c r="L61" s="9"/>
      <c r="M61" s="9"/>
    </row>
    <row r="62" spans="1:13">
      <c r="A62" s="4" t="str">
        <f t="shared" si="2"/>
        <v/>
      </c>
      <c r="B62" s="5"/>
      <c r="C62" s="5"/>
      <c r="D62" s="6"/>
      <c r="E62" s="6"/>
      <c r="F62" s="7" t="str">
        <f t="shared" si="3"/>
        <v/>
      </c>
      <c r="G62" s="6"/>
      <c r="H62" s="6"/>
      <c r="I62" s="6"/>
      <c r="J62" s="8"/>
      <c r="K62" s="6"/>
      <c r="L62" s="9"/>
      <c r="M62" s="9"/>
    </row>
    <row r="63" spans="1:13">
      <c r="A63" s="4" t="str">
        <f t="shared" si="2"/>
        <v/>
      </c>
      <c r="B63" s="5"/>
      <c r="C63" s="5"/>
      <c r="D63" s="6"/>
      <c r="E63" s="6"/>
      <c r="F63" s="7" t="str">
        <f t="shared" si="3"/>
        <v/>
      </c>
      <c r="G63" s="6"/>
      <c r="H63" s="6"/>
      <c r="I63" s="6"/>
      <c r="J63" s="8"/>
      <c r="K63" s="6"/>
      <c r="L63" s="9"/>
      <c r="M63" s="9"/>
    </row>
    <row r="64" spans="1:13">
      <c r="A64" s="4" t="str">
        <f t="shared" si="2"/>
        <v/>
      </c>
      <c r="B64" s="5"/>
      <c r="C64" s="5"/>
      <c r="D64" s="6"/>
      <c r="E64" s="6"/>
      <c r="F64" s="7" t="str">
        <f t="shared" si="3"/>
        <v/>
      </c>
      <c r="G64" s="6"/>
      <c r="H64" s="6"/>
      <c r="I64" s="6"/>
      <c r="J64" s="8"/>
      <c r="K64" s="6"/>
      <c r="L64" s="9"/>
      <c r="M64" s="9"/>
    </row>
    <row r="65" spans="1:13">
      <c r="A65" s="4" t="str">
        <f t="shared" si="2"/>
        <v/>
      </c>
      <c r="B65" s="5"/>
      <c r="C65" s="5"/>
      <c r="D65" s="6"/>
      <c r="E65" s="6"/>
      <c r="F65" s="7" t="str">
        <f t="shared" si="3"/>
        <v/>
      </c>
      <c r="G65" s="6"/>
      <c r="H65" s="6"/>
      <c r="I65" s="6"/>
      <c r="J65" s="8"/>
      <c r="K65" s="6"/>
      <c r="L65" s="9"/>
      <c r="M65" s="9"/>
    </row>
    <row r="66" spans="1:13">
      <c r="A66" s="4" t="str">
        <f t="shared" si="2"/>
        <v/>
      </c>
      <c r="B66" s="5"/>
      <c r="C66" s="5"/>
      <c r="D66" s="6"/>
      <c r="E66" s="6"/>
      <c r="F66" s="7" t="str">
        <f t="shared" si="3"/>
        <v/>
      </c>
      <c r="G66" s="6"/>
      <c r="H66" s="6"/>
      <c r="I66" s="6"/>
      <c r="J66" s="8"/>
      <c r="K66" s="6"/>
      <c r="L66" s="9"/>
      <c r="M66" s="9"/>
    </row>
    <row r="67" spans="1:13">
      <c r="A67" s="4" t="str">
        <f t="shared" si="2"/>
        <v/>
      </c>
      <c r="B67" s="5"/>
      <c r="C67" s="5"/>
      <c r="D67" s="6"/>
      <c r="E67" s="6"/>
      <c r="F67" s="7" t="str">
        <f t="shared" si="3"/>
        <v/>
      </c>
      <c r="G67" s="6"/>
      <c r="H67" s="6"/>
      <c r="I67" s="6"/>
      <c r="J67" s="8"/>
      <c r="K67" s="6"/>
      <c r="L67" s="9"/>
      <c r="M67" s="9"/>
    </row>
    <row r="68" spans="1:13">
      <c r="A68" s="4" t="str">
        <f t="shared" si="2"/>
        <v/>
      </c>
      <c r="B68" s="5"/>
      <c r="C68" s="5"/>
      <c r="D68" s="6"/>
      <c r="E68" s="6"/>
      <c r="F68" s="7" t="str">
        <f t="shared" si="3"/>
        <v/>
      </c>
      <c r="G68" s="6"/>
      <c r="H68" s="6"/>
      <c r="I68" s="6"/>
      <c r="J68" s="8"/>
      <c r="K68" s="6"/>
      <c r="L68" s="9"/>
      <c r="M68" s="9"/>
    </row>
    <row r="69" spans="1:13">
      <c r="A69" s="4" t="str">
        <f t="shared" si="2"/>
        <v/>
      </c>
      <c r="B69" s="5"/>
      <c r="C69" s="5"/>
      <c r="D69" s="6"/>
      <c r="E69" s="6"/>
      <c r="F69" s="7" t="str">
        <f t="shared" si="3"/>
        <v/>
      </c>
      <c r="G69" s="6"/>
      <c r="H69" s="6"/>
      <c r="I69" s="6"/>
      <c r="J69" s="8"/>
      <c r="K69" s="6"/>
      <c r="L69" s="9"/>
      <c r="M69" s="9"/>
    </row>
    <row r="70" spans="1:13">
      <c r="A70" s="4" t="str">
        <f t="shared" si="2"/>
        <v/>
      </c>
      <c r="B70" s="5"/>
      <c r="C70" s="5"/>
      <c r="D70" s="6"/>
      <c r="E70" s="6"/>
      <c r="F70" s="7" t="str">
        <f t="shared" si="3"/>
        <v/>
      </c>
      <c r="G70" s="6"/>
      <c r="H70" s="6"/>
      <c r="I70" s="6"/>
      <c r="J70" s="8"/>
      <c r="K70" s="6"/>
      <c r="L70" s="9"/>
      <c r="M70" s="9"/>
    </row>
    <row r="71" spans="1:13">
      <c r="A71" s="4" t="str">
        <f t="shared" ref="A71:A102" si="4">IF(B71="","",ROW()-6)</f>
        <v/>
      </c>
      <c r="B71" s="5"/>
      <c r="C71" s="5"/>
      <c r="D71" s="6"/>
      <c r="E71" s="6"/>
      <c r="F71" s="7" t="str">
        <f t="shared" ref="F71:F102" si="5">IF(B71="","",IFERROR(IF(OR(COUNT(D71:E71)&lt;2,D71&lt;=0,E71&lt;0,E71&gt;=D71),"REVISAR",D71-E71),"REVISAR"))</f>
        <v/>
      </c>
      <c r="G71" s="6"/>
      <c r="H71" s="6"/>
      <c r="I71" s="6"/>
      <c r="J71" s="8"/>
      <c r="K71" s="6"/>
      <c r="L71" s="9"/>
      <c r="M71" s="9"/>
    </row>
    <row r="72" spans="1:13">
      <c r="A72" s="4" t="str">
        <f t="shared" si="4"/>
        <v/>
      </c>
      <c r="B72" s="5"/>
      <c r="C72" s="5"/>
      <c r="D72" s="6"/>
      <c r="E72" s="6"/>
      <c r="F72" s="7" t="str">
        <f t="shared" si="5"/>
        <v/>
      </c>
      <c r="G72" s="6"/>
      <c r="H72" s="6"/>
      <c r="I72" s="6"/>
      <c r="J72" s="8"/>
      <c r="K72" s="6"/>
      <c r="L72" s="9"/>
      <c r="M72" s="9"/>
    </row>
    <row r="73" spans="1:13">
      <c r="A73" s="4" t="str">
        <f t="shared" si="4"/>
        <v/>
      </c>
      <c r="B73" s="5"/>
      <c r="C73" s="5"/>
      <c r="D73" s="6"/>
      <c r="E73" s="6"/>
      <c r="F73" s="7" t="str">
        <f t="shared" si="5"/>
        <v/>
      </c>
      <c r="G73" s="6"/>
      <c r="H73" s="6"/>
      <c r="I73" s="6"/>
      <c r="J73" s="8"/>
      <c r="K73" s="6"/>
      <c r="L73" s="9"/>
      <c r="M73" s="9"/>
    </row>
    <row r="74" spans="1:13">
      <c r="A74" s="4" t="str">
        <f t="shared" si="4"/>
        <v/>
      </c>
      <c r="B74" s="5"/>
      <c r="C74" s="5"/>
      <c r="D74" s="6"/>
      <c r="E74" s="6"/>
      <c r="F74" s="7" t="str">
        <f t="shared" si="5"/>
        <v/>
      </c>
      <c r="G74" s="6"/>
      <c r="H74" s="6"/>
      <c r="I74" s="6"/>
      <c r="J74" s="8"/>
      <c r="K74" s="6"/>
      <c r="L74" s="9"/>
      <c r="M74" s="9"/>
    </row>
    <row r="75" spans="1:13">
      <c r="A75" s="4" t="str">
        <f t="shared" si="4"/>
        <v/>
      </c>
      <c r="B75" s="5"/>
      <c r="C75" s="5"/>
      <c r="D75" s="6"/>
      <c r="E75" s="6"/>
      <c r="F75" s="7" t="str">
        <f t="shared" si="5"/>
        <v/>
      </c>
      <c r="G75" s="6"/>
      <c r="H75" s="6"/>
      <c r="I75" s="6"/>
      <c r="J75" s="8"/>
      <c r="K75" s="6"/>
      <c r="L75" s="9"/>
      <c r="M75" s="9"/>
    </row>
    <row r="76" spans="1:13">
      <c r="A76" s="4" t="str">
        <f t="shared" si="4"/>
        <v/>
      </c>
      <c r="B76" s="5"/>
      <c r="C76" s="5"/>
      <c r="D76" s="6"/>
      <c r="E76" s="6"/>
      <c r="F76" s="7" t="str">
        <f t="shared" si="5"/>
        <v/>
      </c>
      <c r="G76" s="6"/>
      <c r="H76" s="6"/>
      <c r="I76" s="6"/>
      <c r="J76" s="8"/>
      <c r="K76" s="6"/>
      <c r="L76" s="9"/>
      <c r="M76" s="9"/>
    </row>
    <row r="77" spans="1:13">
      <c r="A77" s="4" t="str">
        <f t="shared" si="4"/>
        <v/>
      </c>
      <c r="B77" s="5"/>
      <c r="C77" s="5"/>
      <c r="D77" s="6"/>
      <c r="E77" s="6"/>
      <c r="F77" s="7" t="str">
        <f t="shared" si="5"/>
        <v/>
      </c>
      <c r="G77" s="6"/>
      <c r="H77" s="6"/>
      <c r="I77" s="6"/>
      <c r="J77" s="8"/>
      <c r="K77" s="6"/>
      <c r="L77" s="9"/>
      <c r="M77" s="9"/>
    </row>
    <row r="78" spans="1:13">
      <c r="A78" s="4" t="str">
        <f t="shared" si="4"/>
        <v/>
      </c>
      <c r="B78" s="5"/>
      <c r="C78" s="5"/>
      <c r="D78" s="6"/>
      <c r="E78" s="6"/>
      <c r="F78" s="7" t="str">
        <f t="shared" si="5"/>
        <v/>
      </c>
      <c r="G78" s="6"/>
      <c r="H78" s="6"/>
      <c r="I78" s="6"/>
      <c r="J78" s="8"/>
      <c r="K78" s="6"/>
      <c r="L78" s="9"/>
      <c r="M78" s="9"/>
    </row>
    <row r="79" spans="1:13">
      <c r="A79" s="4" t="str">
        <f t="shared" si="4"/>
        <v/>
      </c>
      <c r="B79" s="5"/>
      <c r="C79" s="5"/>
      <c r="D79" s="6"/>
      <c r="E79" s="6"/>
      <c r="F79" s="7" t="str">
        <f t="shared" si="5"/>
        <v/>
      </c>
      <c r="G79" s="6"/>
      <c r="H79" s="6"/>
      <c r="I79" s="6"/>
      <c r="J79" s="8"/>
      <c r="K79" s="6"/>
      <c r="L79" s="9"/>
      <c r="M79" s="9"/>
    </row>
    <row r="80" spans="1:13">
      <c r="A80" s="4" t="str">
        <f t="shared" si="4"/>
        <v/>
      </c>
      <c r="B80" s="5"/>
      <c r="C80" s="5"/>
      <c r="D80" s="6"/>
      <c r="E80" s="6"/>
      <c r="F80" s="7" t="str">
        <f t="shared" si="5"/>
        <v/>
      </c>
      <c r="G80" s="6"/>
      <c r="H80" s="6"/>
      <c r="I80" s="6"/>
      <c r="J80" s="8"/>
      <c r="K80" s="6"/>
      <c r="L80" s="9"/>
      <c r="M80" s="9"/>
    </row>
    <row r="81" spans="1:13">
      <c r="A81" s="4" t="str">
        <f t="shared" si="4"/>
        <v/>
      </c>
      <c r="B81" s="5"/>
      <c r="C81" s="5"/>
      <c r="D81" s="6"/>
      <c r="E81" s="6"/>
      <c r="F81" s="7" t="str">
        <f t="shared" si="5"/>
        <v/>
      </c>
      <c r="G81" s="6"/>
      <c r="H81" s="6"/>
      <c r="I81" s="6"/>
      <c r="J81" s="8"/>
      <c r="K81" s="6"/>
      <c r="L81" s="9"/>
      <c r="M81" s="9"/>
    </row>
    <row r="82" spans="1:13">
      <c r="A82" s="4" t="str">
        <f t="shared" si="4"/>
        <v/>
      </c>
      <c r="B82" s="5"/>
      <c r="C82" s="5"/>
      <c r="D82" s="6"/>
      <c r="E82" s="6"/>
      <c r="F82" s="7" t="str">
        <f t="shared" si="5"/>
        <v/>
      </c>
      <c r="G82" s="6"/>
      <c r="H82" s="6"/>
      <c r="I82" s="6"/>
      <c r="J82" s="8"/>
      <c r="K82" s="6"/>
      <c r="L82" s="9"/>
      <c r="M82" s="9"/>
    </row>
    <row r="83" spans="1:13">
      <c r="A83" s="4" t="str">
        <f t="shared" si="4"/>
        <v/>
      </c>
      <c r="B83" s="5"/>
      <c r="C83" s="5"/>
      <c r="D83" s="6"/>
      <c r="E83" s="6"/>
      <c r="F83" s="7" t="str">
        <f t="shared" si="5"/>
        <v/>
      </c>
      <c r="G83" s="6"/>
      <c r="H83" s="6"/>
      <c r="I83" s="6"/>
      <c r="J83" s="8"/>
      <c r="K83" s="6"/>
      <c r="L83" s="9"/>
      <c r="M83" s="9"/>
    </row>
    <row r="84" spans="1:13">
      <c r="A84" s="4" t="str">
        <f t="shared" si="4"/>
        <v/>
      </c>
      <c r="B84" s="5"/>
      <c r="C84" s="5"/>
      <c r="D84" s="6"/>
      <c r="E84" s="6"/>
      <c r="F84" s="7" t="str">
        <f t="shared" si="5"/>
        <v/>
      </c>
      <c r="G84" s="6"/>
      <c r="H84" s="6"/>
      <c r="I84" s="6"/>
      <c r="J84" s="8"/>
      <c r="K84" s="6"/>
      <c r="L84" s="9"/>
      <c r="M84" s="9"/>
    </row>
    <row r="85" spans="1:13">
      <c r="A85" s="4" t="str">
        <f t="shared" si="4"/>
        <v/>
      </c>
      <c r="B85" s="5"/>
      <c r="C85" s="5"/>
      <c r="D85" s="6"/>
      <c r="E85" s="6"/>
      <c r="F85" s="7" t="str">
        <f t="shared" si="5"/>
        <v/>
      </c>
      <c r="G85" s="6"/>
      <c r="H85" s="6"/>
      <c r="I85" s="6"/>
      <c r="J85" s="8"/>
      <c r="K85" s="6"/>
      <c r="L85" s="9"/>
      <c r="M85" s="9"/>
    </row>
    <row r="86" spans="1:13">
      <c r="A86" s="4" t="str">
        <f t="shared" si="4"/>
        <v/>
      </c>
      <c r="B86" s="5"/>
      <c r="C86" s="5"/>
      <c r="D86" s="6"/>
      <c r="E86" s="6"/>
      <c r="F86" s="7" t="str">
        <f t="shared" si="5"/>
        <v/>
      </c>
      <c r="G86" s="6"/>
      <c r="H86" s="6"/>
      <c r="I86" s="6"/>
      <c r="J86" s="8"/>
      <c r="K86" s="6"/>
      <c r="L86" s="9"/>
      <c r="M86" s="9"/>
    </row>
    <row r="87" spans="1:13">
      <c r="A87" s="4" t="str">
        <f t="shared" si="4"/>
        <v/>
      </c>
      <c r="B87" s="5"/>
      <c r="C87" s="5"/>
      <c r="D87" s="6"/>
      <c r="E87" s="6"/>
      <c r="F87" s="7" t="str">
        <f t="shared" si="5"/>
        <v/>
      </c>
      <c r="G87" s="6"/>
      <c r="H87" s="6"/>
      <c r="I87" s="6"/>
      <c r="J87" s="8"/>
      <c r="K87" s="6"/>
      <c r="L87" s="9"/>
      <c r="M87" s="9"/>
    </row>
    <row r="88" spans="1:13">
      <c r="A88" s="4" t="str">
        <f t="shared" si="4"/>
        <v/>
      </c>
      <c r="B88" s="5"/>
      <c r="C88" s="5"/>
      <c r="D88" s="6"/>
      <c r="E88" s="6"/>
      <c r="F88" s="7" t="str">
        <f t="shared" si="5"/>
        <v/>
      </c>
      <c r="G88" s="6"/>
      <c r="H88" s="6"/>
      <c r="I88" s="6"/>
      <c r="J88" s="8"/>
      <c r="K88" s="6"/>
      <c r="L88" s="9"/>
      <c r="M88" s="9"/>
    </row>
    <row r="89" spans="1:13">
      <c r="A89" s="4" t="str">
        <f t="shared" si="4"/>
        <v/>
      </c>
      <c r="B89" s="5"/>
      <c r="C89" s="5"/>
      <c r="D89" s="6"/>
      <c r="E89" s="6"/>
      <c r="F89" s="7" t="str">
        <f t="shared" si="5"/>
        <v/>
      </c>
      <c r="G89" s="6"/>
      <c r="H89" s="6"/>
      <c r="I89" s="6"/>
      <c r="J89" s="8"/>
      <c r="K89" s="6"/>
      <c r="L89" s="9"/>
      <c r="M89" s="9"/>
    </row>
    <row r="90" spans="1:13">
      <c r="A90" s="4" t="str">
        <f t="shared" si="4"/>
        <v/>
      </c>
      <c r="B90" s="5"/>
      <c r="C90" s="5"/>
      <c r="D90" s="6"/>
      <c r="E90" s="6"/>
      <c r="F90" s="7" t="str">
        <f t="shared" si="5"/>
        <v/>
      </c>
      <c r="G90" s="6"/>
      <c r="H90" s="6"/>
      <c r="I90" s="6"/>
      <c r="J90" s="8"/>
      <c r="K90" s="6"/>
      <c r="L90" s="9"/>
      <c r="M90" s="9"/>
    </row>
    <row r="91" spans="1:13">
      <c r="A91" s="4" t="str">
        <f t="shared" si="4"/>
        <v/>
      </c>
      <c r="B91" s="5"/>
      <c r="C91" s="5"/>
      <c r="D91" s="6"/>
      <c r="E91" s="6"/>
      <c r="F91" s="7" t="str">
        <f t="shared" si="5"/>
        <v/>
      </c>
      <c r="G91" s="6"/>
      <c r="H91" s="6"/>
      <c r="I91" s="6"/>
      <c r="J91" s="8"/>
      <c r="K91" s="6"/>
      <c r="L91" s="9"/>
      <c r="M91" s="9"/>
    </row>
    <row r="92" spans="1:13">
      <c r="A92" s="4" t="str">
        <f t="shared" si="4"/>
        <v/>
      </c>
      <c r="B92" s="5"/>
      <c r="C92" s="5"/>
      <c r="D92" s="6"/>
      <c r="E92" s="6"/>
      <c r="F92" s="7" t="str">
        <f t="shared" si="5"/>
        <v/>
      </c>
      <c r="G92" s="6"/>
      <c r="H92" s="6"/>
      <c r="I92" s="6"/>
      <c r="J92" s="8"/>
      <c r="K92" s="6"/>
      <c r="L92" s="9"/>
      <c r="M92" s="9"/>
    </row>
    <row r="93" spans="1:13">
      <c r="A93" s="4" t="str">
        <f t="shared" si="4"/>
        <v/>
      </c>
      <c r="B93" s="5"/>
      <c r="C93" s="5"/>
      <c r="D93" s="6"/>
      <c r="E93" s="6"/>
      <c r="F93" s="7" t="str">
        <f t="shared" si="5"/>
        <v/>
      </c>
      <c r="G93" s="6"/>
      <c r="H93" s="6"/>
      <c r="I93" s="6"/>
      <c r="J93" s="8"/>
      <c r="K93" s="6"/>
      <c r="L93" s="9"/>
      <c r="M93" s="9"/>
    </row>
    <row r="94" spans="1:13">
      <c r="A94" s="4" t="str">
        <f t="shared" si="4"/>
        <v/>
      </c>
      <c r="B94" s="5"/>
      <c r="C94" s="5"/>
      <c r="D94" s="6"/>
      <c r="E94" s="6"/>
      <c r="F94" s="7" t="str">
        <f t="shared" si="5"/>
        <v/>
      </c>
      <c r="G94" s="6"/>
      <c r="H94" s="6"/>
      <c r="I94" s="6"/>
      <c r="J94" s="8"/>
      <c r="K94" s="6"/>
      <c r="L94" s="9"/>
      <c r="M94" s="9"/>
    </row>
    <row r="95" spans="1:13">
      <c r="A95" s="4" t="str">
        <f t="shared" si="4"/>
        <v/>
      </c>
      <c r="B95" s="5"/>
      <c r="C95" s="5"/>
      <c r="D95" s="6"/>
      <c r="E95" s="6"/>
      <c r="F95" s="7" t="str">
        <f t="shared" si="5"/>
        <v/>
      </c>
      <c r="G95" s="6"/>
      <c r="H95" s="6"/>
      <c r="I95" s="6"/>
      <c r="J95" s="8"/>
      <c r="K95" s="6"/>
      <c r="L95" s="9"/>
      <c r="M95" s="9"/>
    </row>
    <row r="96" spans="1:13">
      <c r="A96" s="4" t="str">
        <f t="shared" si="4"/>
        <v/>
      </c>
      <c r="B96" s="5"/>
      <c r="C96" s="5"/>
      <c r="D96" s="6"/>
      <c r="E96" s="6"/>
      <c r="F96" s="7" t="str">
        <f t="shared" si="5"/>
        <v/>
      </c>
      <c r="G96" s="6"/>
      <c r="H96" s="6"/>
      <c r="I96" s="6"/>
      <c r="J96" s="8"/>
      <c r="K96" s="6"/>
      <c r="L96" s="9"/>
      <c r="M96" s="9"/>
    </row>
    <row r="97" spans="1:13">
      <c r="A97" s="4" t="str">
        <f t="shared" si="4"/>
        <v/>
      </c>
      <c r="B97" s="5"/>
      <c r="C97" s="5"/>
      <c r="D97" s="6"/>
      <c r="E97" s="6"/>
      <c r="F97" s="7" t="str">
        <f t="shared" si="5"/>
        <v/>
      </c>
      <c r="G97" s="6"/>
      <c r="H97" s="6"/>
      <c r="I97" s="6"/>
      <c r="J97" s="8"/>
      <c r="K97" s="6"/>
      <c r="L97" s="9"/>
      <c r="M97" s="9"/>
    </row>
    <row r="98" spans="1:13">
      <c r="A98" s="4" t="str">
        <f t="shared" si="4"/>
        <v/>
      </c>
      <c r="B98" s="5"/>
      <c r="C98" s="5"/>
      <c r="D98" s="6"/>
      <c r="E98" s="6"/>
      <c r="F98" s="7" t="str">
        <f t="shared" si="5"/>
        <v/>
      </c>
      <c r="G98" s="6"/>
      <c r="H98" s="6"/>
      <c r="I98" s="6"/>
      <c r="J98" s="8"/>
      <c r="K98" s="6"/>
      <c r="L98" s="9"/>
      <c r="M98" s="9"/>
    </row>
    <row r="99" spans="1:13">
      <c r="A99" s="4" t="str">
        <f t="shared" si="4"/>
        <v/>
      </c>
      <c r="B99" s="5"/>
      <c r="C99" s="5"/>
      <c r="D99" s="6"/>
      <c r="E99" s="6"/>
      <c r="F99" s="7" t="str">
        <f t="shared" si="5"/>
        <v/>
      </c>
      <c r="G99" s="6"/>
      <c r="H99" s="6"/>
      <c r="I99" s="6"/>
      <c r="J99" s="8"/>
      <c r="K99" s="6"/>
      <c r="L99" s="9"/>
      <c r="M99" s="9"/>
    </row>
    <row r="100" spans="1:13">
      <c r="A100" s="4" t="str">
        <f t="shared" si="4"/>
        <v/>
      </c>
      <c r="B100" s="5"/>
      <c r="C100" s="5"/>
      <c r="D100" s="6"/>
      <c r="E100" s="6"/>
      <c r="F100" s="7" t="str">
        <f t="shared" si="5"/>
        <v/>
      </c>
      <c r="G100" s="6"/>
      <c r="H100" s="6"/>
      <c r="I100" s="6"/>
      <c r="J100" s="8"/>
      <c r="K100" s="6"/>
      <c r="L100" s="9"/>
      <c r="M100" s="9"/>
    </row>
    <row r="101" spans="1:13">
      <c r="A101" s="4" t="str">
        <f t="shared" si="4"/>
        <v/>
      </c>
      <c r="B101" s="5"/>
      <c r="C101" s="5"/>
      <c r="D101" s="6"/>
      <c r="E101" s="6"/>
      <c r="F101" s="7" t="str">
        <f t="shared" si="5"/>
        <v/>
      </c>
      <c r="G101" s="6"/>
      <c r="H101" s="6"/>
      <c r="I101" s="6"/>
      <c r="J101" s="8"/>
      <c r="K101" s="6"/>
      <c r="L101" s="9"/>
      <c r="M101" s="9"/>
    </row>
    <row r="102" spans="1:13">
      <c r="A102" s="4" t="str">
        <f t="shared" si="4"/>
        <v/>
      </c>
      <c r="B102" s="5"/>
      <c r="C102" s="5"/>
      <c r="D102" s="6"/>
      <c r="E102" s="6"/>
      <c r="F102" s="7" t="str">
        <f t="shared" si="5"/>
        <v/>
      </c>
      <c r="G102" s="6"/>
      <c r="H102" s="6"/>
      <c r="I102" s="6"/>
      <c r="J102" s="8"/>
      <c r="K102" s="6"/>
      <c r="L102" s="9"/>
      <c r="M102" s="9"/>
    </row>
    <row r="103" spans="1:13">
      <c r="A103" s="4" t="str">
        <f t="shared" ref="A103:A134" si="6">IF(B103="","",ROW()-6)</f>
        <v/>
      </c>
      <c r="B103" s="5"/>
      <c r="C103" s="5"/>
      <c r="D103" s="6"/>
      <c r="E103" s="6"/>
      <c r="F103" s="7" t="str">
        <f t="shared" ref="F103:F134" si="7">IF(B103="","",IFERROR(IF(OR(COUNT(D103:E103)&lt;2,D103&lt;=0,E103&lt;0,E103&gt;=D103),"REVISAR",D103-E103),"REVISAR"))</f>
        <v/>
      </c>
      <c r="G103" s="6"/>
      <c r="H103" s="6"/>
      <c r="I103" s="6"/>
      <c r="J103" s="8"/>
      <c r="K103" s="6"/>
      <c r="L103" s="9"/>
      <c r="M103" s="9"/>
    </row>
    <row r="104" spans="1:13">
      <c r="A104" s="4" t="str">
        <f t="shared" si="6"/>
        <v/>
      </c>
      <c r="B104" s="5"/>
      <c r="C104" s="5"/>
      <c r="D104" s="6"/>
      <c r="E104" s="6"/>
      <c r="F104" s="7" t="str">
        <f t="shared" si="7"/>
        <v/>
      </c>
      <c r="G104" s="6"/>
      <c r="H104" s="6"/>
      <c r="I104" s="6"/>
      <c r="J104" s="8"/>
      <c r="K104" s="6"/>
      <c r="L104" s="9"/>
      <c r="M104" s="9"/>
    </row>
    <row r="105" spans="1:13">
      <c r="A105" s="4" t="str">
        <f t="shared" si="6"/>
        <v/>
      </c>
      <c r="B105" s="5"/>
      <c r="C105" s="5"/>
      <c r="D105" s="6"/>
      <c r="E105" s="6"/>
      <c r="F105" s="7" t="str">
        <f t="shared" si="7"/>
        <v/>
      </c>
      <c r="G105" s="6"/>
      <c r="H105" s="6"/>
      <c r="I105" s="6"/>
      <c r="J105" s="8"/>
      <c r="K105" s="6"/>
      <c r="L105" s="9"/>
      <c r="M105" s="9"/>
    </row>
    <row r="106" spans="1:13">
      <c r="A106" s="4" t="str">
        <f t="shared" si="6"/>
        <v/>
      </c>
      <c r="B106" s="5"/>
      <c r="C106" s="5"/>
      <c r="D106" s="6"/>
      <c r="E106" s="6"/>
      <c r="F106" s="7" t="str">
        <f t="shared" si="7"/>
        <v/>
      </c>
      <c r="G106" s="6"/>
      <c r="H106" s="6"/>
      <c r="I106" s="6"/>
      <c r="J106" s="8"/>
      <c r="K106" s="6"/>
      <c r="L106" s="9"/>
      <c r="M106" s="9"/>
    </row>
    <row r="107" spans="1:13">
      <c r="A107" s="4" t="str">
        <f t="shared" si="6"/>
        <v/>
      </c>
      <c r="B107" s="5"/>
      <c r="C107" s="5"/>
      <c r="D107" s="6"/>
      <c r="E107" s="6"/>
      <c r="F107" s="7" t="str">
        <f t="shared" si="7"/>
        <v/>
      </c>
      <c r="G107" s="6"/>
      <c r="H107" s="6"/>
      <c r="I107" s="6"/>
      <c r="J107" s="8"/>
      <c r="K107" s="6"/>
      <c r="L107" s="9"/>
      <c r="M107" s="9"/>
    </row>
    <row r="108" spans="1:13">
      <c r="A108" s="4" t="str">
        <f t="shared" si="6"/>
        <v/>
      </c>
      <c r="B108" s="5"/>
      <c r="C108" s="5"/>
      <c r="D108" s="6"/>
      <c r="E108" s="6"/>
      <c r="F108" s="7" t="str">
        <f t="shared" si="7"/>
        <v/>
      </c>
      <c r="G108" s="6"/>
      <c r="H108" s="6"/>
      <c r="I108" s="6"/>
      <c r="J108" s="8"/>
      <c r="K108" s="6"/>
      <c r="L108" s="9"/>
      <c r="M108" s="9"/>
    </row>
    <row r="109" spans="1:13">
      <c r="A109" s="4" t="str">
        <f t="shared" si="6"/>
        <v/>
      </c>
      <c r="B109" s="5"/>
      <c r="C109" s="5"/>
      <c r="D109" s="6"/>
      <c r="E109" s="6"/>
      <c r="F109" s="7" t="str">
        <f t="shared" si="7"/>
        <v/>
      </c>
      <c r="G109" s="6"/>
      <c r="H109" s="6"/>
      <c r="I109" s="6"/>
      <c r="J109" s="8"/>
      <c r="K109" s="6"/>
      <c r="L109" s="9"/>
      <c r="M109" s="9"/>
    </row>
    <row r="110" spans="1:13">
      <c r="A110" s="4" t="str">
        <f t="shared" si="6"/>
        <v/>
      </c>
      <c r="B110" s="5"/>
      <c r="C110" s="5"/>
      <c r="D110" s="6"/>
      <c r="E110" s="6"/>
      <c r="F110" s="7" t="str">
        <f t="shared" si="7"/>
        <v/>
      </c>
      <c r="G110" s="6"/>
      <c r="H110" s="6"/>
      <c r="I110" s="6"/>
      <c r="J110" s="8"/>
      <c r="K110" s="6"/>
      <c r="L110" s="9"/>
      <c r="M110" s="9"/>
    </row>
    <row r="111" spans="1:13">
      <c r="A111" s="4" t="str">
        <f t="shared" si="6"/>
        <v/>
      </c>
      <c r="B111" s="5"/>
      <c r="C111" s="5"/>
      <c r="D111" s="6"/>
      <c r="E111" s="6"/>
      <c r="F111" s="7" t="str">
        <f t="shared" si="7"/>
        <v/>
      </c>
      <c r="G111" s="6"/>
      <c r="H111" s="6"/>
      <c r="I111" s="6"/>
      <c r="J111" s="8"/>
      <c r="K111" s="6"/>
      <c r="L111" s="9"/>
      <c r="M111" s="9"/>
    </row>
    <row r="112" spans="1:13">
      <c r="A112" s="4" t="str">
        <f t="shared" si="6"/>
        <v/>
      </c>
      <c r="B112" s="5"/>
      <c r="C112" s="5"/>
      <c r="D112" s="6"/>
      <c r="E112" s="6"/>
      <c r="F112" s="7" t="str">
        <f t="shared" si="7"/>
        <v/>
      </c>
      <c r="G112" s="6"/>
      <c r="H112" s="6"/>
      <c r="I112" s="6"/>
      <c r="J112" s="8"/>
      <c r="K112" s="6"/>
      <c r="L112" s="9"/>
      <c r="M112" s="9"/>
    </row>
    <row r="113" spans="1:13">
      <c r="A113" s="4" t="str">
        <f t="shared" si="6"/>
        <v/>
      </c>
      <c r="B113" s="5"/>
      <c r="C113" s="5"/>
      <c r="D113" s="6"/>
      <c r="E113" s="6"/>
      <c r="F113" s="7" t="str">
        <f t="shared" si="7"/>
        <v/>
      </c>
      <c r="G113" s="6"/>
      <c r="H113" s="6"/>
      <c r="I113" s="6"/>
      <c r="J113" s="8"/>
      <c r="K113" s="6"/>
      <c r="L113" s="9"/>
      <c r="M113" s="9"/>
    </row>
    <row r="114" spans="1:13">
      <c r="A114" s="4" t="str">
        <f t="shared" si="6"/>
        <v/>
      </c>
      <c r="B114" s="5"/>
      <c r="C114" s="5"/>
      <c r="D114" s="6"/>
      <c r="E114" s="6"/>
      <c r="F114" s="7" t="str">
        <f t="shared" si="7"/>
        <v/>
      </c>
      <c r="G114" s="6"/>
      <c r="H114" s="6"/>
      <c r="I114" s="6"/>
      <c r="J114" s="8"/>
      <c r="K114" s="6"/>
      <c r="L114" s="9"/>
      <c r="M114" s="9"/>
    </row>
    <row r="115" spans="1:13">
      <c r="A115" s="4" t="str">
        <f t="shared" si="6"/>
        <v/>
      </c>
      <c r="B115" s="5"/>
      <c r="C115" s="5"/>
      <c r="D115" s="6"/>
      <c r="E115" s="6"/>
      <c r="F115" s="7" t="str">
        <f t="shared" si="7"/>
        <v/>
      </c>
      <c r="G115" s="6"/>
      <c r="H115" s="6"/>
      <c r="I115" s="6"/>
      <c r="J115" s="8"/>
      <c r="K115" s="6"/>
      <c r="L115" s="9"/>
      <c r="M115" s="9"/>
    </row>
    <row r="116" spans="1:13">
      <c r="A116" s="4" t="str">
        <f t="shared" si="6"/>
        <v/>
      </c>
      <c r="B116" s="5"/>
      <c r="C116" s="5"/>
      <c r="D116" s="6"/>
      <c r="E116" s="6"/>
      <c r="F116" s="7" t="str">
        <f t="shared" si="7"/>
        <v/>
      </c>
      <c r="G116" s="6"/>
      <c r="H116" s="6"/>
      <c r="I116" s="6"/>
      <c r="J116" s="8"/>
      <c r="K116" s="6"/>
      <c r="L116" s="9"/>
      <c r="M116" s="9"/>
    </row>
    <row r="117" spans="1:13">
      <c r="A117" s="4" t="str">
        <f t="shared" si="6"/>
        <v/>
      </c>
      <c r="B117" s="5"/>
      <c r="C117" s="5"/>
      <c r="D117" s="6"/>
      <c r="E117" s="6"/>
      <c r="F117" s="7" t="str">
        <f t="shared" si="7"/>
        <v/>
      </c>
      <c r="G117" s="6"/>
      <c r="H117" s="6"/>
      <c r="I117" s="6"/>
      <c r="J117" s="8"/>
      <c r="K117" s="6"/>
      <c r="L117" s="9"/>
      <c r="M117" s="9"/>
    </row>
    <row r="118" spans="1:13">
      <c r="A118" s="4" t="str">
        <f t="shared" si="6"/>
        <v/>
      </c>
      <c r="B118" s="5"/>
      <c r="C118" s="5"/>
      <c r="D118" s="6"/>
      <c r="E118" s="6"/>
      <c r="F118" s="7" t="str">
        <f t="shared" si="7"/>
        <v/>
      </c>
      <c r="G118" s="6"/>
      <c r="H118" s="6"/>
      <c r="I118" s="6"/>
      <c r="J118" s="8"/>
      <c r="K118" s="6"/>
      <c r="L118" s="9"/>
      <c r="M118" s="9"/>
    </row>
    <row r="119" spans="1:13">
      <c r="A119" s="4" t="str">
        <f t="shared" si="6"/>
        <v/>
      </c>
      <c r="B119" s="5"/>
      <c r="C119" s="5"/>
      <c r="D119" s="6"/>
      <c r="E119" s="6"/>
      <c r="F119" s="7" t="str">
        <f t="shared" si="7"/>
        <v/>
      </c>
      <c r="G119" s="6"/>
      <c r="H119" s="6"/>
      <c r="I119" s="6"/>
      <c r="J119" s="8"/>
      <c r="K119" s="6"/>
      <c r="L119" s="9"/>
      <c r="M119" s="9"/>
    </row>
    <row r="120" spans="1:13">
      <c r="A120" s="4" t="str">
        <f t="shared" si="6"/>
        <v/>
      </c>
      <c r="B120" s="5"/>
      <c r="C120" s="5"/>
      <c r="D120" s="6"/>
      <c r="E120" s="6"/>
      <c r="F120" s="7" t="str">
        <f t="shared" si="7"/>
        <v/>
      </c>
      <c r="G120" s="6"/>
      <c r="H120" s="6"/>
      <c r="I120" s="6"/>
      <c r="J120" s="8"/>
      <c r="K120" s="6"/>
      <c r="L120" s="9"/>
      <c r="M120" s="9"/>
    </row>
    <row r="121" spans="1:13">
      <c r="A121" s="4" t="str">
        <f t="shared" si="6"/>
        <v/>
      </c>
      <c r="B121" s="5"/>
      <c r="C121" s="5"/>
      <c r="D121" s="6"/>
      <c r="E121" s="6"/>
      <c r="F121" s="7" t="str">
        <f t="shared" si="7"/>
        <v/>
      </c>
      <c r="G121" s="6"/>
      <c r="H121" s="6"/>
      <c r="I121" s="6"/>
      <c r="J121" s="8"/>
      <c r="K121" s="6"/>
      <c r="L121" s="9"/>
      <c r="M121" s="9"/>
    </row>
    <row r="122" spans="1:13">
      <c r="A122" s="4" t="str">
        <f t="shared" si="6"/>
        <v/>
      </c>
      <c r="B122" s="5"/>
      <c r="C122" s="5"/>
      <c r="D122" s="6"/>
      <c r="E122" s="6"/>
      <c r="F122" s="7" t="str">
        <f t="shared" si="7"/>
        <v/>
      </c>
      <c r="G122" s="6"/>
      <c r="H122" s="6"/>
      <c r="I122" s="6"/>
      <c r="J122" s="8"/>
      <c r="K122" s="6"/>
      <c r="L122" s="9"/>
      <c r="M122" s="9"/>
    </row>
    <row r="123" spans="1:13">
      <c r="A123" s="4" t="str">
        <f t="shared" si="6"/>
        <v/>
      </c>
      <c r="B123" s="5"/>
      <c r="C123" s="5"/>
      <c r="D123" s="6"/>
      <c r="E123" s="6"/>
      <c r="F123" s="7" t="str">
        <f t="shared" si="7"/>
        <v/>
      </c>
      <c r="G123" s="6"/>
      <c r="H123" s="6"/>
      <c r="I123" s="6"/>
      <c r="J123" s="8"/>
      <c r="K123" s="6"/>
      <c r="L123" s="9"/>
      <c r="M123" s="9"/>
    </row>
    <row r="124" spans="1:13">
      <c r="A124" s="4" t="str">
        <f t="shared" si="6"/>
        <v/>
      </c>
      <c r="B124" s="5"/>
      <c r="C124" s="5"/>
      <c r="D124" s="6"/>
      <c r="E124" s="6"/>
      <c r="F124" s="7" t="str">
        <f t="shared" si="7"/>
        <v/>
      </c>
      <c r="G124" s="6"/>
      <c r="H124" s="6"/>
      <c r="I124" s="6"/>
      <c r="J124" s="8"/>
      <c r="K124" s="6"/>
      <c r="L124" s="9"/>
      <c r="M124" s="9"/>
    </row>
    <row r="125" spans="1:13">
      <c r="A125" s="4" t="str">
        <f t="shared" si="6"/>
        <v/>
      </c>
      <c r="B125" s="5"/>
      <c r="C125" s="5"/>
      <c r="D125" s="6"/>
      <c r="E125" s="6"/>
      <c r="F125" s="7" t="str">
        <f t="shared" si="7"/>
        <v/>
      </c>
      <c r="G125" s="6"/>
      <c r="H125" s="6"/>
      <c r="I125" s="6"/>
      <c r="J125" s="8"/>
      <c r="K125" s="6"/>
      <c r="L125" s="9"/>
      <c r="M125" s="9"/>
    </row>
    <row r="126" spans="1:13">
      <c r="A126" s="4" t="str">
        <f t="shared" si="6"/>
        <v/>
      </c>
      <c r="B126" s="5"/>
      <c r="C126" s="5"/>
      <c r="D126" s="6"/>
      <c r="E126" s="6"/>
      <c r="F126" s="7" t="str">
        <f t="shared" si="7"/>
        <v/>
      </c>
      <c r="G126" s="6"/>
      <c r="H126" s="6"/>
      <c r="I126" s="6"/>
      <c r="J126" s="8"/>
      <c r="K126" s="6"/>
      <c r="L126" s="9"/>
      <c r="M126" s="9"/>
    </row>
    <row r="127" spans="1:13">
      <c r="A127" s="4" t="str">
        <f t="shared" si="6"/>
        <v/>
      </c>
      <c r="B127" s="5"/>
      <c r="C127" s="5"/>
      <c r="D127" s="6"/>
      <c r="E127" s="6"/>
      <c r="F127" s="7" t="str">
        <f t="shared" si="7"/>
        <v/>
      </c>
      <c r="G127" s="6"/>
      <c r="H127" s="6"/>
      <c r="I127" s="6"/>
      <c r="J127" s="8"/>
      <c r="K127" s="6"/>
      <c r="L127" s="9"/>
      <c r="M127" s="9"/>
    </row>
    <row r="128" spans="1:13">
      <c r="A128" s="4" t="str">
        <f t="shared" si="6"/>
        <v/>
      </c>
      <c r="B128" s="5"/>
      <c r="C128" s="5"/>
      <c r="D128" s="6"/>
      <c r="E128" s="6"/>
      <c r="F128" s="7" t="str">
        <f t="shared" si="7"/>
        <v/>
      </c>
      <c r="G128" s="6"/>
      <c r="H128" s="6"/>
      <c r="I128" s="6"/>
      <c r="J128" s="8"/>
      <c r="K128" s="6"/>
      <c r="L128" s="9"/>
      <c r="M128" s="9"/>
    </row>
    <row r="129" spans="1:13">
      <c r="A129" s="4" t="str">
        <f t="shared" si="6"/>
        <v/>
      </c>
      <c r="B129" s="5"/>
      <c r="C129" s="5"/>
      <c r="D129" s="6"/>
      <c r="E129" s="6"/>
      <c r="F129" s="7" t="str">
        <f t="shared" si="7"/>
        <v/>
      </c>
      <c r="G129" s="6"/>
      <c r="H129" s="6"/>
      <c r="I129" s="6"/>
      <c r="J129" s="8"/>
      <c r="K129" s="6"/>
      <c r="L129" s="9"/>
      <c r="M129" s="9"/>
    </row>
    <row r="130" spans="1:13">
      <c r="A130" s="4" t="str">
        <f t="shared" si="6"/>
        <v/>
      </c>
      <c r="B130" s="5"/>
      <c r="C130" s="5"/>
      <c r="D130" s="6"/>
      <c r="E130" s="6"/>
      <c r="F130" s="7" t="str">
        <f t="shared" si="7"/>
        <v/>
      </c>
      <c r="G130" s="6"/>
      <c r="H130" s="6"/>
      <c r="I130" s="6"/>
      <c r="J130" s="8"/>
      <c r="K130" s="6"/>
      <c r="L130" s="9"/>
      <c r="M130" s="9"/>
    </row>
    <row r="131" spans="1:13">
      <c r="A131" s="4" t="str">
        <f t="shared" si="6"/>
        <v/>
      </c>
      <c r="B131" s="5"/>
      <c r="C131" s="5"/>
      <c r="D131" s="6"/>
      <c r="E131" s="6"/>
      <c r="F131" s="7" t="str">
        <f t="shared" si="7"/>
        <v/>
      </c>
      <c r="G131" s="6"/>
      <c r="H131" s="6"/>
      <c r="I131" s="6"/>
      <c r="J131" s="8"/>
      <c r="K131" s="6"/>
      <c r="L131" s="9"/>
      <c r="M131" s="9"/>
    </row>
    <row r="132" spans="1:13">
      <c r="A132" s="4" t="str">
        <f t="shared" si="6"/>
        <v/>
      </c>
      <c r="B132" s="5"/>
      <c r="C132" s="5"/>
      <c r="D132" s="6"/>
      <c r="E132" s="6"/>
      <c r="F132" s="7" t="str">
        <f t="shared" si="7"/>
        <v/>
      </c>
      <c r="G132" s="6"/>
      <c r="H132" s="6"/>
      <c r="I132" s="6"/>
      <c r="J132" s="8"/>
      <c r="K132" s="6"/>
      <c r="L132" s="9"/>
      <c r="M132" s="9"/>
    </row>
    <row r="133" spans="1:13">
      <c r="A133" s="4" t="str">
        <f t="shared" si="6"/>
        <v/>
      </c>
      <c r="B133" s="5"/>
      <c r="C133" s="5"/>
      <c r="D133" s="6"/>
      <c r="E133" s="6"/>
      <c r="F133" s="7" t="str">
        <f t="shared" si="7"/>
        <v/>
      </c>
      <c r="G133" s="6"/>
      <c r="H133" s="6"/>
      <c r="I133" s="6"/>
      <c r="J133" s="8"/>
      <c r="K133" s="6"/>
      <c r="L133" s="9"/>
      <c r="M133" s="9"/>
    </row>
    <row r="134" spans="1:13">
      <c r="A134" s="4" t="str">
        <f t="shared" si="6"/>
        <v/>
      </c>
      <c r="B134" s="5"/>
      <c r="C134" s="5"/>
      <c r="D134" s="6"/>
      <c r="E134" s="6"/>
      <c r="F134" s="7" t="str">
        <f t="shared" si="7"/>
        <v/>
      </c>
      <c r="G134" s="6"/>
      <c r="H134" s="6"/>
      <c r="I134" s="6"/>
      <c r="J134" s="8"/>
      <c r="K134" s="6"/>
      <c r="L134" s="9"/>
      <c r="M134" s="9"/>
    </row>
    <row r="135" spans="1:13">
      <c r="A135" s="4" t="str">
        <f t="shared" ref="A135:A166" si="8">IF(B135="","",ROW()-6)</f>
        <v/>
      </c>
      <c r="B135" s="5"/>
      <c r="C135" s="5"/>
      <c r="D135" s="6"/>
      <c r="E135" s="6"/>
      <c r="F135" s="7" t="str">
        <f t="shared" ref="F135:F166" si="9">IF(B135="","",IFERROR(IF(OR(COUNT(D135:E135)&lt;2,D135&lt;=0,E135&lt;0,E135&gt;=D135),"REVISAR",D135-E135),"REVISAR"))</f>
        <v/>
      </c>
      <c r="G135" s="6"/>
      <c r="H135" s="6"/>
      <c r="I135" s="6"/>
      <c r="J135" s="8"/>
      <c r="K135" s="6"/>
      <c r="L135" s="9"/>
      <c r="M135" s="9"/>
    </row>
    <row r="136" spans="1:13">
      <c r="A136" s="4" t="str">
        <f t="shared" si="8"/>
        <v/>
      </c>
      <c r="B136" s="5"/>
      <c r="C136" s="5"/>
      <c r="D136" s="6"/>
      <c r="E136" s="6"/>
      <c r="F136" s="7" t="str">
        <f t="shared" si="9"/>
        <v/>
      </c>
      <c r="G136" s="6"/>
      <c r="H136" s="6"/>
      <c r="I136" s="6"/>
      <c r="J136" s="8"/>
      <c r="K136" s="6"/>
      <c r="L136" s="9"/>
      <c r="M136" s="9"/>
    </row>
    <row r="137" spans="1:13">
      <c r="A137" s="4" t="str">
        <f t="shared" si="8"/>
        <v/>
      </c>
      <c r="B137" s="5"/>
      <c r="C137" s="5"/>
      <c r="D137" s="6"/>
      <c r="E137" s="6"/>
      <c r="F137" s="7" t="str">
        <f t="shared" si="9"/>
        <v/>
      </c>
      <c r="G137" s="6"/>
      <c r="H137" s="6"/>
      <c r="I137" s="6"/>
      <c r="J137" s="8"/>
      <c r="K137" s="6"/>
      <c r="L137" s="9"/>
      <c r="M137" s="9"/>
    </row>
    <row r="138" spans="1:13">
      <c r="A138" s="4" t="str">
        <f t="shared" si="8"/>
        <v/>
      </c>
      <c r="B138" s="5"/>
      <c r="C138" s="5"/>
      <c r="D138" s="6"/>
      <c r="E138" s="6"/>
      <c r="F138" s="7" t="str">
        <f t="shared" si="9"/>
        <v/>
      </c>
      <c r="G138" s="6"/>
      <c r="H138" s="6"/>
      <c r="I138" s="6"/>
      <c r="J138" s="8"/>
      <c r="K138" s="6"/>
      <c r="L138" s="9"/>
      <c r="M138" s="9"/>
    </row>
    <row r="139" spans="1:13">
      <c r="A139" s="4" t="str">
        <f t="shared" si="8"/>
        <v/>
      </c>
      <c r="B139" s="5"/>
      <c r="C139" s="5"/>
      <c r="D139" s="6"/>
      <c r="E139" s="6"/>
      <c r="F139" s="7" t="str">
        <f t="shared" si="9"/>
        <v/>
      </c>
      <c r="G139" s="6"/>
      <c r="H139" s="6"/>
      <c r="I139" s="6"/>
      <c r="J139" s="8"/>
      <c r="K139" s="6"/>
      <c r="L139" s="9"/>
      <c r="M139" s="9"/>
    </row>
    <row r="140" spans="1:13">
      <c r="A140" s="4" t="str">
        <f t="shared" si="8"/>
        <v/>
      </c>
      <c r="B140" s="5"/>
      <c r="C140" s="5"/>
      <c r="D140" s="6"/>
      <c r="E140" s="6"/>
      <c r="F140" s="7" t="str">
        <f t="shared" si="9"/>
        <v/>
      </c>
      <c r="G140" s="6"/>
      <c r="H140" s="6"/>
      <c r="I140" s="6"/>
      <c r="J140" s="8"/>
      <c r="K140" s="6"/>
      <c r="L140" s="9"/>
      <c r="M140" s="9"/>
    </row>
    <row r="141" spans="1:13">
      <c r="A141" s="4" t="str">
        <f t="shared" si="8"/>
        <v/>
      </c>
      <c r="B141" s="5"/>
      <c r="C141" s="5"/>
      <c r="D141" s="6"/>
      <c r="E141" s="6"/>
      <c r="F141" s="7" t="str">
        <f t="shared" si="9"/>
        <v/>
      </c>
      <c r="G141" s="6"/>
      <c r="H141" s="6"/>
      <c r="I141" s="6"/>
      <c r="J141" s="8"/>
      <c r="K141" s="6"/>
      <c r="L141" s="9"/>
      <c r="M141" s="9"/>
    </row>
    <row r="142" spans="1:13">
      <c r="A142" s="4" t="str">
        <f t="shared" si="8"/>
        <v/>
      </c>
      <c r="B142" s="5"/>
      <c r="C142" s="5"/>
      <c r="D142" s="6"/>
      <c r="E142" s="6"/>
      <c r="F142" s="7" t="str">
        <f t="shared" si="9"/>
        <v/>
      </c>
      <c r="G142" s="6"/>
      <c r="H142" s="6"/>
      <c r="I142" s="6"/>
      <c r="J142" s="8"/>
      <c r="K142" s="6"/>
      <c r="L142" s="9"/>
      <c r="M142" s="9"/>
    </row>
    <row r="143" spans="1:13">
      <c r="A143" s="4" t="str">
        <f t="shared" si="8"/>
        <v/>
      </c>
      <c r="B143" s="5"/>
      <c r="C143" s="5"/>
      <c r="D143" s="6"/>
      <c r="E143" s="6"/>
      <c r="F143" s="7" t="str">
        <f t="shared" si="9"/>
        <v/>
      </c>
      <c r="G143" s="6"/>
      <c r="H143" s="6"/>
      <c r="I143" s="6"/>
      <c r="J143" s="8"/>
      <c r="K143" s="6"/>
      <c r="L143" s="9"/>
      <c r="M143" s="9"/>
    </row>
    <row r="144" spans="1:13">
      <c r="A144" s="4" t="str">
        <f t="shared" si="8"/>
        <v/>
      </c>
      <c r="B144" s="5"/>
      <c r="C144" s="5"/>
      <c r="D144" s="6"/>
      <c r="E144" s="6"/>
      <c r="F144" s="7" t="str">
        <f t="shared" si="9"/>
        <v/>
      </c>
      <c r="G144" s="6"/>
      <c r="H144" s="6"/>
      <c r="I144" s="6"/>
      <c r="J144" s="8"/>
      <c r="K144" s="6"/>
      <c r="L144" s="9"/>
      <c r="M144" s="9"/>
    </row>
    <row r="145" spans="1:13">
      <c r="A145" s="4" t="str">
        <f t="shared" si="8"/>
        <v/>
      </c>
      <c r="B145" s="5"/>
      <c r="C145" s="5"/>
      <c r="D145" s="6"/>
      <c r="E145" s="6"/>
      <c r="F145" s="7" t="str">
        <f t="shared" si="9"/>
        <v/>
      </c>
      <c r="G145" s="6"/>
      <c r="H145" s="6"/>
      <c r="I145" s="6"/>
      <c r="J145" s="8"/>
      <c r="K145" s="6"/>
      <c r="L145" s="9"/>
      <c r="M145" s="9"/>
    </row>
    <row r="146" spans="1:13">
      <c r="A146" s="4" t="str">
        <f t="shared" si="8"/>
        <v/>
      </c>
      <c r="B146" s="5"/>
      <c r="C146" s="5"/>
      <c r="D146" s="6"/>
      <c r="E146" s="6"/>
      <c r="F146" s="7" t="str">
        <f t="shared" si="9"/>
        <v/>
      </c>
      <c r="G146" s="6"/>
      <c r="H146" s="6"/>
      <c r="I146" s="6"/>
      <c r="J146" s="8"/>
      <c r="K146" s="6"/>
      <c r="L146" s="9"/>
      <c r="M146" s="9"/>
    </row>
    <row r="147" spans="1:13">
      <c r="A147" s="4" t="str">
        <f t="shared" si="8"/>
        <v/>
      </c>
      <c r="B147" s="5"/>
      <c r="C147" s="5"/>
      <c r="D147" s="6"/>
      <c r="E147" s="6"/>
      <c r="F147" s="7" t="str">
        <f t="shared" si="9"/>
        <v/>
      </c>
      <c r="G147" s="6"/>
      <c r="H147" s="6"/>
      <c r="I147" s="6"/>
      <c r="J147" s="8"/>
      <c r="K147" s="6"/>
      <c r="L147" s="9"/>
      <c r="M147" s="9"/>
    </row>
    <row r="148" spans="1:13">
      <c r="A148" s="4" t="str">
        <f t="shared" si="8"/>
        <v/>
      </c>
      <c r="B148" s="5"/>
      <c r="C148" s="5"/>
      <c r="D148" s="6"/>
      <c r="E148" s="6"/>
      <c r="F148" s="7" t="str">
        <f t="shared" si="9"/>
        <v/>
      </c>
      <c r="G148" s="6"/>
      <c r="H148" s="6"/>
      <c r="I148" s="6"/>
      <c r="J148" s="8"/>
      <c r="K148" s="6"/>
      <c r="L148" s="9"/>
      <c r="M148" s="9"/>
    </row>
    <row r="149" spans="1:13">
      <c r="A149" s="4" t="str">
        <f t="shared" si="8"/>
        <v/>
      </c>
      <c r="B149" s="5"/>
      <c r="C149" s="5"/>
      <c r="D149" s="6"/>
      <c r="E149" s="6"/>
      <c r="F149" s="7" t="str">
        <f t="shared" si="9"/>
        <v/>
      </c>
      <c r="G149" s="6"/>
      <c r="H149" s="6"/>
      <c r="I149" s="6"/>
      <c r="J149" s="8"/>
      <c r="K149" s="6"/>
      <c r="L149" s="9"/>
      <c r="M149" s="9"/>
    </row>
    <row r="150" spans="1:13">
      <c r="A150" s="4" t="str">
        <f t="shared" si="8"/>
        <v/>
      </c>
      <c r="B150" s="5"/>
      <c r="C150" s="5"/>
      <c r="D150" s="6"/>
      <c r="E150" s="6"/>
      <c r="F150" s="7" t="str">
        <f t="shared" si="9"/>
        <v/>
      </c>
      <c r="G150" s="6"/>
      <c r="H150" s="6"/>
      <c r="I150" s="6"/>
      <c r="J150" s="8"/>
      <c r="K150" s="6"/>
      <c r="L150" s="9"/>
      <c r="M150" s="9"/>
    </row>
    <row r="151" spans="1:13">
      <c r="A151" s="4" t="str">
        <f t="shared" si="8"/>
        <v/>
      </c>
      <c r="B151" s="5"/>
      <c r="C151" s="5"/>
      <c r="D151" s="6"/>
      <c r="E151" s="6"/>
      <c r="F151" s="7" t="str">
        <f t="shared" si="9"/>
        <v/>
      </c>
      <c r="G151" s="6"/>
      <c r="H151" s="6"/>
      <c r="I151" s="6"/>
      <c r="J151" s="8"/>
      <c r="K151" s="6"/>
      <c r="L151" s="9"/>
      <c r="M151" s="9"/>
    </row>
    <row r="152" spans="1:13">
      <c r="A152" s="4" t="str">
        <f t="shared" si="8"/>
        <v/>
      </c>
      <c r="B152" s="5"/>
      <c r="C152" s="5"/>
      <c r="D152" s="6"/>
      <c r="E152" s="6"/>
      <c r="F152" s="7" t="str">
        <f t="shared" si="9"/>
        <v/>
      </c>
      <c r="G152" s="6"/>
      <c r="H152" s="6"/>
      <c r="I152" s="6"/>
      <c r="J152" s="8"/>
      <c r="K152" s="6"/>
      <c r="L152" s="9"/>
      <c r="M152" s="9"/>
    </row>
    <row r="153" spans="1:13">
      <c r="A153" s="4" t="str">
        <f t="shared" si="8"/>
        <v/>
      </c>
      <c r="B153" s="5"/>
      <c r="C153" s="5"/>
      <c r="D153" s="6"/>
      <c r="E153" s="6"/>
      <c r="F153" s="7" t="str">
        <f t="shared" si="9"/>
        <v/>
      </c>
      <c r="G153" s="6"/>
      <c r="H153" s="6"/>
      <c r="I153" s="6"/>
      <c r="J153" s="8"/>
      <c r="K153" s="6"/>
      <c r="L153" s="9"/>
      <c r="M153" s="9"/>
    </row>
    <row r="154" spans="1:13">
      <c r="A154" s="4" t="str">
        <f t="shared" si="8"/>
        <v/>
      </c>
      <c r="B154" s="5"/>
      <c r="C154" s="5"/>
      <c r="D154" s="6"/>
      <c r="E154" s="6"/>
      <c r="F154" s="7" t="str">
        <f t="shared" si="9"/>
        <v/>
      </c>
      <c r="G154" s="6"/>
      <c r="H154" s="6"/>
      <c r="I154" s="6"/>
      <c r="J154" s="8"/>
      <c r="K154" s="6"/>
      <c r="L154" s="9"/>
      <c r="M154" s="9"/>
    </row>
    <row r="155" spans="1:13">
      <c r="A155" s="4" t="str">
        <f t="shared" si="8"/>
        <v/>
      </c>
      <c r="B155" s="5"/>
      <c r="C155" s="5"/>
      <c r="D155" s="6"/>
      <c r="E155" s="6"/>
      <c r="F155" s="7" t="str">
        <f t="shared" si="9"/>
        <v/>
      </c>
      <c r="G155" s="6"/>
      <c r="H155" s="6"/>
      <c r="I155" s="6"/>
      <c r="J155" s="8"/>
      <c r="K155" s="6"/>
      <c r="L155" s="9"/>
      <c r="M155" s="9"/>
    </row>
    <row r="156" spans="1:13">
      <c r="A156" s="4" t="str">
        <f t="shared" si="8"/>
        <v/>
      </c>
      <c r="B156" s="5"/>
      <c r="C156" s="5"/>
      <c r="D156" s="6"/>
      <c r="E156" s="6"/>
      <c r="F156" s="7" t="str">
        <f t="shared" si="9"/>
        <v/>
      </c>
      <c r="G156" s="6"/>
      <c r="H156" s="6"/>
      <c r="I156" s="6"/>
      <c r="J156" s="8"/>
      <c r="K156" s="6"/>
      <c r="L156" s="9"/>
      <c r="M156" s="9"/>
    </row>
    <row r="157" spans="1:13">
      <c r="A157" s="4" t="str">
        <f t="shared" si="8"/>
        <v/>
      </c>
      <c r="B157" s="5"/>
      <c r="C157" s="5"/>
      <c r="D157" s="6"/>
      <c r="E157" s="6"/>
      <c r="F157" s="7" t="str">
        <f t="shared" si="9"/>
        <v/>
      </c>
      <c r="G157" s="6"/>
      <c r="H157" s="6"/>
      <c r="I157" s="6"/>
      <c r="J157" s="8"/>
      <c r="K157" s="6"/>
      <c r="L157" s="9"/>
      <c r="M157" s="9"/>
    </row>
    <row r="158" spans="1:13">
      <c r="A158" s="4" t="str">
        <f t="shared" si="8"/>
        <v/>
      </c>
      <c r="B158" s="5"/>
      <c r="C158" s="5"/>
      <c r="D158" s="6"/>
      <c r="E158" s="6"/>
      <c r="F158" s="7" t="str">
        <f t="shared" si="9"/>
        <v/>
      </c>
      <c r="G158" s="6"/>
      <c r="H158" s="6"/>
      <c r="I158" s="6"/>
      <c r="J158" s="8"/>
      <c r="K158" s="6"/>
      <c r="L158" s="9"/>
      <c r="M158" s="9"/>
    </row>
    <row r="159" spans="1:13">
      <c r="A159" s="4" t="str">
        <f t="shared" si="8"/>
        <v/>
      </c>
      <c r="B159" s="5"/>
      <c r="C159" s="5"/>
      <c r="D159" s="6"/>
      <c r="E159" s="6"/>
      <c r="F159" s="7" t="str">
        <f t="shared" si="9"/>
        <v/>
      </c>
      <c r="G159" s="6"/>
      <c r="H159" s="6"/>
      <c r="I159" s="6"/>
      <c r="J159" s="8"/>
      <c r="K159" s="6"/>
      <c r="L159" s="9"/>
      <c r="M159" s="9"/>
    </row>
    <row r="160" spans="1:13">
      <c r="A160" s="4" t="str">
        <f t="shared" si="8"/>
        <v/>
      </c>
      <c r="B160" s="5"/>
      <c r="C160" s="5"/>
      <c r="D160" s="6"/>
      <c r="E160" s="6"/>
      <c r="F160" s="7" t="str">
        <f t="shared" si="9"/>
        <v/>
      </c>
      <c r="G160" s="6"/>
      <c r="H160" s="6"/>
      <c r="I160" s="6"/>
      <c r="J160" s="8"/>
      <c r="K160" s="6"/>
      <c r="L160" s="9"/>
      <c r="M160" s="9"/>
    </row>
    <row r="161" spans="1:13">
      <c r="A161" s="4" t="str">
        <f t="shared" si="8"/>
        <v/>
      </c>
      <c r="B161" s="5"/>
      <c r="C161" s="5"/>
      <c r="D161" s="6"/>
      <c r="E161" s="6"/>
      <c r="F161" s="7" t="str">
        <f t="shared" si="9"/>
        <v/>
      </c>
      <c r="G161" s="6"/>
      <c r="H161" s="6"/>
      <c r="I161" s="6"/>
      <c r="J161" s="8"/>
      <c r="K161" s="6"/>
      <c r="L161" s="9"/>
      <c r="M161" s="9"/>
    </row>
    <row r="162" spans="1:13">
      <c r="A162" s="4" t="str">
        <f t="shared" si="8"/>
        <v/>
      </c>
      <c r="B162" s="5"/>
      <c r="C162" s="5"/>
      <c r="D162" s="6"/>
      <c r="E162" s="6"/>
      <c r="F162" s="7" t="str">
        <f t="shared" si="9"/>
        <v/>
      </c>
      <c r="G162" s="6"/>
      <c r="H162" s="6"/>
      <c r="I162" s="6"/>
      <c r="J162" s="8"/>
      <c r="K162" s="6"/>
      <c r="L162" s="9"/>
      <c r="M162" s="9"/>
    </row>
    <row r="163" spans="1:13">
      <c r="A163" s="4" t="str">
        <f t="shared" si="8"/>
        <v/>
      </c>
      <c r="B163" s="5"/>
      <c r="C163" s="5"/>
      <c r="D163" s="6"/>
      <c r="E163" s="6"/>
      <c r="F163" s="7" t="str">
        <f t="shared" si="9"/>
        <v/>
      </c>
      <c r="G163" s="6"/>
      <c r="H163" s="6"/>
      <c r="I163" s="6"/>
      <c r="J163" s="8"/>
      <c r="K163" s="6"/>
      <c r="L163" s="9"/>
      <c r="M163" s="9"/>
    </row>
    <row r="164" spans="1:13">
      <c r="A164" s="4" t="str">
        <f t="shared" si="8"/>
        <v/>
      </c>
      <c r="B164" s="5"/>
      <c r="C164" s="5"/>
      <c r="D164" s="6"/>
      <c r="E164" s="6"/>
      <c r="F164" s="7" t="str">
        <f t="shared" si="9"/>
        <v/>
      </c>
      <c r="G164" s="6"/>
      <c r="H164" s="6"/>
      <c r="I164" s="6"/>
      <c r="J164" s="8"/>
      <c r="K164" s="6"/>
      <c r="L164" s="9"/>
      <c r="M164" s="9"/>
    </row>
    <row r="165" spans="1:13">
      <c r="A165" s="4" t="str">
        <f t="shared" si="8"/>
        <v/>
      </c>
      <c r="B165" s="5"/>
      <c r="C165" s="5"/>
      <c r="D165" s="6"/>
      <c r="E165" s="6"/>
      <c r="F165" s="7" t="str">
        <f t="shared" si="9"/>
        <v/>
      </c>
      <c r="G165" s="6"/>
      <c r="H165" s="6"/>
      <c r="I165" s="6"/>
      <c r="J165" s="8"/>
      <c r="K165" s="6"/>
      <c r="L165" s="9"/>
      <c r="M165" s="9"/>
    </row>
    <row r="166" spans="1:13">
      <c r="A166" s="4" t="str">
        <f t="shared" si="8"/>
        <v/>
      </c>
      <c r="B166" s="5"/>
      <c r="C166" s="5"/>
      <c r="D166" s="6"/>
      <c r="E166" s="6"/>
      <c r="F166" s="7" t="str">
        <f t="shared" si="9"/>
        <v/>
      </c>
      <c r="G166" s="6"/>
      <c r="H166" s="6"/>
      <c r="I166" s="6"/>
      <c r="J166" s="8"/>
      <c r="K166" s="6"/>
      <c r="L166" s="9"/>
      <c r="M166" s="9"/>
    </row>
    <row r="167" spans="1:13">
      <c r="A167" s="4" t="str">
        <f t="shared" ref="A167:A198" si="10">IF(B167="","",ROW()-6)</f>
        <v/>
      </c>
      <c r="B167" s="5"/>
      <c r="C167" s="5"/>
      <c r="D167" s="6"/>
      <c r="E167" s="6"/>
      <c r="F167" s="7" t="str">
        <f t="shared" ref="F167:F198" si="11">IF(B167="","",IFERROR(IF(OR(COUNT(D167:E167)&lt;2,D167&lt;=0,E167&lt;0,E167&gt;=D167),"REVISAR",D167-E167),"REVISAR"))</f>
        <v/>
      </c>
      <c r="G167" s="6"/>
      <c r="H167" s="6"/>
      <c r="I167" s="6"/>
      <c r="J167" s="8"/>
      <c r="K167" s="6"/>
      <c r="L167" s="9"/>
      <c r="M167" s="9"/>
    </row>
    <row r="168" spans="1:13">
      <c r="A168" s="4" t="str">
        <f t="shared" si="10"/>
        <v/>
      </c>
      <c r="B168" s="5"/>
      <c r="C168" s="5"/>
      <c r="D168" s="6"/>
      <c r="E168" s="6"/>
      <c r="F168" s="7" t="str">
        <f t="shared" si="11"/>
        <v/>
      </c>
      <c r="G168" s="6"/>
      <c r="H168" s="6"/>
      <c r="I168" s="6"/>
      <c r="J168" s="8"/>
      <c r="K168" s="6"/>
      <c r="L168" s="9"/>
      <c r="M168" s="9"/>
    </row>
    <row r="169" spans="1:13">
      <c r="A169" s="4" t="str">
        <f t="shared" si="10"/>
        <v/>
      </c>
      <c r="B169" s="5"/>
      <c r="C169" s="5"/>
      <c r="D169" s="6"/>
      <c r="E169" s="6"/>
      <c r="F169" s="7" t="str">
        <f t="shared" si="11"/>
        <v/>
      </c>
      <c r="G169" s="6"/>
      <c r="H169" s="6"/>
      <c r="I169" s="6"/>
      <c r="J169" s="8"/>
      <c r="K169" s="6"/>
      <c r="L169" s="9"/>
      <c r="M169" s="9"/>
    </row>
    <row r="170" spans="1:13">
      <c r="A170" s="4" t="str">
        <f t="shared" si="10"/>
        <v/>
      </c>
      <c r="B170" s="5"/>
      <c r="C170" s="5"/>
      <c r="D170" s="6"/>
      <c r="E170" s="6"/>
      <c r="F170" s="7" t="str">
        <f t="shared" si="11"/>
        <v/>
      </c>
      <c r="G170" s="6"/>
      <c r="H170" s="6"/>
      <c r="I170" s="6"/>
      <c r="J170" s="8"/>
      <c r="K170" s="6"/>
      <c r="L170" s="9"/>
      <c r="M170" s="9"/>
    </row>
    <row r="171" spans="1:13">
      <c r="A171" s="4" t="str">
        <f t="shared" si="10"/>
        <v/>
      </c>
      <c r="B171" s="5"/>
      <c r="C171" s="5"/>
      <c r="D171" s="6"/>
      <c r="E171" s="6"/>
      <c r="F171" s="7" t="str">
        <f t="shared" si="11"/>
        <v/>
      </c>
      <c r="G171" s="6"/>
      <c r="H171" s="6"/>
      <c r="I171" s="6"/>
      <c r="J171" s="8"/>
      <c r="K171" s="6"/>
      <c r="L171" s="9"/>
      <c r="M171" s="9"/>
    </row>
    <row r="172" spans="1:13">
      <c r="A172" s="4" t="str">
        <f t="shared" si="10"/>
        <v/>
      </c>
      <c r="B172" s="5"/>
      <c r="C172" s="5"/>
      <c r="D172" s="6"/>
      <c r="E172" s="6"/>
      <c r="F172" s="7" t="str">
        <f t="shared" si="11"/>
        <v/>
      </c>
      <c r="G172" s="6"/>
      <c r="H172" s="6"/>
      <c r="I172" s="6"/>
      <c r="J172" s="8"/>
      <c r="K172" s="6"/>
      <c r="L172" s="9"/>
      <c r="M172" s="9"/>
    </row>
    <row r="173" spans="1:13">
      <c r="A173" s="4" t="str">
        <f t="shared" si="10"/>
        <v/>
      </c>
      <c r="B173" s="5"/>
      <c r="C173" s="5"/>
      <c r="D173" s="6"/>
      <c r="E173" s="6"/>
      <c r="F173" s="7" t="str">
        <f t="shared" si="11"/>
        <v/>
      </c>
      <c r="G173" s="6"/>
      <c r="H173" s="6"/>
      <c r="I173" s="6"/>
      <c r="J173" s="8"/>
      <c r="K173" s="6"/>
      <c r="L173" s="9"/>
      <c r="M173" s="9"/>
    </row>
    <row r="174" spans="1:13">
      <c r="A174" s="4" t="str">
        <f t="shared" si="10"/>
        <v/>
      </c>
      <c r="B174" s="5"/>
      <c r="C174" s="5"/>
      <c r="D174" s="6"/>
      <c r="E174" s="6"/>
      <c r="F174" s="7" t="str">
        <f t="shared" si="11"/>
        <v/>
      </c>
      <c r="G174" s="6"/>
      <c r="H174" s="6"/>
      <c r="I174" s="6"/>
      <c r="J174" s="8"/>
      <c r="K174" s="6"/>
      <c r="L174" s="9"/>
      <c r="M174" s="9"/>
    </row>
    <row r="175" spans="1:13">
      <c r="A175" s="4" t="str">
        <f t="shared" si="10"/>
        <v/>
      </c>
      <c r="B175" s="5"/>
      <c r="C175" s="5"/>
      <c r="D175" s="6"/>
      <c r="E175" s="6"/>
      <c r="F175" s="7" t="str">
        <f t="shared" si="11"/>
        <v/>
      </c>
      <c r="G175" s="6"/>
      <c r="H175" s="6"/>
      <c r="I175" s="6"/>
      <c r="J175" s="8"/>
      <c r="K175" s="6"/>
      <c r="L175" s="9"/>
      <c r="M175" s="9"/>
    </row>
    <row r="176" spans="1:13">
      <c r="A176" s="4" t="str">
        <f t="shared" si="10"/>
        <v/>
      </c>
      <c r="B176" s="5"/>
      <c r="C176" s="5"/>
      <c r="D176" s="6"/>
      <c r="E176" s="6"/>
      <c r="F176" s="7" t="str">
        <f t="shared" si="11"/>
        <v/>
      </c>
      <c r="G176" s="6"/>
      <c r="H176" s="6"/>
      <c r="I176" s="6"/>
      <c r="J176" s="8"/>
      <c r="K176" s="6"/>
      <c r="L176" s="9"/>
      <c r="M176" s="9"/>
    </row>
    <row r="177" spans="1:13">
      <c r="A177" s="4" t="str">
        <f t="shared" si="10"/>
        <v/>
      </c>
      <c r="B177" s="5"/>
      <c r="C177" s="5"/>
      <c r="D177" s="6"/>
      <c r="E177" s="6"/>
      <c r="F177" s="7" t="str">
        <f t="shared" si="11"/>
        <v/>
      </c>
      <c r="G177" s="6"/>
      <c r="H177" s="6"/>
      <c r="I177" s="6"/>
      <c r="J177" s="8"/>
      <c r="K177" s="6"/>
      <c r="L177" s="9"/>
      <c r="M177" s="9"/>
    </row>
    <row r="178" spans="1:13">
      <c r="A178" s="4" t="str">
        <f t="shared" si="10"/>
        <v/>
      </c>
      <c r="B178" s="5"/>
      <c r="C178" s="5"/>
      <c r="D178" s="6"/>
      <c r="E178" s="6"/>
      <c r="F178" s="7" t="str">
        <f t="shared" si="11"/>
        <v/>
      </c>
      <c r="G178" s="6"/>
      <c r="H178" s="6"/>
      <c r="I178" s="6"/>
      <c r="J178" s="8"/>
      <c r="K178" s="6"/>
      <c r="L178" s="9"/>
      <c r="M178" s="9"/>
    </row>
    <row r="179" spans="1:13">
      <c r="A179" s="4" t="str">
        <f t="shared" si="10"/>
        <v/>
      </c>
      <c r="B179" s="5"/>
      <c r="C179" s="5"/>
      <c r="D179" s="6"/>
      <c r="E179" s="6"/>
      <c r="F179" s="7" t="str">
        <f t="shared" si="11"/>
        <v/>
      </c>
      <c r="G179" s="6"/>
      <c r="H179" s="6"/>
      <c r="I179" s="6"/>
      <c r="J179" s="8"/>
      <c r="K179" s="6"/>
      <c r="L179" s="9"/>
      <c r="M179" s="9"/>
    </row>
    <row r="180" spans="1:13">
      <c r="A180" s="4" t="str">
        <f t="shared" si="10"/>
        <v/>
      </c>
      <c r="B180" s="5"/>
      <c r="C180" s="5"/>
      <c r="D180" s="6"/>
      <c r="E180" s="6"/>
      <c r="F180" s="7" t="str">
        <f t="shared" si="11"/>
        <v/>
      </c>
      <c r="G180" s="6"/>
      <c r="H180" s="6"/>
      <c r="I180" s="6"/>
      <c r="J180" s="8"/>
      <c r="K180" s="6"/>
      <c r="L180" s="9"/>
      <c r="M180" s="9"/>
    </row>
    <row r="181" spans="1:13">
      <c r="A181" s="4" t="str">
        <f t="shared" si="10"/>
        <v/>
      </c>
      <c r="B181" s="5"/>
      <c r="C181" s="5"/>
      <c r="D181" s="6"/>
      <c r="E181" s="6"/>
      <c r="F181" s="7" t="str">
        <f t="shared" si="11"/>
        <v/>
      </c>
      <c r="G181" s="6"/>
      <c r="H181" s="6"/>
      <c r="I181" s="6"/>
      <c r="J181" s="8"/>
      <c r="K181" s="6"/>
      <c r="L181" s="9"/>
      <c r="M181" s="9"/>
    </row>
    <row r="182" spans="1:13">
      <c r="A182" s="4" t="str">
        <f t="shared" si="10"/>
        <v/>
      </c>
      <c r="B182" s="5"/>
      <c r="C182" s="5"/>
      <c r="D182" s="6"/>
      <c r="E182" s="6"/>
      <c r="F182" s="7" t="str">
        <f t="shared" si="11"/>
        <v/>
      </c>
      <c r="G182" s="6"/>
      <c r="H182" s="6"/>
      <c r="I182" s="6"/>
      <c r="J182" s="8"/>
      <c r="K182" s="6"/>
      <c r="L182" s="9"/>
      <c r="M182" s="9"/>
    </row>
    <row r="183" spans="1:13">
      <c r="A183" s="4" t="str">
        <f t="shared" si="10"/>
        <v/>
      </c>
      <c r="B183" s="5"/>
      <c r="C183" s="5"/>
      <c r="D183" s="6"/>
      <c r="E183" s="6"/>
      <c r="F183" s="7" t="str">
        <f t="shared" si="11"/>
        <v/>
      </c>
      <c r="G183" s="6"/>
      <c r="H183" s="6"/>
      <c r="I183" s="6"/>
      <c r="J183" s="8"/>
      <c r="K183" s="6"/>
      <c r="L183" s="9"/>
      <c r="M183" s="9"/>
    </row>
    <row r="184" spans="1:13">
      <c r="A184" s="4" t="str">
        <f t="shared" si="10"/>
        <v/>
      </c>
      <c r="B184" s="5"/>
      <c r="C184" s="5"/>
      <c r="D184" s="6"/>
      <c r="E184" s="6"/>
      <c r="F184" s="7" t="str">
        <f t="shared" si="11"/>
        <v/>
      </c>
      <c r="G184" s="6"/>
      <c r="H184" s="6"/>
      <c r="I184" s="6"/>
      <c r="J184" s="8"/>
      <c r="K184" s="6"/>
      <c r="L184" s="9"/>
      <c r="M184" s="9"/>
    </row>
    <row r="185" spans="1:13">
      <c r="A185" s="4" t="str">
        <f t="shared" si="10"/>
        <v/>
      </c>
      <c r="B185" s="5"/>
      <c r="C185" s="5"/>
      <c r="D185" s="6"/>
      <c r="E185" s="6"/>
      <c r="F185" s="7" t="str">
        <f t="shared" si="11"/>
        <v/>
      </c>
      <c r="G185" s="6"/>
      <c r="H185" s="6"/>
      <c r="I185" s="6"/>
      <c r="J185" s="8"/>
      <c r="K185" s="6"/>
      <c r="L185" s="9"/>
      <c r="M185" s="9"/>
    </row>
    <row r="186" spans="1:13">
      <c r="A186" s="4" t="str">
        <f t="shared" si="10"/>
        <v/>
      </c>
      <c r="B186" s="5"/>
      <c r="C186" s="5"/>
      <c r="D186" s="6"/>
      <c r="E186" s="6"/>
      <c r="F186" s="7" t="str">
        <f t="shared" si="11"/>
        <v/>
      </c>
      <c r="G186" s="6"/>
      <c r="H186" s="6"/>
      <c r="I186" s="6"/>
      <c r="J186" s="8"/>
      <c r="K186" s="6"/>
      <c r="L186" s="9"/>
      <c r="M186" s="9"/>
    </row>
    <row r="187" spans="1:13">
      <c r="A187" s="4" t="str">
        <f t="shared" si="10"/>
        <v/>
      </c>
      <c r="B187" s="5"/>
      <c r="C187" s="5"/>
      <c r="D187" s="6"/>
      <c r="E187" s="6"/>
      <c r="F187" s="7" t="str">
        <f t="shared" si="11"/>
        <v/>
      </c>
      <c r="G187" s="6"/>
      <c r="H187" s="6"/>
      <c r="I187" s="6"/>
      <c r="J187" s="8"/>
      <c r="K187" s="6"/>
      <c r="L187" s="9"/>
      <c r="M187" s="9"/>
    </row>
    <row r="188" spans="1:13">
      <c r="A188" s="4" t="str">
        <f t="shared" si="10"/>
        <v/>
      </c>
      <c r="B188" s="5"/>
      <c r="C188" s="5"/>
      <c r="D188" s="6"/>
      <c r="E188" s="6"/>
      <c r="F188" s="7" t="str">
        <f t="shared" si="11"/>
        <v/>
      </c>
      <c r="G188" s="6"/>
      <c r="H188" s="6"/>
      <c r="I188" s="6"/>
      <c r="J188" s="8"/>
      <c r="K188" s="6"/>
      <c r="L188" s="9"/>
      <c r="M188" s="9"/>
    </row>
    <row r="189" spans="1:13">
      <c r="A189" s="4" t="str">
        <f t="shared" si="10"/>
        <v/>
      </c>
      <c r="B189" s="5"/>
      <c r="C189" s="5"/>
      <c r="D189" s="6"/>
      <c r="E189" s="6"/>
      <c r="F189" s="7" t="str">
        <f t="shared" si="11"/>
        <v/>
      </c>
      <c r="G189" s="6"/>
      <c r="H189" s="6"/>
      <c r="I189" s="6"/>
      <c r="J189" s="8"/>
      <c r="K189" s="6"/>
      <c r="L189" s="9"/>
      <c r="M189" s="9"/>
    </row>
    <row r="190" spans="1:13">
      <c r="A190" s="4" t="str">
        <f t="shared" si="10"/>
        <v/>
      </c>
      <c r="B190" s="5"/>
      <c r="C190" s="5"/>
      <c r="D190" s="6"/>
      <c r="E190" s="6"/>
      <c r="F190" s="7" t="str">
        <f t="shared" si="11"/>
        <v/>
      </c>
      <c r="G190" s="6"/>
      <c r="H190" s="6"/>
      <c r="I190" s="6"/>
      <c r="J190" s="8"/>
      <c r="K190" s="6"/>
      <c r="L190" s="9"/>
      <c r="M190" s="9"/>
    </row>
    <row r="191" spans="1:13">
      <c r="A191" s="4" t="str">
        <f t="shared" si="10"/>
        <v/>
      </c>
      <c r="B191" s="5"/>
      <c r="C191" s="5"/>
      <c r="D191" s="6"/>
      <c r="E191" s="6"/>
      <c r="F191" s="7" t="str">
        <f t="shared" si="11"/>
        <v/>
      </c>
      <c r="G191" s="6"/>
      <c r="H191" s="6"/>
      <c r="I191" s="6"/>
      <c r="J191" s="8"/>
      <c r="K191" s="6"/>
      <c r="L191" s="9"/>
      <c r="M191" s="9"/>
    </row>
    <row r="192" spans="1:13">
      <c r="A192" s="4" t="str">
        <f t="shared" si="10"/>
        <v/>
      </c>
      <c r="B192" s="5"/>
      <c r="C192" s="5"/>
      <c r="D192" s="6"/>
      <c r="E192" s="6"/>
      <c r="F192" s="7" t="str">
        <f t="shared" si="11"/>
        <v/>
      </c>
      <c r="G192" s="6"/>
      <c r="H192" s="6"/>
      <c r="I192" s="6"/>
      <c r="J192" s="8"/>
      <c r="K192" s="6"/>
      <c r="L192" s="9"/>
      <c r="M192" s="9"/>
    </row>
    <row r="193" spans="1:13">
      <c r="A193" s="4" t="str">
        <f t="shared" si="10"/>
        <v/>
      </c>
      <c r="B193" s="5"/>
      <c r="C193" s="5"/>
      <c r="D193" s="6"/>
      <c r="E193" s="6"/>
      <c r="F193" s="7" t="str">
        <f t="shared" si="11"/>
        <v/>
      </c>
      <c r="G193" s="6"/>
      <c r="H193" s="6"/>
      <c r="I193" s="6"/>
      <c r="J193" s="8"/>
      <c r="K193" s="6"/>
      <c r="L193" s="9"/>
      <c r="M193" s="9"/>
    </row>
    <row r="194" spans="1:13">
      <c r="A194" s="4" t="str">
        <f t="shared" si="10"/>
        <v/>
      </c>
      <c r="B194" s="5"/>
      <c r="C194" s="5"/>
      <c r="D194" s="6"/>
      <c r="E194" s="6"/>
      <c r="F194" s="7" t="str">
        <f t="shared" si="11"/>
        <v/>
      </c>
      <c r="G194" s="6"/>
      <c r="H194" s="6"/>
      <c r="I194" s="6"/>
      <c r="J194" s="8"/>
      <c r="K194" s="6"/>
      <c r="L194" s="9"/>
      <c r="M194" s="9"/>
    </row>
    <row r="195" spans="1:13">
      <c r="A195" s="4" t="str">
        <f t="shared" si="10"/>
        <v/>
      </c>
      <c r="B195" s="5"/>
      <c r="C195" s="5"/>
      <c r="D195" s="6"/>
      <c r="E195" s="6"/>
      <c r="F195" s="7" t="str">
        <f t="shared" si="11"/>
        <v/>
      </c>
      <c r="G195" s="6"/>
      <c r="H195" s="6"/>
      <c r="I195" s="6"/>
      <c r="J195" s="8"/>
      <c r="K195" s="6"/>
      <c r="L195" s="9"/>
      <c r="M195" s="9"/>
    </row>
    <row r="196" spans="1:13">
      <c r="A196" s="4" t="str">
        <f t="shared" si="10"/>
        <v/>
      </c>
      <c r="B196" s="5"/>
      <c r="C196" s="5"/>
      <c r="D196" s="6"/>
      <c r="E196" s="6"/>
      <c r="F196" s="7" t="str">
        <f t="shared" si="11"/>
        <v/>
      </c>
      <c r="G196" s="6"/>
      <c r="H196" s="6"/>
      <c r="I196" s="6"/>
      <c r="J196" s="8"/>
      <c r="K196" s="6"/>
      <c r="L196" s="9"/>
      <c r="M196" s="9"/>
    </row>
    <row r="197" spans="1:13">
      <c r="A197" s="4" t="str">
        <f t="shared" si="10"/>
        <v/>
      </c>
      <c r="B197" s="5"/>
      <c r="C197" s="5"/>
      <c r="D197" s="6"/>
      <c r="E197" s="6"/>
      <c r="F197" s="7" t="str">
        <f t="shared" si="11"/>
        <v/>
      </c>
      <c r="G197" s="6"/>
      <c r="H197" s="6"/>
      <c r="I197" s="6"/>
      <c r="J197" s="8"/>
      <c r="K197" s="6"/>
      <c r="L197" s="9"/>
      <c r="M197" s="9"/>
    </row>
    <row r="198" spans="1:13">
      <c r="A198" s="4" t="str">
        <f t="shared" si="10"/>
        <v/>
      </c>
      <c r="B198" s="5"/>
      <c r="C198" s="5"/>
      <c r="D198" s="6"/>
      <c r="E198" s="6"/>
      <c r="F198" s="7" t="str">
        <f t="shared" si="11"/>
        <v/>
      </c>
      <c r="G198" s="6"/>
      <c r="H198" s="6"/>
      <c r="I198" s="6"/>
      <c r="J198" s="8"/>
      <c r="K198" s="6"/>
      <c r="L198" s="9"/>
      <c r="M198" s="9"/>
    </row>
    <row r="199" spans="1:13">
      <c r="A199" s="4" t="str">
        <f t="shared" ref="A199:A230" si="12">IF(B199="","",ROW()-6)</f>
        <v/>
      </c>
      <c r="B199" s="5"/>
      <c r="C199" s="5"/>
      <c r="D199" s="6"/>
      <c r="E199" s="6"/>
      <c r="F199" s="7" t="str">
        <f t="shared" ref="F199:F230" si="13">IF(B199="","",IFERROR(IF(OR(COUNT(D199:E199)&lt;2,D199&lt;=0,E199&lt;0,E199&gt;=D199),"REVISAR",D199-E199),"REVISAR"))</f>
        <v/>
      </c>
      <c r="G199" s="6"/>
      <c r="H199" s="6"/>
      <c r="I199" s="6"/>
      <c r="J199" s="8"/>
      <c r="K199" s="6"/>
      <c r="L199" s="9"/>
      <c r="M199" s="9"/>
    </row>
    <row r="200" spans="1:13">
      <c r="A200" s="4" t="str">
        <f t="shared" si="12"/>
        <v/>
      </c>
      <c r="B200" s="5"/>
      <c r="C200" s="5"/>
      <c r="D200" s="6"/>
      <c r="E200" s="6"/>
      <c r="F200" s="7" t="str">
        <f t="shared" si="13"/>
        <v/>
      </c>
      <c r="G200" s="6"/>
      <c r="H200" s="6"/>
      <c r="I200" s="6"/>
      <c r="J200" s="8"/>
      <c r="K200" s="6"/>
      <c r="L200" s="9"/>
      <c r="M200" s="9"/>
    </row>
    <row r="201" spans="1:13">
      <c r="A201" s="4" t="str">
        <f t="shared" si="12"/>
        <v/>
      </c>
      <c r="B201" s="5"/>
      <c r="C201" s="5"/>
      <c r="D201" s="6"/>
      <c r="E201" s="6"/>
      <c r="F201" s="7" t="str">
        <f t="shared" si="13"/>
        <v/>
      </c>
      <c r="G201" s="6"/>
      <c r="H201" s="6"/>
      <c r="I201" s="6"/>
      <c r="J201" s="8"/>
      <c r="K201" s="6"/>
      <c r="L201" s="9"/>
      <c r="M201" s="9"/>
    </row>
    <row r="202" spans="1:13">
      <c r="A202" s="4" t="str">
        <f t="shared" si="12"/>
        <v/>
      </c>
      <c r="B202" s="5"/>
      <c r="C202" s="5"/>
      <c r="D202" s="6"/>
      <c r="E202" s="6"/>
      <c r="F202" s="7" t="str">
        <f t="shared" si="13"/>
        <v/>
      </c>
      <c r="G202" s="6"/>
      <c r="H202" s="6"/>
      <c r="I202" s="6"/>
      <c r="J202" s="8"/>
      <c r="K202" s="6"/>
      <c r="L202" s="9"/>
      <c r="M202" s="9"/>
    </row>
    <row r="203" spans="1:13">
      <c r="A203" s="4" t="str">
        <f t="shared" si="12"/>
        <v/>
      </c>
      <c r="B203" s="5"/>
      <c r="C203" s="5"/>
      <c r="D203" s="6"/>
      <c r="E203" s="6"/>
      <c r="F203" s="7" t="str">
        <f t="shared" si="13"/>
        <v/>
      </c>
      <c r="G203" s="6"/>
      <c r="H203" s="6"/>
      <c r="I203" s="6"/>
      <c r="J203" s="8"/>
      <c r="K203" s="6"/>
      <c r="L203" s="9"/>
      <c r="M203" s="9"/>
    </row>
    <row r="204" spans="1:13">
      <c r="A204" s="4" t="str">
        <f t="shared" si="12"/>
        <v/>
      </c>
      <c r="B204" s="5"/>
      <c r="C204" s="5"/>
      <c r="D204" s="6"/>
      <c r="E204" s="6"/>
      <c r="F204" s="7" t="str">
        <f t="shared" si="13"/>
        <v/>
      </c>
      <c r="G204" s="6"/>
      <c r="H204" s="6"/>
      <c r="I204" s="6"/>
      <c r="J204" s="8"/>
      <c r="K204" s="6"/>
      <c r="L204" s="9"/>
      <c r="M204" s="9"/>
    </row>
    <row r="205" spans="1:13">
      <c r="A205" s="4" t="str">
        <f t="shared" si="12"/>
        <v/>
      </c>
      <c r="B205" s="5"/>
      <c r="C205" s="5"/>
      <c r="D205" s="6"/>
      <c r="E205" s="6"/>
      <c r="F205" s="7" t="str">
        <f t="shared" si="13"/>
        <v/>
      </c>
      <c r="G205" s="6"/>
      <c r="H205" s="6"/>
      <c r="I205" s="6"/>
      <c r="J205" s="8"/>
      <c r="K205" s="6"/>
      <c r="L205" s="9"/>
      <c r="M205" s="9"/>
    </row>
    <row r="206" spans="1:13">
      <c r="A206" s="4" t="str">
        <f t="shared" si="12"/>
        <v/>
      </c>
      <c r="B206" s="5"/>
      <c r="C206" s="5"/>
      <c r="D206" s="6"/>
      <c r="E206" s="6"/>
      <c r="F206" s="7" t="str">
        <f t="shared" si="13"/>
        <v/>
      </c>
      <c r="G206" s="6"/>
      <c r="H206" s="6"/>
      <c r="I206" s="6"/>
      <c r="J206" s="8"/>
      <c r="K206" s="6"/>
      <c r="L206" s="9"/>
      <c r="M206" s="9"/>
    </row>
  </sheetData>
  <mergeCells count="2">
    <mergeCell ref="A1:M1"/>
    <mergeCell ref="A2:M2"/>
  </mergeCells>
  <conditionalFormatting sqref="D7:E206">
    <cfRule type="expression" dxfId="14" priority="1">
      <formula>D7&lt;0</formula>
    </cfRule>
    <cfRule type="expression" dxfId="13" priority="10">
      <formula>AND($B7&lt;&gt;"",NOT(ISNUMBER(D7)))</formula>
    </cfRule>
  </conditionalFormatting>
  <conditionalFormatting sqref="E7:E206">
    <cfRule type="expression" dxfId="12" priority="8">
      <formula>E7&gt;D7</formula>
    </cfRule>
  </conditionalFormatting>
  <conditionalFormatting sqref="F7:F206">
    <cfRule type="expression" dxfId="11" priority="9">
      <formula>AND($B7&lt;&gt;"",F7&lt;=0)</formula>
    </cfRule>
    <cfRule type="expression" dxfId="10" priority="18">
      <formula>F7="REVISAR"</formula>
    </cfRule>
  </conditionalFormatting>
  <conditionalFormatting sqref="G7:J206">
    <cfRule type="expression" dxfId="9" priority="12">
      <formula>AND($B7&lt;&gt;"",NOT(ISNUMBER(G7)))</formula>
    </cfRule>
  </conditionalFormatting>
  <conditionalFormatting sqref="G7:K206">
    <cfRule type="expression" dxfId="8" priority="3">
      <formula>G7&lt;0</formula>
    </cfRule>
  </conditionalFormatting>
  <conditionalFormatting sqref="L7:M206">
    <cfRule type="expression" dxfId="7" priority="16">
      <formula>AND($B7&lt;&gt;"",NOT(ISNUMBER(L7)))</formula>
    </cfRule>
  </conditionalFormatting>
  <dataValidations count="7">
    <dataValidation type="list" showErrorMessage="1" errorTitle="Tipo inválido" error="Selecciona Producto, Servicio o Canal." sqref="B4" xr:uid="{00000000-0002-0000-0200-000000000000}">
      <formula1>"Producto,Servicio,Canal"</formula1>
    </dataValidation>
    <dataValidation type="list" showErrorMessage="1" errorTitle="Escala inválida" error="Selecciona un valor entero entre 1 y 5." sqref="L7:M206" xr:uid="{00000000-0002-0000-0200-000001000000}">
      <formula1>"1,2,3,4,5"</formula1>
    </dataValidation>
    <dataValidation type="decimal" operator="greaterThan" showErrorMessage="1" errorTitle="Dato inválido" error="Ingresa un precio numérico mayor que 0." sqref="D7:D206" xr:uid="{00000000-0002-0000-0200-000003000000}">
      <formula1>0</formula1>
    </dataValidation>
    <dataValidation type="decimal" operator="greaterThanOrEqual" showErrorMessage="1" errorTitle="Dato inválido" error="Ingresa un descuento numérico igual o mayor que 0. Debe ser menor que el precio." sqref="E7:E206" xr:uid="{00000000-0002-0000-0200-000004000000}">
      <formula1>0</formula1>
    </dataValidation>
    <dataValidation type="decimal" operator="greaterThanOrEqual" showErrorMessage="1" errorTitle="Dato inválido" error="Ingresa un costo numérico igual o mayor que 0." sqref="G7:I206" xr:uid="{00000000-0002-0000-0200-000005000000}">
      <formula1>0</formula1>
    </dataValidation>
    <dataValidation type="decimal" operator="greaterThan" showErrorMessage="1" errorTitle="Dato inválido" error="Ingresa una cantidad numérica mayor que 0." sqref="J7:J206" xr:uid="{00000000-0002-0000-0200-000006000000}">
      <formula1>0</formula1>
    </dataValidation>
    <dataValidation type="decimal" operator="greaterThanOrEqual" showErrorMessage="1" errorTitle="Dato inválido" error="Ingresa 0 si no aplica o un número positivo para el recurso limitado." sqref="K7:K206" xr:uid="{00000000-0002-0000-0200-000007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05"/>
  <sheetViews>
    <sheetView workbookViewId="0">
      <selection sqref="A1:Q1"/>
    </sheetView>
  </sheetViews>
  <sheetFormatPr baseColWidth="10" defaultColWidth="8.796875" defaultRowHeight="13.8"/>
  <cols>
    <col min="1" max="1" width="7" customWidth="1"/>
    <col min="2" max="2" width="27" customWidth="1"/>
    <col min="3" max="3" width="18" customWidth="1"/>
    <col min="4" max="6" width="13" customWidth="1"/>
    <col min="7" max="7" width="14" customWidth="1"/>
    <col min="8" max="8" width="13" customWidth="1"/>
    <col min="9" max="9" width="14" customWidth="1"/>
    <col min="10" max="10" width="10" customWidth="1"/>
    <col min="11" max="11" width="12" customWidth="1"/>
    <col min="12" max="12" width="14" customWidth="1"/>
    <col min="13" max="13" width="10" customWidth="1"/>
    <col min="14" max="15" width="12" customWidth="1"/>
    <col min="16" max="16" width="22" customWidth="1"/>
    <col min="17" max="17" width="10" customWidth="1"/>
  </cols>
  <sheetData>
    <row r="1" spans="1:17" ht="21.6">
      <c r="A1" s="18" t="s">
        <v>220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14.4">
      <c r="A2" s="19" t="s">
        <v>221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>
      <c r="A3" s="20" t="str">
        <f>"Tipo: "&amp;Carga!B4&amp;"   |   Período: "&amp;Carga!D4&amp;"   |   Moneda: "&amp;Carga!F4&amp;"   |   Recurso: "&amp;Carga!H4</f>
        <v>Tipo: Producto   |   Período: Septiembre 2026   |   Moneda: USD   |   Recurso: hora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5" spans="1:17" ht="30.45" customHeight="1">
      <c r="A5" s="3" t="s">
        <v>201</v>
      </c>
      <c r="B5" s="3" t="s">
        <v>222</v>
      </c>
      <c r="C5" s="3" t="s">
        <v>223</v>
      </c>
      <c r="D5" s="3" t="s">
        <v>224</v>
      </c>
      <c r="E5" s="3" t="s">
        <v>225</v>
      </c>
      <c r="F5" s="3" t="s">
        <v>226</v>
      </c>
      <c r="G5" s="3" t="s">
        <v>145</v>
      </c>
      <c r="H5" s="3" t="s">
        <v>227</v>
      </c>
      <c r="I5" s="3" t="s">
        <v>228</v>
      </c>
      <c r="J5" s="3" t="s">
        <v>229</v>
      </c>
      <c r="K5" s="3" t="s">
        <v>230</v>
      </c>
      <c r="L5" s="3" t="s">
        <v>231</v>
      </c>
      <c r="M5" s="3" t="s">
        <v>163</v>
      </c>
      <c r="N5" s="3" t="s">
        <v>166</v>
      </c>
      <c r="O5" s="3" t="s">
        <v>232</v>
      </c>
      <c r="P5" s="3" t="s">
        <v>83</v>
      </c>
      <c r="Q5" s="3" t="s">
        <v>233</v>
      </c>
    </row>
    <row r="6" spans="1:17">
      <c r="A6" s="10">
        <f>IF(Carga!B7="","",Carga!A7)</f>
        <v>1</v>
      </c>
      <c r="B6" s="10" t="str">
        <f>IF(Carga!B7="","",Carga!B7)</f>
        <v>Café clásico 250 g</v>
      </c>
      <c r="C6" s="10" t="str">
        <f>IF(Carga!B7="","",Carga!C7)</f>
        <v>Tienda online</v>
      </c>
      <c r="D6" s="12">
        <f>IF(Carga!B7="","",IF(ISNUMBER(Carga!F7),Carga!F7,""))</f>
        <v>13.5</v>
      </c>
      <c r="E6" s="13">
        <f>IF(B6="","",IFERROR(IF(OR(COUNT(Carga!G7:I7)&lt;3,MIN(Carga!G7:I7)&lt;0),"",SUM(Carga!G7:I7)),""))</f>
        <v>7.5</v>
      </c>
      <c r="F6" s="13">
        <f t="shared" ref="F6:F37" si="0">IF(OR(B6="",NOT(ISNUMBER(D6)),NOT(ISNUMBER(E6))),"",D6-E6)</f>
        <v>6</v>
      </c>
      <c r="G6" s="13">
        <f>IF(B6="","",IFERROR(IF(OR(NOT(ISNUMBER(D6)),NOT(ISNUMBER(E6)),NOT(ISNUMBER(Carga!J7)),Carga!J7&lt;=0,COUNTIF(Carga!$B$7:$B$206,Carga!B7)&gt;1),"",D6*Carga!J7),""))</f>
        <v>2430</v>
      </c>
      <c r="H6" s="13">
        <f>IF(B6="","",IFERROR(IF(OR(NOT(ISNUMBER(E6)),NOT(ISNUMBER(Carga!J7)),Carga!J7&lt;=0,COUNTIF(Carga!$B$7:$B$206,Carga!B7)&gt;1),"",E6*Carga!J7),""))</f>
        <v>1350</v>
      </c>
      <c r="I6" s="13">
        <f>IF(B6="","",IFERROR(IF(OR(NOT(ISNUMBER(F6)),NOT(ISNUMBER(Carga!J7)),Carga!J7&lt;=0,COUNTIF(Carga!$B$7:$B$206,Carga!B7)&gt;1),"",F6*Carga!J7),""))</f>
        <v>1080</v>
      </c>
      <c r="J6" s="14">
        <f t="shared" ref="J6:J37" si="1">IF(OR(B6="",NOT(ISNUMBER(G6)),G6&lt;=0,NOT(ISNUMBER(I6))),"",I6/G6)</f>
        <v>0.44444444444444442</v>
      </c>
      <c r="K6" s="13">
        <f>IF(Carga!B7="","",IFERROR(IF(OR(Carga!K7="",Carga!K7=0),"",IF(AND(ISNUMBER(Carga!K7),Carga!K7&gt;0),Carga!K7,"")),""))</f>
        <v>0.08</v>
      </c>
      <c r="L6" s="13">
        <f t="shared" ref="L6:L37" si="2">IF(OR(B6="",NOT(ISNUMBER(K6)),K6&lt;=0,NOT(ISNUMBER(F6))),"",F6/K6)</f>
        <v>75</v>
      </c>
      <c r="M6" s="15">
        <f>IF(Carga!B7="","",IFERROR(IF(AND(ISNUMBER(Carga!L7),Carga!L7&gt;=1,Carga!L7&lt;=5),Carga!L7,""),""))</f>
        <v>2</v>
      </c>
      <c r="N6" s="15">
        <f>IF(Carga!B7="","",IFERROR(IF(AND(ISNUMBER(Carga!M7),Carga!M7&gt;=1,Carga!M7&lt;=5),Carga!M7,""),""))</f>
        <v>2</v>
      </c>
      <c r="O6" s="16">
        <f t="shared" ref="O6:O37" si="3">IF(OR(B6="",M6="",N6=""),"",AVERAGE(M6:N6))</f>
        <v>2</v>
      </c>
      <c r="P6" s="11" t="str">
        <f>IF(B6="","",IFERROR(IF(OR(COUNT(Carga!D7:E7)&lt;2,COUNT(Carga!G7:J7)&lt;4,COUNT(Carga!L7:M7)&lt;2,Carga!D7&lt;=0,Carga!E7&lt;0,Carga!E7&gt;=Carga!D7,MIN(Carga!G7:I7)&lt;0,Carga!J7&lt;=0,Carga!L7&lt;1,Carga!L7&gt;5,Carga!M7&lt;1,Carga!M7&gt;5,MOD(Carga!L7,1)&lt;&gt;0,MOD(Carga!M7,1)&lt;&gt;0,AND(Carga!K7&lt;&gt;"",OR(NOT(ISNUMBER(Carga!K7)),Carga!K7&lt;0)),COUNTIF(Carga!$B$7:$B$206,Carga!B7)&gt;1),"Revisar datos",IF(F6&lt;=0,"Evaluar continuidad",IF(J6&gt;=IF(SUM($G$6:$G$205)&gt;0,SUM($I$6:$I$205)/SUM($G$6:$G$205),0),IF(O6&lt;=3,"Priorizar / mantener","Optimizar capacidad"),IF(O6&lt;=3,"Revisar rol","Evaluar continuidad")))),"Revisar datos"))</f>
        <v>Priorizar / mantener</v>
      </c>
      <c r="Q6" s="17">
        <f>IF(OR(B6="",P6="Revisar datos",NOT(ISNUMBER(I6))),"",COUNTIF($I$6:$I$205,"&gt;"&amp;I6)+COUNTIF($I$6:I6,I6))</f>
        <v>1</v>
      </c>
    </row>
    <row r="7" spans="1:17">
      <c r="A7" s="10">
        <f>IF(Carga!B8="","",Carga!A8)</f>
        <v>2</v>
      </c>
      <c r="B7" s="10" t="str">
        <f>IF(Carga!B8="","",Carga!B8)</f>
        <v>Café premium 250 g</v>
      </c>
      <c r="C7" s="10" t="str">
        <f>IF(Carga!B8="","",Carga!C8)</f>
        <v>Tienda online</v>
      </c>
      <c r="D7" s="12">
        <f>IF(Carga!B8="","",IF(ISNUMBER(Carga!F8),Carga!F8,""))</f>
        <v>17</v>
      </c>
      <c r="E7" s="13">
        <f>IF(B7="","",IFERROR(IF(OR(COUNT(Carga!G8:I8)&lt;3,MIN(Carga!G8:I8)&lt;0),"",SUM(Carga!G8:I8)),""))</f>
        <v>9.3000000000000007</v>
      </c>
      <c r="F7" s="13">
        <f t="shared" si="0"/>
        <v>7.6999999999999993</v>
      </c>
      <c r="G7" s="13">
        <f>IF(B7="","",IFERROR(IF(OR(NOT(ISNUMBER(D7)),NOT(ISNUMBER(E7)),NOT(ISNUMBER(Carga!J8)),Carga!J8&lt;=0,COUNTIF(Carga!$B$7:$B$206,Carga!B8)&gt;1),"",D7*Carga!J8),""))</f>
        <v>2040</v>
      </c>
      <c r="H7" s="13">
        <f>IF(B7="","",IFERROR(IF(OR(NOT(ISNUMBER(E7)),NOT(ISNUMBER(Carga!J8)),Carga!J8&lt;=0,COUNTIF(Carga!$B$7:$B$206,Carga!B8)&gt;1),"",E7*Carga!J8),""))</f>
        <v>1116</v>
      </c>
      <c r="I7" s="13">
        <f>IF(B7="","",IFERROR(IF(OR(NOT(ISNUMBER(F7)),NOT(ISNUMBER(Carga!J8)),Carga!J8&lt;=0,COUNTIF(Carga!$B$7:$B$206,Carga!B8)&gt;1),"",F7*Carga!J8),""))</f>
        <v>923.99999999999989</v>
      </c>
      <c r="J7" s="14">
        <f t="shared" si="1"/>
        <v>0.45294117647058818</v>
      </c>
      <c r="K7" s="13">
        <f>IF(Carga!B8="","",IFERROR(IF(OR(Carga!K8="",Carga!K8=0),"",IF(AND(ISNUMBER(Carga!K8),Carga!K8&gt;0),Carga!K8,"")),""))</f>
        <v>0.09</v>
      </c>
      <c r="L7" s="13">
        <f t="shared" si="2"/>
        <v>85.555555555555557</v>
      </c>
      <c r="M7" s="15">
        <f>IF(Carga!B8="","",IFERROR(IF(AND(ISNUMBER(Carga!L8),Carga!L8&gt;=1,Carga!L8&lt;=5),Carga!L8,""),""))</f>
        <v>2</v>
      </c>
      <c r="N7" s="15">
        <f>IF(Carga!B8="","",IFERROR(IF(AND(ISNUMBER(Carga!M8),Carga!M8&gt;=1,Carga!M8&lt;=5),Carga!M8,""),""))</f>
        <v>2</v>
      </c>
      <c r="O7" s="16">
        <f t="shared" si="3"/>
        <v>2</v>
      </c>
      <c r="P7" s="11" t="str">
        <f>IF(B7="","",IFERROR(IF(OR(COUNT(Carga!D8:E8)&lt;2,COUNT(Carga!G8:J8)&lt;4,COUNT(Carga!L8:M8)&lt;2,Carga!D8&lt;=0,Carga!E8&lt;0,Carga!E8&gt;=Carga!D8,MIN(Carga!G8:I8)&lt;0,Carga!J8&lt;=0,Carga!L8&lt;1,Carga!L8&gt;5,Carga!M8&lt;1,Carga!M8&gt;5,MOD(Carga!L8,1)&lt;&gt;0,MOD(Carga!M8,1)&lt;&gt;0,AND(Carga!K8&lt;&gt;"",OR(NOT(ISNUMBER(Carga!K8)),Carga!K8&lt;0)),COUNTIF(Carga!$B$7:$B$206,Carga!B8)&gt;1),"Revisar datos",IF(F7&lt;=0,"Evaluar continuidad",IF(J7&gt;=IF(SUM($G$6:$G$205)&gt;0,SUM($I$6:$I$205)/SUM($G$6:$G$205),0),IF(O7&lt;=3,"Priorizar / mantener","Optimizar capacidad"),IF(O7&lt;=3,"Revisar rol","Evaluar continuidad")))),"Revisar datos"))</f>
        <v>Priorizar / mantener</v>
      </c>
      <c r="Q7" s="17">
        <f>IF(OR(B7="",P7="Revisar datos",NOT(ISNUMBER(I7))),"",COUNTIF($I$6:$I$205,"&gt;"&amp;I7)+COUNTIF($I$6:I7,I7))</f>
        <v>3</v>
      </c>
    </row>
    <row r="8" spans="1:17">
      <c r="A8" s="10">
        <f>IF(Carga!B9="","",Carga!A9)</f>
        <v>3</v>
      </c>
      <c r="B8" s="10" t="str">
        <f>IF(Carga!B9="","",Carga!B9)</f>
        <v>Kit degustación</v>
      </c>
      <c r="C8" s="10" t="str">
        <f>IF(Carga!B9="","",Carga!C9)</f>
        <v>Tienda online</v>
      </c>
      <c r="D8" s="12">
        <f>IF(Carga!B9="","",IF(ISNUMBER(Carga!F9),Carga!F9,""))</f>
        <v>28</v>
      </c>
      <c r="E8" s="13">
        <f>IF(B8="","",IFERROR(IF(OR(COUNT(Carga!G9:I9)&lt;3,MIN(Carga!G9:I9)&lt;0),"",SUM(Carga!G9:I9)),""))</f>
        <v>16.100000000000001</v>
      </c>
      <c r="F8" s="13">
        <f t="shared" si="0"/>
        <v>11.899999999999999</v>
      </c>
      <c r="G8" s="13">
        <f>IF(B8="","",IFERROR(IF(OR(NOT(ISNUMBER(D8)),NOT(ISNUMBER(E8)),NOT(ISNUMBER(Carga!J9)),Carga!J9&lt;=0,COUNTIF(Carga!$B$7:$B$206,Carga!B9)&gt;1),"",D8*Carga!J9),""))</f>
        <v>1960</v>
      </c>
      <c r="H8" s="13">
        <f>IF(B8="","",IFERROR(IF(OR(NOT(ISNUMBER(E8)),NOT(ISNUMBER(Carga!J9)),Carga!J9&lt;=0,COUNTIF(Carga!$B$7:$B$206,Carga!B9)&gt;1),"",E8*Carga!J9),""))</f>
        <v>1127</v>
      </c>
      <c r="I8" s="13">
        <f>IF(B8="","",IFERROR(IF(OR(NOT(ISNUMBER(F8)),NOT(ISNUMBER(Carga!J9)),Carga!J9&lt;=0,COUNTIF(Carga!$B$7:$B$206,Carga!B9)&gt;1),"",F8*Carga!J9),""))</f>
        <v>832.99999999999989</v>
      </c>
      <c r="J8" s="14">
        <f t="shared" si="1"/>
        <v>0.42499999999999993</v>
      </c>
      <c r="K8" s="13">
        <f>IF(Carga!B9="","",IFERROR(IF(OR(Carga!K9="",Carga!K9=0),"",IF(AND(ISNUMBER(Carga!K9),Carga!K9&gt;0),Carga!K9,"")),""))</f>
        <v>0.22</v>
      </c>
      <c r="L8" s="13">
        <f t="shared" si="2"/>
        <v>54.090909090909086</v>
      </c>
      <c r="M8" s="15">
        <f>IF(Carga!B9="","",IFERROR(IF(AND(ISNUMBER(Carga!L9),Carga!L9&gt;=1,Carga!L9&lt;=5),Carga!L9,""),""))</f>
        <v>4</v>
      </c>
      <c r="N8" s="15">
        <f>IF(Carga!B9="","",IFERROR(IF(AND(ISNUMBER(Carga!M9),Carga!M9&gt;=1,Carga!M9&lt;=5),Carga!M9,""),""))</f>
        <v>3</v>
      </c>
      <c r="O8" s="16">
        <f t="shared" si="3"/>
        <v>3.5</v>
      </c>
      <c r="P8" s="11" t="str">
        <f>IF(B8="","",IFERROR(IF(OR(COUNT(Carga!D9:E9)&lt;2,COUNT(Carga!G9:J9)&lt;4,COUNT(Carga!L9:M9)&lt;2,Carga!D9&lt;=0,Carga!E9&lt;0,Carga!E9&gt;=Carga!D9,MIN(Carga!G9:I9)&lt;0,Carga!J9&lt;=0,Carga!L9&lt;1,Carga!L9&gt;5,Carga!M9&lt;1,Carga!M9&gt;5,MOD(Carga!L9,1)&lt;&gt;0,MOD(Carga!M9,1)&lt;&gt;0,AND(Carga!K9&lt;&gt;"",OR(NOT(ISNUMBER(Carga!K9)),Carga!K9&lt;0)),COUNTIF(Carga!$B$7:$B$206,Carga!B9)&gt;1),"Revisar datos",IF(F8&lt;=0,"Evaluar continuidad",IF(J8&gt;=IF(SUM($G$6:$G$205)&gt;0,SUM($I$6:$I$205)/SUM($G$6:$G$205),0),IF(O8&lt;=3,"Priorizar / mantener","Optimizar capacidad"),IF(O8&lt;=3,"Revisar rol","Evaluar continuidad")))),"Revisar datos"))</f>
        <v>Optimizar capacidad</v>
      </c>
      <c r="Q8" s="17">
        <f>IF(OR(B8="",P8="Revisar datos",NOT(ISNUMBER(I8))),"",COUNTIF($I$6:$I$205,"&gt;"&amp;I8)+COUNTIF($I$6:I8,I8))</f>
        <v>5</v>
      </c>
    </row>
    <row r="9" spans="1:17">
      <c r="A9" s="10">
        <f>IF(Carga!B10="","",Carga!A10)</f>
        <v>4</v>
      </c>
      <c r="B9" s="10" t="str">
        <f>IF(Carga!B10="","",Carga!B10)</f>
        <v>Combo regalo</v>
      </c>
      <c r="C9" s="10" t="str">
        <f>IF(Carga!B10="","",Carga!C10)</f>
        <v>Marketplace</v>
      </c>
      <c r="D9" s="12">
        <f>IF(Carga!B10="","",IF(ISNUMBER(Carga!F10),Carga!F10,""))</f>
        <v>31</v>
      </c>
      <c r="E9" s="13">
        <f>IF(B9="","",IFERROR(IF(OR(COUNT(Carga!G10:I10)&lt;3,MIN(Carga!G10:I10)&lt;0),"",SUM(Carga!G10:I10)),""))</f>
        <v>21.5</v>
      </c>
      <c r="F9" s="13">
        <f t="shared" si="0"/>
        <v>9.5</v>
      </c>
      <c r="G9" s="13">
        <f>IF(B9="","",IFERROR(IF(OR(NOT(ISNUMBER(D9)),NOT(ISNUMBER(E9)),NOT(ISNUMBER(Carga!J10)),Carga!J10&lt;=0,COUNTIF(Carga!$B$7:$B$206,Carga!B10)&gt;1),"",D9*Carga!J10),""))</f>
        <v>2790</v>
      </c>
      <c r="H9" s="13">
        <f>IF(B9="","",IFERROR(IF(OR(NOT(ISNUMBER(E9)),NOT(ISNUMBER(Carga!J10)),Carga!J10&lt;=0,COUNTIF(Carga!$B$7:$B$206,Carga!B10)&gt;1),"",E9*Carga!J10),""))</f>
        <v>1935</v>
      </c>
      <c r="I9" s="13">
        <f>IF(B9="","",IFERROR(IF(OR(NOT(ISNUMBER(F9)),NOT(ISNUMBER(Carga!J10)),Carga!J10&lt;=0,COUNTIF(Carga!$B$7:$B$206,Carga!B10)&gt;1),"",F9*Carga!J10),""))</f>
        <v>855</v>
      </c>
      <c r="J9" s="14">
        <f t="shared" si="1"/>
        <v>0.30645161290322581</v>
      </c>
      <c r="K9" s="13">
        <f>IF(Carga!B10="","",IFERROR(IF(OR(Carga!K10="",Carga!K10=0),"",IF(AND(ISNUMBER(Carga!K10),Carga!K10&gt;0),Carga!K10,"")),""))</f>
        <v>0.3</v>
      </c>
      <c r="L9" s="13">
        <f t="shared" si="2"/>
        <v>31.666666666666668</v>
      </c>
      <c r="M9" s="15">
        <f>IF(Carga!B10="","",IFERROR(IF(AND(ISNUMBER(Carga!L10),Carga!L10&gt;=1,Carga!L10&lt;=5),Carga!L10,""),""))</f>
        <v>4</v>
      </c>
      <c r="N9" s="15">
        <f>IF(Carga!B10="","",IFERROR(IF(AND(ISNUMBER(Carga!M10),Carga!M10&gt;=1,Carga!M10&lt;=5),Carga!M10,""),""))</f>
        <v>4</v>
      </c>
      <c r="O9" s="16">
        <f t="shared" si="3"/>
        <v>4</v>
      </c>
      <c r="P9" s="11" t="str">
        <f>IF(B9="","",IFERROR(IF(OR(COUNT(Carga!D10:E10)&lt;2,COUNT(Carga!G10:J10)&lt;4,COUNT(Carga!L10:M10)&lt;2,Carga!D10&lt;=0,Carga!E10&lt;0,Carga!E10&gt;=Carga!D10,MIN(Carga!G10:I10)&lt;0,Carga!J10&lt;=0,Carga!L10&lt;1,Carga!L10&gt;5,Carga!M10&lt;1,Carga!M10&gt;5,MOD(Carga!L10,1)&lt;&gt;0,MOD(Carga!M10,1)&lt;&gt;0,AND(Carga!K10&lt;&gt;"",OR(NOT(ISNUMBER(Carga!K10)),Carga!K10&lt;0)),COUNTIF(Carga!$B$7:$B$206,Carga!B10)&gt;1),"Revisar datos",IF(F9&lt;=0,"Evaluar continuidad",IF(J9&gt;=IF(SUM($G$6:$G$205)&gt;0,SUM($I$6:$I$205)/SUM($G$6:$G$205),0),IF(O9&lt;=3,"Priorizar / mantener","Optimizar capacidad"),IF(O9&lt;=3,"Revisar rol","Evaluar continuidad")))),"Revisar datos"))</f>
        <v>Evaluar continuidad</v>
      </c>
      <c r="Q9" s="17">
        <f>IF(OR(B9="",P9="Revisar datos",NOT(ISNUMBER(I9))),"",COUNTIF($I$6:$I$205,"&gt;"&amp;I9)+COUNTIF($I$6:I9,I9))</f>
        <v>4</v>
      </c>
    </row>
    <row r="10" spans="1:17">
      <c r="A10" s="10">
        <f>IF(Carga!B11="","",Carga!A11)</f>
        <v>5</v>
      </c>
      <c r="B10" s="10" t="str">
        <f>IF(Carga!B11="","",Carga!B11)</f>
        <v>Cold brew pack x4</v>
      </c>
      <c r="C10" s="10" t="str">
        <f>IF(Carga!B11="","",Carga!C11)</f>
        <v>Delivery</v>
      </c>
      <c r="D10" s="12">
        <f>IF(Carga!B11="","",IF(ISNUMBER(Carga!F11),Carga!F11,""))</f>
        <v>18</v>
      </c>
      <c r="E10" s="13">
        <f>IF(B10="","",IFERROR(IF(OR(COUNT(Carga!G11:I11)&lt;3,MIN(Carga!G11:I11)&lt;0),"",SUM(Carga!G11:I11)),""))</f>
        <v>13</v>
      </c>
      <c r="F10" s="13">
        <f t="shared" si="0"/>
        <v>5</v>
      </c>
      <c r="G10" s="13">
        <f>IF(B10="","",IFERROR(IF(OR(NOT(ISNUMBER(D10)),NOT(ISNUMBER(E10)),NOT(ISNUMBER(Carga!J11)),Carga!J11&lt;=0,COUNTIF(Carga!$B$7:$B$206,Carga!B11)&gt;1),"",D10*Carga!J11),""))</f>
        <v>1800</v>
      </c>
      <c r="H10" s="13">
        <f>IF(B10="","",IFERROR(IF(OR(NOT(ISNUMBER(E10)),NOT(ISNUMBER(Carga!J11)),Carga!J11&lt;=0,COUNTIF(Carga!$B$7:$B$206,Carga!B11)&gt;1),"",E10*Carga!J11),""))</f>
        <v>1300</v>
      </c>
      <c r="I10" s="13">
        <f>IF(B10="","",IFERROR(IF(OR(NOT(ISNUMBER(F10)),NOT(ISNUMBER(Carga!J11)),Carga!J11&lt;=0,COUNTIF(Carga!$B$7:$B$206,Carga!B11)&gt;1),"",F10*Carga!J11),""))</f>
        <v>500</v>
      </c>
      <c r="J10" s="14">
        <f t="shared" si="1"/>
        <v>0.27777777777777779</v>
      </c>
      <c r="K10" s="13">
        <f>IF(Carga!B11="","",IFERROR(IF(OR(Carga!K11="",Carga!K11=0),"",IF(AND(ISNUMBER(Carga!K11),Carga!K11&gt;0),Carga!K11,"")),""))</f>
        <v>0.18</v>
      </c>
      <c r="L10" s="13">
        <f t="shared" si="2"/>
        <v>27.777777777777779</v>
      </c>
      <c r="M10" s="15">
        <f>IF(Carga!B11="","",IFERROR(IF(AND(ISNUMBER(Carga!L11),Carga!L11&gt;=1,Carga!L11&lt;=5),Carga!L11,""),""))</f>
        <v>4</v>
      </c>
      <c r="N10" s="15">
        <f>IF(Carga!B11="","",IFERROR(IF(AND(ISNUMBER(Carga!M11),Carga!M11&gt;=1,Carga!M11&lt;=5),Carga!M11,""),""))</f>
        <v>3</v>
      </c>
      <c r="O10" s="16">
        <f t="shared" si="3"/>
        <v>3.5</v>
      </c>
      <c r="P10" s="11" t="str">
        <f>IF(B10="","",IFERROR(IF(OR(COUNT(Carga!D11:E11)&lt;2,COUNT(Carga!G11:J11)&lt;4,COUNT(Carga!L11:M11)&lt;2,Carga!D11&lt;=0,Carga!E11&lt;0,Carga!E11&gt;=Carga!D11,MIN(Carga!G11:I11)&lt;0,Carga!J11&lt;=0,Carga!L11&lt;1,Carga!L11&gt;5,Carga!M11&lt;1,Carga!M11&gt;5,MOD(Carga!L11,1)&lt;&gt;0,MOD(Carga!M11,1)&lt;&gt;0,AND(Carga!K11&lt;&gt;"",OR(NOT(ISNUMBER(Carga!K11)),Carga!K11&lt;0)),COUNTIF(Carga!$B$7:$B$206,Carga!B11)&gt;1),"Revisar datos",IF(F10&lt;=0,"Evaluar continuidad",IF(J10&gt;=IF(SUM($G$6:$G$205)&gt;0,SUM($I$6:$I$205)/SUM($G$6:$G$205),0),IF(O10&lt;=3,"Priorizar / mantener","Optimizar capacidad"),IF(O10&lt;=3,"Revisar rol","Evaluar continuidad")))),"Revisar datos"))</f>
        <v>Evaluar continuidad</v>
      </c>
      <c r="Q10" s="17">
        <f>IF(OR(B10="",P10="Revisar datos",NOT(ISNUMBER(I10))),"",COUNTIF($I$6:$I$205,"&gt;"&amp;I10)+COUNTIF($I$6:I10,I10))</f>
        <v>7</v>
      </c>
    </row>
    <row r="11" spans="1:17">
      <c r="A11" s="10">
        <f>IF(Carga!B12="","",Carga!A12)</f>
        <v>6</v>
      </c>
      <c r="B11" s="10" t="str">
        <f>IF(Carga!B12="","",Carga!B12)</f>
        <v>Taza térmica</v>
      </c>
      <c r="C11" s="10" t="str">
        <f>IF(Carga!B12="","",Carga!C12)</f>
        <v>Marketplace</v>
      </c>
      <c r="D11" s="12">
        <f>IF(Carga!B12="","",IF(ISNUMBER(Carga!F12),Carga!F12,""))</f>
        <v>22</v>
      </c>
      <c r="E11" s="13">
        <f>IF(B11="","",IFERROR(IF(OR(COUNT(Carga!G12:I12)&lt;3,MIN(Carga!G12:I12)&lt;0),"",SUM(Carga!G12:I12)),""))</f>
        <v>14.8</v>
      </c>
      <c r="F11" s="13">
        <f t="shared" si="0"/>
        <v>7.1999999999999993</v>
      </c>
      <c r="G11" s="13">
        <f>IF(B11="","",IFERROR(IF(OR(NOT(ISNUMBER(D11)),NOT(ISNUMBER(E11)),NOT(ISNUMBER(Carga!J12)),Carga!J12&lt;=0,COUNTIF(Carga!$B$7:$B$206,Carga!B12)&gt;1),"",D11*Carga!J12),""))</f>
        <v>1320</v>
      </c>
      <c r="H11" s="13">
        <f>IF(B11="","",IFERROR(IF(OR(NOT(ISNUMBER(E11)),NOT(ISNUMBER(Carga!J12)),Carga!J12&lt;=0,COUNTIF(Carga!$B$7:$B$206,Carga!B12)&gt;1),"",E11*Carga!J12),""))</f>
        <v>888</v>
      </c>
      <c r="I11" s="13">
        <f>IF(B11="","",IFERROR(IF(OR(NOT(ISNUMBER(F11)),NOT(ISNUMBER(Carga!J12)),Carga!J12&lt;=0,COUNTIF(Carga!$B$7:$B$206,Carga!B12)&gt;1),"",F11*Carga!J12),""))</f>
        <v>431.99999999999994</v>
      </c>
      <c r="J11" s="14">
        <f t="shared" si="1"/>
        <v>0.32727272727272722</v>
      </c>
      <c r="K11" s="13">
        <f>IF(Carga!B12="","",IFERROR(IF(OR(Carga!K12="",Carga!K12=0),"",IF(AND(ISNUMBER(Carga!K12),Carga!K12&gt;0),Carga!K12,"")),""))</f>
        <v>0.05</v>
      </c>
      <c r="L11" s="13">
        <f t="shared" si="2"/>
        <v>143.99999999999997</v>
      </c>
      <c r="M11" s="15">
        <f>IF(Carga!B12="","",IFERROR(IF(AND(ISNUMBER(Carga!L12),Carga!L12&gt;=1,Carga!L12&lt;=5),Carga!L12,""),""))</f>
        <v>1</v>
      </c>
      <c r="N11" s="15">
        <f>IF(Carga!B12="","",IFERROR(IF(AND(ISNUMBER(Carga!M12),Carga!M12&gt;=1,Carga!M12&lt;=5),Carga!M12,""),""))</f>
        <v>1</v>
      </c>
      <c r="O11" s="16">
        <f t="shared" si="3"/>
        <v>1</v>
      </c>
      <c r="P11" s="11" t="str">
        <f>IF(B11="","",IFERROR(IF(OR(COUNT(Carga!D12:E12)&lt;2,COUNT(Carga!G12:J12)&lt;4,COUNT(Carga!L12:M12)&lt;2,Carga!D12&lt;=0,Carga!E12&lt;0,Carga!E12&gt;=Carga!D12,MIN(Carga!G12:I12)&lt;0,Carga!J12&lt;=0,Carga!L12&lt;1,Carga!L12&gt;5,Carga!M12&lt;1,Carga!M12&gt;5,MOD(Carga!L12,1)&lt;&gt;0,MOD(Carga!M12,1)&lt;&gt;0,AND(Carga!K12&lt;&gt;"",OR(NOT(ISNUMBER(Carga!K12)),Carga!K12&lt;0)),COUNTIF(Carga!$B$7:$B$206,Carga!B12)&gt;1),"Revisar datos",IF(F11&lt;=0,"Evaluar continuidad",IF(J11&gt;=IF(SUM($G$6:$G$205)&gt;0,SUM($I$6:$I$205)/SUM($G$6:$G$205),0),IF(O11&lt;=3,"Priorizar / mantener","Optimizar capacidad"),IF(O11&lt;=3,"Revisar rol","Evaluar continuidad")))),"Revisar datos"))</f>
        <v>Revisar rol</v>
      </c>
      <c r="Q11" s="17">
        <f>IF(OR(B11="",P11="Revisar datos",NOT(ISNUMBER(I11))),"",COUNTIF($I$6:$I$205,"&gt;"&amp;I11)+COUNTIF($I$6:I11,I11))</f>
        <v>8</v>
      </c>
    </row>
    <row r="12" spans="1:17">
      <c r="A12" s="10">
        <f>IF(Carga!B13="","",Carga!A13)</f>
        <v>7</v>
      </c>
      <c r="B12" s="10" t="str">
        <f>IF(Carga!B13="","",Carga!B13)</f>
        <v>Café molido 500 g</v>
      </c>
      <c r="C12" s="10" t="str">
        <f>IF(Carga!B13="","",Carga!C13)</f>
        <v>Tienda online</v>
      </c>
      <c r="D12" s="12">
        <f>IF(Carga!B13="","",IF(ISNUMBER(Carga!F13),Carga!F13,""))</f>
        <v>23.5</v>
      </c>
      <c r="E12" s="13">
        <f>IF(B12="","",IFERROR(IF(OR(COUNT(Carga!G13:I13)&lt;3,MIN(Carga!G13:I13)&lt;0),"",SUM(Carga!G13:I13)),""))</f>
        <v>13.3</v>
      </c>
      <c r="F12" s="13">
        <f t="shared" si="0"/>
        <v>10.199999999999999</v>
      </c>
      <c r="G12" s="13">
        <f>IF(B12="","",IFERROR(IF(OR(NOT(ISNUMBER(D12)),NOT(ISNUMBER(E12)),NOT(ISNUMBER(Carga!J13)),Carga!J13&lt;=0,COUNTIF(Carga!$B$7:$B$206,Carga!B13)&gt;1),"",D12*Carga!J13),""))</f>
        <v>2232.5</v>
      </c>
      <c r="H12" s="13">
        <f>IF(B12="","",IFERROR(IF(OR(NOT(ISNUMBER(E12)),NOT(ISNUMBER(Carga!J13)),Carga!J13&lt;=0,COUNTIF(Carga!$B$7:$B$206,Carga!B13)&gt;1),"",E12*Carga!J13),""))</f>
        <v>1263.5</v>
      </c>
      <c r="I12" s="13">
        <f>IF(B12="","",IFERROR(IF(OR(NOT(ISNUMBER(F12)),NOT(ISNUMBER(Carga!J13)),Carga!J13&lt;=0,COUNTIF(Carga!$B$7:$B$206,Carga!B13)&gt;1),"",F12*Carga!J13),""))</f>
        <v>968.99999999999989</v>
      </c>
      <c r="J12" s="14">
        <f t="shared" si="1"/>
        <v>0.43404255319148932</v>
      </c>
      <c r="K12" s="13">
        <f>IF(Carga!B13="","",IFERROR(IF(OR(Carga!K13="",Carga!K13=0),"",IF(AND(ISNUMBER(Carga!K13),Carga!K13&gt;0),Carga!K13,"")),""))</f>
        <v>0.1</v>
      </c>
      <c r="L12" s="13">
        <f t="shared" si="2"/>
        <v>101.99999999999999</v>
      </c>
      <c r="M12" s="15">
        <f>IF(Carga!B13="","",IFERROR(IF(AND(ISNUMBER(Carga!L13),Carga!L13&gt;=1,Carga!L13&lt;=5),Carga!L13,""),""))</f>
        <v>2</v>
      </c>
      <c r="N12" s="15">
        <f>IF(Carga!B13="","",IFERROR(IF(AND(ISNUMBER(Carga!M13),Carga!M13&gt;=1,Carga!M13&lt;=5),Carga!M13,""),""))</f>
        <v>2</v>
      </c>
      <c r="O12" s="16">
        <f t="shared" si="3"/>
        <v>2</v>
      </c>
      <c r="P12" s="11" t="str">
        <f>IF(B12="","",IFERROR(IF(OR(COUNT(Carga!D13:E13)&lt;2,COUNT(Carga!G13:J13)&lt;4,COUNT(Carga!L13:M13)&lt;2,Carga!D13&lt;=0,Carga!E13&lt;0,Carga!E13&gt;=Carga!D13,MIN(Carga!G13:I13)&lt;0,Carga!J13&lt;=0,Carga!L13&lt;1,Carga!L13&gt;5,Carga!M13&lt;1,Carga!M13&gt;5,MOD(Carga!L13,1)&lt;&gt;0,MOD(Carga!M13,1)&lt;&gt;0,AND(Carga!K13&lt;&gt;"",OR(NOT(ISNUMBER(Carga!K13)),Carga!K13&lt;0)),COUNTIF(Carga!$B$7:$B$206,Carga!B13)&gt;1),"Revisar datos",IF(F12&lt;=0,"Evaluar continuidad",IF(J12&gt;=IF(SUM($G$6:$G$205)&gt;0,SUM($I$6:$I$205)/SUM($G$6:$G$205),0),IF(O12&lt;=3,"Priorizar / mantener","Optimizar capacidad"),IF(O12&lt;=3,"Revisar rol","Evaluar continuidad")))),"Revisar datos"))</f>
        <v>Priorizar / mantener</v>
      </c>
      <c r="Q12" s="17">
        <f>IF(OR(B12="",P12="Revisar datos",NOT(ISNUMBER(I12))),"",COUNTIF($I$6:$I$205,"&gt;"&amp;I12)+COUNTIF($I$6:I12,I12))</f>
        <v>2</v>
      </c>
    </row>
    <row r="13" spans="1:17">
      <c r="A13" s="10">
        <f>IF(Carga!B14="","",Carga!A14)</f>
        <v>8</v>
      </c>
      <c r="B13" s="10" t="str">
        <f>IF(Carga!B14="","",Carga!B14)</f>
        <v>Pack oficina</v>
      </c>
      <c r="C13" s="10" t="str">
        <f>IF(Carga!B14="","",Carga!C14)</f>
        <v>Directo B2B</v>
      </c>
      <c r="D13" s="12">
        <f>IF(Carga!B14="","",IF(ISNUMBER(Carga!F14),Carga!F14,""))</f>
        <v>65</v>
      </c>
      <c r="E13" s="13">
        <f>IF(B13="","",IFERROR(IF(OR(COUNT(Carga!G14:I14)&lt;3,MIN(Carga!G14:I14)&lt;0),"",SUM(Carga!G14:I14)),""))</f>
        <v>38</v>
      </c>
      <c r="F13" s="13">
        <f t="shared" si="0"/>
        <v>27</v>
      </c>
      <c r="G13" s="13">
        <f>IF(B13="","",IFERROR(IF(OR(NOT(ISNUMBER(D13)),NOT(ISNUMBER(E13)),NOT(ISNUMBER(Carga!J14)),Carga!J14&lt;=0,COUNTIF(Carga!$B$7:$B$206,Carga!B14)&gt;1),"",D13*Carga!J14),""))</f>
        <v>1625</v>
      </c>
      <c r="H13" s="13">
        <f>IF(B13="","",IFERROR(IF(OR(NOT(ISNUMBER(E13)),NOT(ISNUMBER(Carga!J14)),Carga!J14&lt;=0,COUNTIF(Carga!$B$7:$B$206,Carga!B14)&gt;1),"",E13*Carga!J14),""))</f>
        <v>950</v>
      </c>
      <c r="I13" s="13">
        <f>IF(B13="","",IFERROR(IF(OR(NOT(ISNUMBER(F13)),NOT(ISNUMBER(Carga!J14)),Carga!J14&lt;=0,COUNTIF(Carga!$B$7:$B$206,Carga!B14)&gt;1),"",F13*Carga!J14),""))</f>
        <v>675</v>
      </c>
      <c r="J13" s="14">
        <f t="shared" si="1"/>
        <v>0.41538461538461541</v>
      </c>
      <c r="K13" s="13">
        <f>IF(Carga!B14="","",IFERROR(IF(OR(Carga!K14="",Carga!K14=0),"",IF(AND(ISNUMBER(Carga!K14),Carga!K14&gt;0),Carga!K14,"")),""))</f>
        <v>0.4</v>
      </c>
      <c r="L13" s="13">
        <f t="shared" si="2"/>
        <v>67.5</v>
      </c>
      <c r="M13" s="15">
        <f>IF(Carga!B14="","",IFERROR(IF(AND(ISNUMBER(Carga!L14),Carga!L14&gt;=1,Carga!L14&lt;=5),Carga!L14,""),""))</f>
        <v>3</v>
      </c>
      <c r="N13" s="15">
        <f>IF(Carga!B14="","",IFERROR(IF(AND(ISNUMBER(Carga!M14),Carga!M14&gt;=1,Carga!M14&lt;=5),Carga!M14,""),""))</f>
        <v>3</v>
      </c>
      <c r="O13" s="16">
        <f t="shared" si="3"/>
        <v>3</v>
      </c>
      <c r="P13" s="11" t="str">
        <f>IF(B13="","",IFERROR(IF(OR(COUNT(Carga!D14:E14)&lt;2,COUNT(Carga!G14:J14)&lt;4,COUNT(Carga!L14:M14)&lt;2,Carga!D14&lt;=0,Carga!E14&lt;0,Carga!E14&gt;=Carga!D14,MIN(Carga!G14:I14)&lt;0,Carga!J14&lt;=0,Carga!L14&lt;1,Carga!L14&gt;5,Carga!M14&lt;1,Carga!M14&gt;5,MOD(Carga!L14,1)&lt;&gt;0,MOD(Carga!M14,1)&lt;&gt;0,AND(Carga!K14&lt;&gt;"",OR(NOT(ISNUMBER(Carga!K14)),Carga!K14&lt;0)),COUNTIF(Carga!$B$7:$B$206,Carga!B14)&gt;1),"Revisar datos",IF(F13&lt;=0,"Evaluar continuidad",IF(J13&gt;=IF(SUM($G$6:$G$205)&gt;0,SUM($I$6:$I$205)/SUM($G$6:$G$205),0),IF(O13&lt;=3,"Priorizar / mantener","Optimizar capacidad"),IF(O13&lt;=3,"Revisar rol","Evaluar continuidad")))),"Revisar datos"))</f>
        <v>Priorizar / mantener</v>
      </c>
      <c r="Q13" s="17">
        <f>IF(OR(B13="",P13="Revisar datos",NOT(ISNUMBER(I13))),"",COUNTIF($I$6:$I$205,"&gt;"&amp;I13)+COUNTIF($I$6:I13,I13))</f>
        <v>6</v>
      </c>
    </row>
    <row r="14" spans="1:17">
      <c r="A14" s="10" t="str">
        <f>IF(Carga!B15="","",Carga!A15)</f>
        <v/>
      </c>
      <c r="B14" s="10" t="str">
        <f>IF(Carga!B15="","",Carga!B15)</f>
        <v/>
      </c>
      <c r="C14" s="10" t="str">
        <f>IF(Carga!B15="","",Carga!C15)</f>
        <v/>
      </c>
      <c r="D14" s="12" t="str">
        <f>IF(Carga!B15="","",IF(ISNUMBER(Carga!F15),Carga!F15,""))</f>
        <v/>
      </c>
      <c r="E14" s="13" t="str">
        <f>IF(B14="","",IFERROR(IF(OR(COUNT(Carga!G15:I15)&lt;3,MIN(Carga!G15:I15)&lt;0),"",SUM(Carga!G15:I15)),""))</f>
        <v/>
      </c>
      <c r="F14" s="13" t="str">
        <f t="shared" si="0"/>
        <v/>
      </c>
      <c r="G14" s="13" t="str">
        <f>IF(B14="","",IFERROR(IF(OR(NOT(ISNUMBER(D14)),NOT(ISNUMBER(E14)),NOT(ISNUMBER(Carga!J15)),Carga!J15&lt;=0,COUNTIF(Carga!$B$7:$B$206,Carga!B15)&gt;1),"",D14*Carga!J15),""))</f>
        <v/>
      </c>
      <c r="H14" s="13" t="str">
        <f>IF(B14="","",IFERROR(IF(OR(NOT(ISNUMBER(E14)),NOT(ISNUMBER(Carga!J15)),Carga!J15&lt;=0,COUNTIF(Carga!$B$7:$B$206,Carga!B15)&gt;1),"",E14*Carga!J15),""))</f>
        <v/>
      </c>
      <c r="I14" s="13" t="str">
        <f>IF(B14="","",IFERROR(IF(OR(NOT(ISNUMBER(F14)),NOT(ISNUMBER(Carga!J15)),Carga!J15&lt;=0,COUNTIF(Carga!$B$7:$B$206,Carga!B15)&gt;1),"",F14*Carga!J15),""))</f>
        <v/>
      </c>
      <c r="J14" s="14" t="str">
        <f t="shared" si="1"/>
        <v/>
      </c>
      <c r="K14" s="13" t="str">
        <f>IF(Carga!B15="","",IFERROR(IF(OR(Carga!K15="",Carga!K15=0),"",IF(AND(ISNUMBER(Carga!K15),Carga!K15&gt;0),Carga!K15,"")),""))</f>
        <v/>
      </c>
      <c r="L14" s="13" t="str">
        <f t="shared" si="2"/>
        <v/>
      </c>
      <c r="M14" s="15" t="str">
        <f>IF(Carga!B15="","",IFERROR(IF(AND(ISNUMBER(Carga!L15),Carga!L15&gt;=1,Carga!L15&lt;=5),Carga!L15,""),""))</f>
        <v/>
      </c>
      <c r="N14" s="15" t="str">
        <f>IF(Carga!B15="","",IFERROR(IF(AND(ISNUMBER(Carga!M15),Carga!M15&gt;=1,Carga!M15&lt;=5),Carga!M15,""),""))</f>
        <v/>
      </c>
      <c r="O14" s="16" t="str">
        <f t="shared" si="3"/>
        <v/>
      </c>
      <c r="P14" s="11" t="str">
        <f>IF(B14="","",IFERROR(IF(OR(COUNT(Carga!D15:E15)&lt;2,COUNT(Carga!G15:J15)&lt;4,COUNT(Carga!L15:M15)&lt;2,Carga!D15&lt;=0,Carga!E15&lt;0,Carga!E15&gt;=Carga!D15,MIN(Carga!G15:I15)&lt;0,Carga!J15&lt;=0,Carga!L15&lt;1,Carga!L15&gt;5,Carga!M15&lt;1,Carga!M15&gt;5,MOD(Carga!L15,1)&lt;&gt;0,MOD(Carga!M15,1)&lt;&gt;0,AND(Carga!K15&lt;&gt;"",OR(NOT(ISNUMBER(Carga!K15)),Carga!K15&lt;0)),COUNTIF(Carga!$B$7:$B$206,Carga!B15)&gt;1),"Revisar datos",IF(F14&lt;=0,"Evaluar continuidad",IF(J14&gt;=IF(SUM($G$6:$G$205)&gt;0,SUM($I$6:$I$205)/SUM($G$6:$G$205),0),IF(O14&lt;=3,"Priorizar / mantener","Optimizar capacidad"),IF(O14&lt;=3,"Revisar rol","Evaluar continuidad")))),"Revisar datos"))</f>
        <v/>
      </c>
      <c r="Q14" s="17" t="str">
        <f>IF(OR(B14="",P14="Revisar datos",NOT(ISNUMBER(I14))),"",COUNTIF($I$6:$I$205,"&gt;"&amp;I14)+COUNTIF($I$6:I14,I14))</f>
        <v/>
      </c>
    </row>
    <row r="15" spans="1:17">
      <c r="A15" s="10" t="str">
        <f>IF(Carga!B16="","",Carga!A16)</f>
        <v/>
      </c>
      <c r="B15" s="10" t="str">
        <f>IF(Carga!B16="","",Carga!B16)</f>
        <v/>
      </c>
      <c r="C15" s="10" t="str">
        <f>IF(Carga!B16="","",Carga!C16)</f>
        <v/>
      </c>
      <c r="D15" s="12" t="str">
        <f>IF(Carga!B16="","",IF(ISNUMBER(Carga!F16),Carga!F16,""))</f>
        <v/>
      </c>
      <c r="E15" s="13" t="str">
        <f>IF(B15="","",IFERROR(IF(OR(COUNT(Carga!G16:I16)&lt;3,MIN(Carga!G16:I16)&lt;0),"",SUM(Carga!G16:I16)),""))</f>
        <v/>
      </c>
      <c r="F15" s="13" t="str">
        <f t="shared" si="0"/>
        <v/>
      </c>
      <c r="G15" s="13" t="str">
        <f>IF(B15="","",IFERROR(IF(OR(NOT(ISNUMBER(D15)),NOT(ISNUMBER(E15)),NOT(ISNUMBER(Carga!J16)),Carga!J16&lt;=0,COUNTIF(Carga!$B$7:$B$206,Carga!B16)&gt;1),"",D15*Carga!J16),""))</f>
        <v/>
      </c>
      <c r="H15" s="13" t="str">
        <f>IF(B15="","",IFERROR(IF(OR(NOT(ISNUMBER(E15)),NOT(ISNUMBER(Carga!J16)),Carga!J16&lt;=0,COUNTIF(Carga!$B$7:$B$206,Carga!B16)&gt;1),"",E15*Carga!J16),""))</f>
        <v/>
      </c>
      <c r="I15" s="13" t="str">
        <f>IF(B15="","",IFERROR(IF(OR(NOT(ISNUMBER(F15)),NOT(ISNUMBER(Carga!J16)),Carga!J16&lt;=0,COUNTIF(Carga!$B$7:$B$206,Carga!B16)&gt;1),"",F15*Carga!J16),""))</f>
        <v/>
      </c>
      <c r="J15" s="14" t="str">
        <f t="shared" si="1"/>
        <v/>
      </c>
      <c r="K15" s="13" t="str">
        <f>IF(Carga!B16="","",IFERROR(IF(OR(Carga!K16="",Carga!K16=0),"",IF(AND(ISNUMBER(Carga!K16),Carga!K16&gt;0),Carga!K16,"")),""))</f>
        <v/>
      </c>
      <c r="L15" s="13" t="str">
        <f t="shared" si="2"/>
        <v/>
      </c>
      <c r="M15" s="15" t="str">
        <f>IF(Carga!B16="","",IFERROR(IF(AND(ISNUMBER(Carga!L16),Carga!L16&gt;=1,Carga!L16&lt;=5),Carga!L16,""),""))</f>
        <v/>
      </c>
      <c r="N15" s="15" t="str">
        <f>IF(Carga!B16="","",IFERROR(IF(AND(ISNUMBER(Carga!M16),Carga!M16&gt;=1,Carga!M16&lt;=5),Carga!M16,""),""))</f>
        <v/>
      </c>
      <c r="O15" s="16" t="str">
        <f t="shared" si="3"/>
        <v/>
      </c>
      <c r="P15" s="11" t="str">
        <f>IF(B15="","",IFERROR(IF(OR(COUNT(Carga!D16:E16)&lt;2,COUNT(Carga!G16:J16)&lt;4,COUNT(Carga!L16:M16)&lt;2,Carga!D16&lt;=0,Carga!E16&lt;0,Carga!E16&gt;=Carga!D16,MIN(Carga!G16:I16)&lt;0,Carga!J16&lt;=0,Carga!L16&lt;1,Carga!L16&gt;5,Carga!M16&lt;1,Carga!M16&gt;5,MOD(Carga!L16,1)&lt;&gt;0,MOD(Carga!M16,1)&lt;&gt;0,AND(Carga!K16&lt;&gt;"",OR(NOT(ISNUMBER(Carga!K16)),Carga!K16&lt;0)),COUNTIF(Carga!$B$7:$B$206,Carga!B16)&gt;1),"Revisar datos",IF(F15&lt;=0,"Evaluar continuidad",IF(J15&gt;=IF(SUM($G$6:$G$205)&gt;0,SUM($I$6:$I$205)/SUM($G$6:$G$205),0),IF(O15&lt;=3,"Priorizar / mantener","Optimizar capacidad"),IF(O15&lt;=3,"Revisar rol","Evaluar continuidad")))),"Revisar datos"))</f>
        <v/>
      </c>
      <c r="Q15" s="17" t="str">
        <f>IF(OR(B15="",P15="Revisar datos",NOT(ISNUMBER(I15))),"",COUNTIF($I$6:$I$205,"&gt;"&amp;I15)+COUNTIF($I$6:I15,I15))</f>
        <v/>
      </c>
    </row>
    <row r="16" spans="1:17">
      <c r="A16" s="10" t="str">
        <f>IF(Carga!B17="","",Carga!A17)</f>
        <v/>
      </c>
      <c r="B16" s="10" t="str">
        <f>IF(Carga!B17="","",Carga!B17)</f>
        <v/>
      </c>
      <c r="C16" s="10" t="str">
        <f>IF(Carga!B17="","",Carga!C17)</f>
        <v/>
      </c>
      <c r="D16" s="12" t="str">
        <f>IF(Carga!B17="","",IF(ISNUMBER(Carga!F17),Carga!F17,""))</f>
        <v/>
      </c>
      <c r="E16" s="13" t="str">
        <f>IF(B16="","",IFERROR(IF(OR(COUNT(Carga!G17:I17)&lt;3,MIN(Carga!G17:I17)&lt;0),"",SUM(Carga!G17:I17)),""))</f>
        <v/>
      </c>
      <c r="F16" s="13" t="str">
        <f t="shared" si="0"/>
        <v/>
      </c>
      <c r="G16" s="13" t="str">
        <f>IF(B16="","",IFERROR(IF(OR(NOT(ISNUMBER(D16)),NOT(ISNUMBER(E16)),NOT(ISNUMBER(Carga!J17)),Carga!J17&lt;=0,COUNTIF(Carga!$B$7:$B$206,Carga!B17)&gt;1),"",D16*Carga!J17),""))</f>
        <v/>
      </c>
      <c r="H16" s="13" t="str">
        <f>IF(B16="","",IFERROR(IF(OR(NOT(ISNUMBER(E16)),NOT(ISNUMBER(Carga!J17)),Carga!J17&lt;=0,COUNTIF(Carga!$B$7:$B$206,Carga!B17)&gt;1),"",E16*Carga!J17),""))</f>
        <v/>
      </c>
      <c r="I16" s="13" t="str">
        <f>IF(B16="","",IFERROR(IF(OR(NOT(ISNUMBER(F16)),NOT(ISNUMBER(Carga!J17)),Carga!J17&lt;=0,COUNTIF(Carga!$B$7:$B$206,Carga!B17)&gt;1),"",F16*Carga!J17),""))</f>
        <v/>
      </c>
      <c r="J16" s="14" t="str">
        <f t="shared" si="1"/>
        <v/>
      </c>
      <c r="K16" s="13" t="str">
        <f>IF(Carga!B17="","",IFERROR(IF(OR(Carga!K17="",Carga!K17=0),"",IF(AND(ISNUMBER(Carga!K17),Carga!K17&gt;0),Carga!K17,"")),""))</f>
        <v/>
      </c>
      <c r="L16" s="13" t="str">
        <f t="shared" si="2"/>
        <v/>
      </c>
      <c r="M16" s="15" t="str">
        <f>IF(Carga!B17="","",IFERROR(IF(AND(ISNUMBER(Carga!L17),Carga!L17&gt;=1,Carga!L17&lt;=5),Carga!L17,""),""))</f>
        <v/>
      </c>
      <c r="N16" s="15" t="str">
        <f>IF(Carga!B17="","",IFERROR(IF(AND(ISNUMBER(Carga!M17),Carga!M17&gt;=1,Carga!M17&lt;=5),Carga!M17,""),""))</f>
        <v/>
      </c>
      <c r="O16" s="16" t="str">
        <f t="shared" si="3"/>
        <v/>
      </c>
      <c r="P16" s="11" t="str">
        <f>IF(B16="","",IFERROR(IF(OR(COUNT(Carga!D17:E17)&lt;2,COUNT(Carga!G17:J17)&lt;4,COUNT(Carga!L17:M17)&lt;2,Carga!D17&lt;=0,Carga!E17&lt;0,Carga!E17&gt;=Carga!D17,MIN(Carga!G17:I17)&lt;0,Carga!J17&lt;=0,Carga!L17&lt;1,Carga!L17&gt;5,Carga!M17&lt;1,Carga!M17&gt;5,MOD(Carga!L17,1)&lt;&gt;0,MOD(Carga!M17,1)&lt;&gt;0,AND(Carga!K17&lt;&gt;"",OR(NOT(ISNUMBER(Carga!K17)),Carga!K17&lt;0)),COUNTIF(Carga!$B$7:$B$206,Carga!B17)&gt;1),"Revisar datos",IF(F16&lt;=0,"Evaluar continuidad",IF(J16&gt;=IF(SUM($G$6:$G$205)&gt;0,SUM($I$6:$I$205)/SUM($G$6:$G$205),0),IF(O16&lt;=3,"Priorizar / mantener","Optimizar capacidad"),IF(O16&lt;=3,"Revisar rol","Evaluar continuidad")))),"Revisar datos"))</f>
        <v/>
      </c>
      <c r="Q16" s="17" t="str">
        <f>IF(OR(B16="",P16="Revisar datos",NOT(ISNUMBER(I16))),"",COUNTIF($I$6:$I$205,"&gt;"&amp;I16)+COUNTIF($I$6:I16,I16))</f>
        <v/>
      </c>
    </row>
    <row r="17" spans="1:17">
      <c r="A17" s="10" t="str">
        <f>IF(Carga!B18="","",Carga!A18)</f>
        <v/>
      </c>
      <c r="B17" s="10" t="str">
        <f>IF(Carga!B18="","",Carga!B18)</f>
        <v/>
      </c>
      <c r="C17" s="10" t="str">
        <f>IF(Carga!B18="","",Carga!C18)</f>
        <v/>
      </c>
      <c r="D17" s="12" t="str">
        <f>IF(Carga!B18="","",IF(ISNUMBER(Carga!F18),Carga!F18,""))</f>
        <v/>
      </c>
      <c r="E17" s="13" t="str">
        <f>IF(B17="","",IFERROR(IF(OR(COUNT(Carga!G18:I18)&lt;3,MIN(Carga!G18:I18)&lt;0),"",SUM(Carga!G18:I18)),""))</f>
        <v/>
      </c>
      <c r="F17" s="13" t="str">
        <f t="shared" si="0"/>
        <v/>
      </c>
      <c r="G17" s="13" t="str">
        <f>IF(B17="","",IFERROR(IF(OR(NOT(ISNUMBER(D17)),NOT(ISNUMBER(E17)),NOT(ISNUMBER(Carga!J18)),Carga!J18&lt;=0,COUNTIF(Carga!$B$7:$B$206,Carga!B18)&gt;1),"",D17*Carga!J18),""))</f>
        <v/>
      </c>
      <c r="H17" s="13" t="str">
        <f>IF(B17="","",IFERROR(IF(OR(NOT(ISNUMBER(E17)),NOT(ISNUMBER(Carga!J18)),Carga!J18&lt;=0,COUNTIF(Carga!$B$7:$B$206,Carga!B18)&gt;1),"",E17*Carga!J18),""))</f>
        <v/>
      </c>
      <c r="I17" s="13" t="str">
        <f>IF(B17="","",IFERROR(IF(OR(NOT(ISNUMBER(F17)),NOT(ISNUMBER(Carga!J18)),Carga!J18&lt;=0,COUNTIF(Carga!$B$7:$B$206,Carga!B18)&gt;1),"",F17*Carga!J18),""))</f>
        <v/>
      </c>
      <c r="J17" s="14" t="str">
        <f t="shared" si="1"/>
        <v/>
      </c>
      <c r="K17" s="13" t="str">
        <f>IF(Carga!B18="","",IFERROR(IF(OR(Carga!K18="",Carga!K18=0),"",IF(AND(ISNUMBER(Carga!K18),Carga!K18&gt;0),Carga!K18,"")),""))</f>
        <v/>
      </c>
      <c r="L17" s="13" t="str">
        <f t="shared" si="2"/>
        <v/>
      </c>
      <c r="M17" s="15" t="str">
        <f>IF(Carga!B18="","",IFERROR(IF(AND(ISNUMBER(Carga!L18),Carga!L18&gt;=1,Carga!L18&lt;=5),Carga!L18,""),""))</f>
        <v/>
      </c>
      <c r="N17" s="15" t="str">
        <f>IF(Carga!B18="","",IFERROR(IF(AND(ISNUMBER(Carga!M18),Carga!M18&gt;=1,Carga!M18&lt;=5),Carga!M18,""),""))</f>
        <v/>
      </c>
      <c r="O17" s="16" t="str">
        <f t="shared" si="3"/>
        <v/>
      </c>
      <c r="P17" s="11" t="str">
        <f>IF(B17="","",IFERROR(IF(OR(COUNT(Carga!D18:E18)&lt;2,COUNT(Carga!G18:J18)&lt;4,COUNT(Carga!L18:M18)&lt;2,Carga!D18&lt;=0,Carga!E18&lt;0,Carga!E18&gt;=Carga!D18,MIN(Carga!G18:I18)&lt;0,Carga!J18&lt;=0,Carga!L18&lt;1,Carga!L18&gt;5,Carga!M18&lt;1,Carga!M18&gt;5,MOD(Carga!L18,1)&lt;&gt;0,MOD(Carga!M18,1)&lt;&gt;0,AND(Carga!K18&lt;&gt;"",OR(NOT(ISNUMBER(Carga!K18)),Carga!K18&lt;0)),COUNTIF(Carga!$B$7:$B$206,Carga!B18)&gt;1),"Revisar datos",IF(F17&lt;=0,"Evaluar continuidad",IF(J17&gt;=IF(SUM($G$6:$G$205)&gt;0,SUM($I$6:$I$205)/SUM($G$6:$G$205),0),IF(O17&lt;=3,"Priorizar / mantener","Optimizar capacidad"),IF(O17&lt;=3,"Revisar rol","Evaluar continuidad")))),"Revisar datos"))</f>
        <v/>
      </c>
      <c r="Q17" s="17" t="str">
        <f>IF(OR(B17="",P17="Revisar datos",NOT(ISNUMBER(I17))),"",COUNTIF($I$6:$I$205,"&gt;"&amp;I17)+COUNTIF($I$6:I17,I17))</f>
        <v/>
      </c>
    </row>
    <row r="18" spans="1:17">
      <c r="A18" s="10" t="str">
        <f>IF(Carga!B19="","",Carga!A19)</f>
        <v/>
      </c>
      <c r="B18" s="10" t="str">
        <f>IF(Carga!B19="","",Carga!B19)</f>
        <v/>
      </c>
      <c r="C18" s="10" t="str">
        <f>IF(Carga!B19="","",Carga!C19)</f>
        <v/>
      </c>
      <c r="D18" s="12" t="str">
        <f>IF(Carga!B19="","",IF(ISNUMBER(Carga!F19),Carga!F19,""))</f>
        <v/>
      </c>
      <c r="E18" s="13" t="str">
        <f>IF(B18="","",IFERROR(IF(OR(COUNT(Carga!G19:I19)&lt;3,MIN(Carga!G19:I19)&lt;0),"",SUM(Carga!G19:I19)),""))</f>
        <v/>
      </c>
      <c r="F18" s="13" t="str">
        <f t="shared" si="0"/>
        <v/>
      </c>
      <c r="G18" s="13" t="str">
        <f>IF(B18="","",IFERROR(IF(OR(NOT(ISNUMBER(D18)),NOT(ISNUMBER(E18)),NOT(ISNUMBER(Carga!J19)),Carga!J19&lt;=0,COUNTIF(Carga!$B$7:$B$206,Carga!B19)&gt;1),"",D18*Carga!J19),""))</f>
        <v/>
      </c>
      <c r="H18" s="13" t="str">
        <f>IF(B18="","",IFERROR(IF(OR(NOT(ISNUMBER(E18)),NOT(ISNUMBER(Carga!J19)),Carga!J19&lt;=0,COUNTIF(Carga!$B$7:$B$206,Carga!B19)&gt;1),"",E18*Carga!J19),""))</f>
        <v/>
      </c>
      <c r="I18" s="13" t="str">
        <f>IF(B18="","",IFERROR(IF(OR(NOT(ISNUMBER(F18)),NOT(ISNUMBER(Carga!J19)),Carga!J19&lt;=0,COUNTIF(Carga!$B$7:$B$206,Carga!B19)&gt;1),"",F18*Carga!J19),""))</f>
        <v/>
      </c>
      <c r="J18" s="14" t="str">
        <f t="shared" si="1"/>
        <v/>
      </c>
      <c r="K18" s="13" t="str">
        <f>IF(Carga!B19="","",IFERROR(IF(OR(Carga!K19="",Carga!K19=0),"",IF(AND(ISNUMBER(Carga!K19),Carga!K19&gt;0),Carga!K19,"")),""))</f>
        <v/>
      </c>
      <c r="L18" s="13" t="str">
        <f t="shared" si="2"/>
        <v/>
      </c>
      <c r="M18" s="15" t="str">
        <f>IF(Carga!B19="","",IFERROR(IF(AND(ISNUMBER(Carga!L19),Carga!L19&gt;=1,Carga!L19&lt;=5),Carga!L19,""),""))</f>
        <v/>
      </c>
      <c r="N18" s="15" t="str">
        <f>IF(Carga!B19="","",IFERROR(IF(AND(ISNUMBER(Carga!M19),Carga!M19&gt;=1,Carga!M19&lt;=5),Carga!M19,""),""))</f>
        <v/>
      </c>
      <c r="O18" s="16" t="str">
        <f t="shared" si="3"/>
        <v/>
      </c>
      <c r="P18" s="11" t="str">
        <f>IF(B18="","",IFERROR(IF(OR(COUNT(Carga!D19:E19)&lt;2,COUNT(Carga!G19:J19)&lt;4,COUNT(Carga!L19:M19)&lt;2,Carga!D19&lt;=0,Carga!E19&lt;0,Carga!E19&gt;=Carga!D19,MIN(Carga!G19:I19)&lt;0,Carga!J19&lt;=0,Carga!L19&lt;1,Carga!L19&gt;5,Carga!M19&lt;1,Carga!M19&gt;5,MOD(Carga!L19,1)&lt;&gt;0,MOD(Carga!M19,1)&lt;&gt;0,AND(Carga!K19&lt;&gt;"",OR(NOT(ISNUMBER(Carga!K19)),Carga!K19&lt;0)),COUNTIF(Carga!$B$7:$B$206,Carga!B19)&gt;1),"Revisar datos",IF(F18&lt;=0,"Evaluar continuidad",IF(J18&gt;=IF(SUM($G$6:$G$205)&gt;0,SUM($I$6:$I$205)/SUM($G$6:$G$205),0),IF(O18&lt;=3,"Priorizar / mantener","Optimizar capacidad"),IF(O18&lt;=3,"Revisar rol","Evaluar continuidad")))),"Revisar datos"))</f>
        <v/>
      </c>
      <c r="Q18" s="17" t="str">
        <f>IF(OR(B18="",P18="Revisar datos",NOT(ISNUMBER(I18))),"",COUNTIF($I$6:$I$205,"&gt;"&amp;I18)+COUNTIF($I$6:I18,I18))</f>
        <v/>
      </c>
    </row>
    <row r="19" spans="1:17">
      <c r="A19" s="10" t="str">
        <f>IF(Carga!B20="","",Carga!A20)</f>
        <v/>
      </c>
      <c r="B19" s="10" t="str">
        <f>IF(Carga!B20="","",Carga!B20)</f>
        <v/>
      </c>
      <c r="C19" s="10" t="str">
        <f>IF(Carga!B20="","",Carga!C20)</f>
        <v/>
      </c>
      <c r="D19" s="12" t="str">
        <f>IF(Carga!B20="","",IF(ISNUMBER(Carga!F20),Carga!F20,""))</f>
        <v/>
      </c>
      <c r="E19" s="13" t="str">
        <f>IF(B19="","",IFERROR(IF(OR(COUNT(Carga!G20:I20)&lt;3,MIN(Carga!G20:I20)&lt;0),"",SUM(Carga!G20:I20)),""))</f>
        <v/>
      </c>
      <c r="F19" s="13" t="str">
        <f t="shared" si="0"/>
        <v/>
      </c>
      <c r="G19" s="13" t="str">
        <f>IF(B19="","",IFERROR(IF(OR(NOT(ISNUMBER(D19)),NOT(ISNUMBER(E19)),NOT(ISNUMBER(Carga!J20)),Carga!J20&lt;=0,COUNTIF(Carga!$B$7:$B$206,Carga!B20)&gt;1),"",D19*Carga!J20),""))</f>
        <v/>
      </c>
      <c r="H19" s="13" t="str">
        <f>IF(B19="","",IFERROR(IF(OR(NOT(ISNUMBER(E19)),NOT(ISNUMBER(Carga!J20)),Carga!J20&lt;=0,COUNTIF(Carga!$B$7:$B$206,Carga!B20)&gt;1),"",E19*Carga!J20),""))</f>
        <v/>
      </c>
      <c r="I19" s="13" t="str">
        <f>IF(B19="","",IFERROR(IF(OR(NOT(ISNUMBER(F19)),NOT(ISNUMBER(Carga!J20)),Carga!J20&lt;=0,COUNTIF(Carga!$B$7:$B$206,Carga!B20)&gt;1),"",F19*Carga!J20),""))</f>
        <v/>
      </c>
      <c r="J19" s="14" t="str">
        <f t="shared" si="1"/>
        <v/>
      </c>
      <c r="K19" s="13" t="str">
        <f>IF(Carga!B20="","",IFERROR(IF(OR(Carga!K20="",Carga!K20=0),"",IF(AND(ISNUMBER(Carga!K20),Carga!K20&gt;0),Carga!K20,"")),""))</f>
        <v/>
      </c>
      <c r="L19" s="13" t="str">
        <f t="shared" si="2"/>
        <v/>
      </c>
      <c r="M19" s="15" t="str">
        <f>IF(Carga!B20="","",IFERROR(IF(AND(ISNUMBER(Carga!L20),Carga!L20&gt;=1,Carga!L20&lt;=5),Carga!L20,""),""))</f>
        <v/>
      </c>
      <c r="N19" s="15" t="str">
        <f>IF(Carga!B20="","",IFERROR(IF(AND(ISNUMBER(Carga!M20),Carga!M20&gt;=1,Carga!M20&lt;=5),Carga!M20,""),""))</f>
        <v/>
      </c>
      <c r="O19" s="16" t="str">
        <f t="shared" si="3"/>
        <v/>
      </c>
      <c r="P19" s="11" t="str">
        <f>IF(B19="","",IFERROR(IF(OR(COUNT(Carga!D20:E20)&lt;2,COUNT(Carga!G20:J20)&lt;4,COUNT(Carga!L20:M20)&lt;2,Carga!D20&lt;=0,Carga!E20&lt;0,Carga!E20&gt;=Carga!D20,MIN(Carga!G20:I20)&lt;0,Carga!J20&lt;=0,Carga!L20&lt;1,Carga!L20&gt;5,Carga!M20&lt;1,Carga!M20&gt;5,MOD(Carga!L20,1)&lt;&gt;0,MOD(Carga!M20,1)&lt;&gt;0,AND(Carga!K20&lt;&gt;"",OR(NOT(ISNUMBER(Carga!K20)),Carga!K20&lt;0)),COUNTIF(Carga!$B$7:$B$206,Carga!B20)&gt;1),"Revisar datos",IF(F19&lt;=0,"Evaluar continuidad",IF(J19&gt;=IF(SUM($G$6:$G$205)&gt;0,SUM($I$6:$I$205)/SUM($G$6:$G$205),0),IF(O19&lt;=3,"Priorizar / mantener","Optimizar capacidad"),IF(O19&lt;=3,"Revisar rol","Evaluar continuidad")))),"Revisar datos"))</f>
        <v/>
      </c>
      <c r="Q19" s="17" t="str">
        <f>IF(OR(B19="",P19="Revisar datos",NOT(ISNUMBER(I19))),"",COUNTIF($I$6:$I$205,"&gt;"&amp;I19)+COUNTIF($I$6:I19,I19))</f>
        <v/>
      </c>
    </row>
    <row r="20" spans="1:17">
      <c r="A20" s="10" t="str">
        <f>IF(Carga!B21="","",Carga!A21)</f>
        <v/>
      </c>
      <c r="B20" s="10" t="str">
        <f>IF(Carga!B21="","",Carga!B21)</f>
        <v/>
      </c>
      <c r="C20" s="10" t="str">
        <f>IF(Carga!B21="","",Carga!C21)</f>
        <v/>
      </c>
      <c r="D20" s="12" t="str">
        <f>IF(Carga!B21="","",IF(ISNUMBER(Carga!F21),Carga!F21,""))</f>
        <v/>
      </c>
      <c r="E20" s="13" t="str">
        <f>IF(B20="","",IFERROR(IF(OR(COUNT(Carga!G21:I21)&lt;3,MIN(Carga!G21:I21)&lt;0),"",SUM(Carga!G21:I21)),""))</f>
        <v/>
      </c>
      <c r="F20" s="13" t="str">
        <f t="shared" si="0"/>
        <v/>
      </c>
      <c r="G20" s="13" t="str">
        <f>IF(B20="","",IFERROR(IF(OR(NOT(ISNUMBER(D20)),NOT(ISNUMBER(E20)),NOT(ISNUMBER(Carga!J21)),Carga!J21&lt;=0,COUNTIF(Carga!$B$7:$B$206,Carga!B21)&gt;1),"",D20*Carga!J21),""))</f>
        <v/>
      </c>
      <c r="H20" s="13" t="str">
        <f>IF(B20="","",IFERROR(IF(OR(NOT(ISNUMBER(E20)),NOT(ISNUMBER(Carga!J21)),Carga!J21&lt;=0,COUNTIF(Carga!$B$7:$B$206,Carga!B21)&gt;1),"",E20*Carga!J21),""))</f>
        <v/>
      </c>
      <c r="I20" s="13" t="str">
        <f>IF(B20="","",IFERROR(IF(OR(NOT(ISNUMBER(F20)),NOT(ISNUMBER(Carga!J21)),Carga!J21&lt;=0,COUNTIF(Carga!$B$7:$B$206,Carga!B21)&gt;1),"",F20*Carga!J21),""))</f>
        <v/>
      </c>
      <c r="J20" s="14" t="str">
        <f t="shared" si="1"/>
        <v/>
      </c>
      <c r="K20" s="13" t="str">
        <f>IF(Carga!B21="","",IFERROR(IF(OR(Carga!K21="",Carga!K21=0),"",IF(AND(ISNUMBER(Carga!K21),Carga!K21&gt;0),Carga!K21,"")),""))</f>
        <v/>
      </c>
      <c r="L20" s="13" t="str">
        <f t="shared" si="2"/>
        <v/>
      </c>
      <c r="M20" s="15" t="str">
        <f>IF(Carga!B21="","",IFERROR(IF(AND(ISNUMBER(Carga!L21),Carga!L21&gt;=1,Carga!L21&lt;=5),Carga!L21,""),""))</f>
        <v/>
      </c>
      <c r="N20" s="15" t="str">
        <f>IF(Carga!B21="","",IFERROR(IF(AND(ISNUMBER(Carga!M21),Carga!M21&gt;=1,Carga!M21&lt;=5),Carga!M21,""),""))</f>
        <v/>
      </c>
      <c r="O20" s="16" t="str">
        <f t="shared" si="3"/>
        <v/>
      </c>
      <c r="P20" s="11" t="str">
        <f>IF(B20="","",IFERROR(IF(OR(COUNT(Carga!D21:E21)&lt;2,COUNT(Carga!G21:J21)&lt;4,COUNT(Carga!L21:M21)&lt;2,Carga!D21&lt;=0,Carga!E21&lt;0,Carga!E21&gt;=Carga!D21,MIN(Carga!G21:I21)&lt;0,Carga!J21&lt;=0,Carga!L21&lt;1,Carga!L21&gt;5,Carga!M21&lt;1,Carga!M21&gt;5,MOD(Carga!L21,1)&lt;&gt;0,MOD(Carga!M21,1)&lt;&gt;0,AND(Carga!K21&lt;&gt;"",OR(NOT(ISNUMBER(Carga!K21)),Carga!K21&lt;0)),COUNTIF(Carga!$B$7:$B$206,Carga!B21)&gt;1),"Revisar datos",IF(F20&lt;=0,"Evaluar continuidad",IF(J20&gt;=IF(SUM($G$6:$G$205)&gt;0,SUM($I$6:$I$205)/SUM($G$6:$G$205),0),IF(O20&lt;=3,"Priorizar / mantener","Optimizar capacidad"),IF(O20&lt;=3,"Revisar rol","Evaluar continuidad")))),"Revisar datos"))</f>
        <v/>
      </c>
      <c r="Q20" s="17" t="str">
        <f>IF(OR(B20="",P20="Revisar datos",NOT(ISNUMBER(I20))),"",COUNTIF($I$6:$I$205,"&gt;"&amp;I20)+COUNTIF($I$6:I20,I20))</f>
        <v/>
      </c>
    </row>
    <row r="21" spans="1:17">
      <c r="A21" s="10" t="str">
        <f>IF(Carga!B22="","",Carga!A22)</f>
        <v/>
      </c>
      <c r="B21" s="10" t="str">
        <f>IF(Carga!B22="","",Carga!B22)</f>
        <v/>
      </c>
      <c r="C21" s="10" t="str">
        <f>IF(Carga!B22="","",Carga!C22)</f>
        <v/>
      </c>
      <c r="D21" s="12" t="str">
        <f>IF(Carga!B22="","",IF(ISNUMBER(Carga!F22),Carga!F22,""))</f>
        <v/>
      </c>
      <c r="E21" s="13" t="str">
        <f>IF(B21="","",IFERROR(IF(OR(COUNT(Carga!G22:I22)&lt;3,MIN(Carga!G22:I22)&lt;0),"",SUM(Carga!G22:I22)),""))</f>
        <v/>
      </c>
      <c r="F21" s="13" t="str">
        <f t="shared" si="0"/>
        <v/>
      </c>
      <c r="G21" s="13" t="str">
        <f>IF(B21="","",IFERROR(IF(OR(NOT(ISNUMBER(D21)),NOT(ISNUMBER(E21)),NOT(ISNUMBER(Carga!J22)),Carga!J22&lt;=0,COUNTIF(Carga!$B$7:$B$206,Carga!B22)&gt;1),"",D21*Carga!J22),""))</f>
        <v/>
      </c>
      <c r="H21" s="13" t="str">
        <f>IF(B21="","",IFERROR(IF(OR(NOT(ISNUMBER(E21)),NOT(ISNUMBER(Carga!J22)),Carga!J22&lt;=0,COUNTIF(Carga!$B$7:$B$206,Carga!B22)&gt;1),"",E21*Carga!J22),""))</f>
        <v/>
      </c>
      <c r="I21" s="13" t="str">
        <f>IF(B21="","",IFERROR(IF(OR(NOT(ISNUMBER(F21)),NOT(ISNUMBER(Carga!J22)),Carga!J22&lt;=0,COUNTIF(Carga!$B$7:$B$206,Carga!B22)&gt;1),"",F21*Carga!J22),""))</f>
        <v/>
      </c>
      <c r="J21" s="14" t="str">
        <f t="shared" si="1"/>
        <v/>
      </c>
      <c r="K21" s="13" t="str">
        <f>IF(Carga!B22="","",IFERROR(IF(OR(Carga!K22="",Carga!K22=0),"",IF(AND(ISNUMBER(Carga!K22),Carga!K22&gt;0),Carga!K22,"")),""))</f>
        <v/>
      </c>
      <c r="L21" s="13" t="str">
        <f t="shared" si="2"/>
        <v/>
      </c>
      <c r="M21" s="15" t="str">
        <f>IF(Carga!B22="","",IFERROR(IF(AND(ISNUMBER(Carga!L22),Carga!L22&gt;=1,Carga!L22&lt;=5),Carga!L22,""),""))</f>
        <v/>
      </c>
      <c r="N21" s="15" t="str">
        <f>IF(Carga!B22="","",IFERROR(IF(AND(ISNUMBER(Carga!M22),Carga!M22&gt;=1,Carga!M22&lt;=5),Carga!M22,""),""))</f>
        <v/>
      </c>
      <c r="O21" s="16" t="str">
        <f t="shared" si="3"/>
        <v/>
      </c>
      <c r="P21" s="11" t="str">
        <f>IF(B21="","",IFERROR(IF(OR(COUNT(Carga!D22:E22)&lt;2,COUNT(Carga!G22:J22)&lt;4,COUNT(Carga!L22:M22)&lt;2,Carga!D22&lt;=0,Carga!E22&lt;0,Carga!E22&gt;=Carga!D22,MIN(Carga!G22:I22)&lt;0,Carga!J22&lt;=0,Carga!L22&lt;1,Carga!L22&gt;5,Carga!M22&lt;1,Carga!M22&gt;5,MOD(Carga!L22,1)&lt;&gt;0,MOD(Carga!M22,1)&lt;&gt;0,AND(Carga!K22&lt;&gt;"",OR(NOT(ISNUMBER(Carga!K22)),Carga!K22&lt;0)),COUNTIF(Carga!$B$7:$B$206,Carga!B22)&gt;1),"Revisar datos",IF(F21&lt;=0,"Evaluar continuidad",IF(J21&gt;=IF(SUM($G$6:$G$205)&gt;0,SUM($I$6:$I$205)/SUM($G$6:$G$205),0),IF(O21&lt;=3,"Priorizar / mantener","Optimizar capacidad"),IF(O21&lt;=3,"Revisar rol","Evaluar continuidad")))),"Revisar datos"))</f>
        <v/>
      </c>
      <c r="Q21" s="17" t="str">
        <f>IF(OR(B21="",P21="Revisar datos",NOT(ISNUMBER(I21))),"",COUNTIF($I$6:$I$205,"&gt;"&amp;I21)+COUNTIF($I$6:I21,I21))</f>
        <v/>
      </c>
    </row>
    <row r="22" spans="1:17">
      <c r="A22" s="10" t="str">
        <f>IF(Carga!B23="","",Carga!A23)</f>
        <v/>
      </c>
      <c r="B22" s="10" t="str">
        <f>IF(Carga!B23="","",Carga!B23)</f>
        <v/>
      </c>
      <c r="C22" s="10" t="str">
        <f>IF(Carga!B23="","",Carga!C23)</f>
        <v/>
      </c>
      <c r="D22" s="12" t="str">
        <f>IF(Carga!B23="","",IF(ISNUMBER(Carga!F23),Carga!F23,""))</f>
        <v/>
      </c>
      <c r="E22" s="13" t="str">
        <f>IF(B22="","",IFERROR(IF(OR(COUNT(Carga!G23:I23)&lt;3,MIN(Carga!G23:I23)&lt;0),"",SUM(Carga!G23:I23)),""))</f>
        <v/>
      </c>
      <c r="F22" s="13" t="str">
        <f t="shared" si="0"/>
        <v/>
      </c>
      <c r="G22" s="13" t="str">
        <f>IF(B22="","",IFERROR(IF(OR(NOT(ISNUMBER(D22)),NOT(ISNUMBER(E22)),NOT(ISNUMBER(Carga!J23)),Carga!J23&lt;=0,COUNTIF(Carga!$B$7:$B$206,Carga!B23)&gt;1),"",D22*Carga!J23),""))</f>
        <v/>
      </c>
      <c r="H22" s="13" t="str">
        <f>IF(B22="","",IFERROR(IF(OR(NOT(ISNUMBER(E22)),NOT(ISNUMBER(Carga!J23)),Carga!J23&lt;=0,COUNTIF(Carga!$B$7:$B$206,Carga!B23)&gt;1),"",E22*Carga!J23),""))</f>
        <v/>
      </c>
      <c r="I22" s="13" t="str">
        <f>IF(B22="","",IFERROR(IF(OR(NOT(ISNUMBER(F22)),NOT(ISNUMBER(Carga!J23)),Carga!J23&lt;=0,COUNTIF(Carga!$B$7:$B$206,Carga!B23)&gt;1),"",F22*Carga!J23),""))</f>
        <v/>
      </c>
      <c r="J22" s="14" t="str">
        <f t="shared" si="1"/>
        <v/>
      </c>
      <c r="K22" s="13" t="str">
        <f>IF(Carga!B23="","",IFERROR(IF(OR(Carga!K23="",Carga!K23=0),"",IF(AND(ISNUMBER(Carga!K23),Carga!K23&gt;0),Carga!K23,"")),""))</f>
        <v/>
      </c>
      <c r="L22" s="13" t="str">
        <f t="shared" si="2"/>
        <v/>
      </c>
      <c r="M22" s="15" t="str">
        <f>IF(Carga!B23="","",IFERROR(IF(AND(ISNUMBER(Carga!L23),Carga!L23&gt;=1,Carga!L23&lt;=5),Carga!L23,""),""))</f>
        <v/>
      </c>
      <c r="N22" s="15" t="str">
        <f>IF(Carga!B23="","",IFERROR(IF(AND(ISNUMBER(Carga!M23),Carga!M23&gt;=1,Carga!M23&lt;=5),Carga!M23,""),""))</f>
        <v/>
      </c>
      <c r="O22" s="16" t="str">
        <f t="shared" si="3"/>
        <v/>
      </c>
      <c r="P22" s="11" t="str">
        <f>IF(B22="","",IFERROR(IF(OR(COUNT(Carga!D23:E23)&lt;2,COUNT(Carga!G23:J23)&lt;4,COUNT(Carga!L23:M23)&lt;2,Carga!D23&lt;=0,Carga!E23&lt;0,Carga!E23&gt;=Carga!D23,MIN(Carga!G23:I23)&lt;0,Carga!J23&lt;=0,Carga!L23&lt;1,Carga!L23&gt;5,Carga!M23&lt;1,Carga!M23&gt;5,MOD(Carga!L23,1)&lt;&gt;0,MOD(Carga!M23,1)&lt;&gt;0,AND(Carga!K23&lt;&gt;"",OR(NOT(ISNUMBER(Carga!K23)),Carga!K23&lt;0)),COUNTIF(Carga!$B$7:$B$206,Carga!B23)&gt;1),"Revisar datos",IF(F22&lt;=0,"Evaluar continuidad",IF(J22&gt;=IF(SUM($G$6:$G$205)&gt;0,SUM($I$6:$I$205)/SUM($G$6:$G$205),0),IF(O22&lt;=3,"Priorizar / mantener","Optimizar capacidad"),IF(O22&lt;=3,"Revisar rol","Evaluar continuidad")))),"Revisar datos"))</f>
        <v/>
      </c>
      <c r="Q22" s="17" t="str">
        <f>IF(OR(B22="",P22="Revisar datos",NOT(ISNUMBER(I22))),"",COUNTIF($I$6:$I$205,"&gt;"&amp;I22)+COUNTIF($I$6:I22,I22))</f>
        <v/>
      </c>
    </row>
    <row r="23" spans="1:17">
      <c r="A23" s="10" t="str">
        <f>IF(Carga!B24="","",Carga!A24)</f>
        <v/>
      </c>
      <c r="B23" s="10" t="str">
        <f>IF(Carga!B24="","",Carga!B24)</f>
        <v/>
      </c>
      <c r="C23" s="10" t="str">
        <f>IF(Carga!B24="","",Carga!C24)</f>
        <v/>
      </c>
      <c r="D23" s="12" t="str">
        <f>IF(Carga!B24="","",IF(ISNUMBER(Carga!F24),Carga!F24,""))</f>
        <v/>
      </c>
      <c r="E23" s="13" t="str">
        <f>IF(B23="","",IFERROR(IF(OR(COUNT(Carga!G24:I24)&lt;3,MIN(Carga!G24:I24)&lt;0),"",SUM(Carga!G24:I24)),""))</f>
        <v/>
      </c>
      <c r="F23" s="13" t="str">
        <f t="shared" si="0"/>
        <v/>
      </c>
      <c r="G23" s="13" t="str">
        <f>IF(B23="","",IFERROR(IF(OR(NOT(ISNUMBER(D23)),NOT(ISNUMBER(E23)),NOT(ISNUMBER(Carga!J24)),Carga!J24&lt;=0,COUNTIF(Carga!$B$7:$B$206,Carga!B24)&gt;1),"",D23*Carga!J24),""))</f>
        <v/>
      </c>
      <c r="H23" s="13" t="str">
        <f>IF(B23="","",IFERROR(IF(OR(NOT(ISNUMBER(E23)),NOT(ISNUMBER(Carga!J24)),Carga!J24&lt;=0,COUNTIF(Carga!$B$7:$B$206,Carga!B24)&gt;1),"",E23*Carga!J24),""))</f>
        <v/>
      </c>
      <c r="I23" s="13" t="str">
        <f>IF(B23="","",IFERROR(IF(OR(NOT(ISNUMBER(F23)),NOT(ISNUMBER(Carga!J24)),Carga!J24&lt;=0,COUNTIF(Carga!$B$7:$B$206,Carga!B24)&gt;1),"",F23*Carga!J24),""))</f>
        <v/>
      </c>
      <c r="J23" s="14" t="str">
        <f t="shared" si="1"/>
        <v/>
      </c>
      <c r="K23" s="13" t="str">
        <f>IF(Carga!B24="","",IFERROR(IF(OR(Carga!K24="",Carga!K24=0),"",IF(AND(ISNUMBER(Carga!K24),Carga!K24&gt;0),Carga!K24,"")),""))</f>
        <v/>
      </c>
      <c r="L23" s="13" t="str">
        <f t="shared" si="2"/>
        <v/>
      </c>
      <c r="M23" s="15" t="str">
        <f>IF(Carga!B24="","",IFERROR(IF(AND(ISNUMBER(Carga!L24),Carga!L24&gt;=1,Carga!L24&lt;=5),Carga!L24,""),""))</f>
        <v/>
      </c>
      <c r="N23" s="15" t="str">
        <f>IF(Carga!B24="","",IFERROR(IF(AND(ISNUMBER(Carga!M24),Carga!M24&gt;=1,Carga!M24&lt;=5),Carga!M24,""),""))</f>
        <v/>
      </c>
      <c r="O23" s="16" t="str">
        <f t="shared" si="3"/>
        <v/>
      </c>
      <c r="P23" s="11" t="str">
        <f>IF(B23="","",IFERROR(IF(OR(COUNT(Carga!D24:E24)&lt;2,COUNT(Carga!G24:J24)&lt;4,COUNT(Carga!L24:M24)&lt;2,Carga!D24&lt;=0,Carga!E24&lt;0,Carga!E24&gt;=Carga!D24,MIN(Carga!G24:I24)&lt;0,Carga!J24&lt;=0,Carga!L24&lt;1,Carga!L24&gt;5,Carga!M24&lt;1,Carga!M24&gt;5,MOD(Carga!L24,1)&lt;&gt;0,MOD(Carga!M24,1)&lt;&gt;0,AND(Carga!K24&lt;&gt;"",OR(NOT(ISNUMBER(Carga!K24)),Carga!K24&lt;0)),COUNTIF(Carga!$B$7:$B$206,Carga!B24)&gt;1),"Revisar datos",IF(F23&lt;=0,"Evaluar continuidad",IF(J23&gt;=IF(SUM($G$6:$G$205)&gt;0,SUM($I$6:$I$205)/SUM($G$6:$G$205),0),IF(O23&lt;=3,"Priorizar / mantener","Optimizar capacidad"),IF(O23&lt;=3,"Revisar rol","Evaluar continuidad")))),"Revisar datos"))</f>
        <v/>
      </c>
      <c r="Q23" s="17" t="str">
        <f>IF(OR(B23="",P23="Revisar datos",NOT(ISNUMBER(I23))),"",COUNTIF($I$6:$I$205,"&gt;"&amp;I23)+COUNTIF($I$6:I23,I23))</f>
        <v/>
      </c>
    </row>
    <row r="24" spans="1:17">
      <c r="A24" s="10" t="str">
        <f>IF(Carga!B25="","",Carga!A25)</f>
        <v/>
      </c>
      <c r="B24" s="10" t="str">
        <f>IF(Carga!B25="","",Carga!B25)</f>
        <v/>
      </c>
      <c r="C24" s="10" t="str">
        <f>IF(Carga!B25="","",Carga!C25)</f>
        <v/>
      </c>
      <c r="D24" s="12" t="str">
        <f>IF(Carga!B25="","",IF(ISNUMBER(Carga!F25),Carga!F25,""))</f>
        <v/>
      </c>
      <c r="E24" s="13" t="str">
        <f>IF(B24="","",IFERROR(IF(OR(COUNT(Carga!G25:I25)&lt;3,MIN(Carga!G25:I25)&lt;0),"",SUM(Carga!G25:I25)),""))</f>
        <v/>
      </c>
      <c r="F24" s="13" t="str">
        <f t="shared" si="0"/>
        <v/>
      </c>
      <c r="G24" s="13" t="str">
        <f>IF(B24="","",IFERROR(IF(OR(NOT(ISNUMBER(D24)),NOT(ISNUMBER(E24)),NOT(ISNUMBER(Carga!J25)),Carga!J25&lt;=0,COUNTIF(Carga!$B$7:$B$206,Carga!B25)&gt;1),"",D24*Carga!J25),""))</f>
        <v/>
      </c>
      <c r="H24" s="13" t="str">
        <f>IF(B24="","",IFERROR(IF(OR(NOT(ISNUMBER(E24)),NOT(ISNUMBER(Carga!J25)),Carga!J25&lt;=0,COUNTIF(Carga!$B$7:$B$206,Carga!B25)&gt;1),"",E24*Carga!J25),""))</f>
        <v/>
      </c>
      <c r="I24" s="13" t="str">
        <f>IF(B24="","",IFERROR(IF(OR(NOT(ISNUMBER(F24)),NOT(ISNUMBER(Carga!J25)),Carga!J25&lt;=0,COUNTIF(Carga!$B$7:$B$206,Carga!B25)&gt;1),"",F24*Carga!J25),""))</f>
        <v/>
      </c>
      <c r="J24" s="14" t="str">
        <f t="shared" si="1"/>
        <v/>
      </c>
      <c r="K24" s="13" t="str">
        <f>IF(Carga!B25="","",IFERROR(IF(OR(Carga!K25="",Carga!K25=0),"",IF(AND(ISNUMBER(Carga!K25),Carga!K25&gt;0),Carga!K25,"")),""))</f>
        <v/>
      </c>
      <c r="L24" s="13" t="str">
        <f t="shared" si="2"/>
        <v/>
      </c>
      <c r="M24" s="15" t="str">
        <f>IF(Carga!B25="","",IFERROR(IF(AND(ISNUMBER(Carga!L25),Carga!L25&gt;=1,Carga!L25&lt;=5),Carga!L25,""),""))</f>
        <v/>
      </c>
      <c r="N24" s="15" t="str">
        <f>IF(Carga!B25="","",IFERROR(IF(AND(ISNUMBER(Carga!M25),Carga!M25&gt;=1,Carga!M25&lt;=5),Carga!M25,""),""))</f>
        <v/>
      </c>
      <c r="O24" s="16" t="str">
        <f t="shared" si="3"/>
        <v/>
      </c>
      <c r="P24" s="11" t="str">
        <f>IF(B24="","",IFERROR(IF(OR(COUNT(Carga!D25:E25)&lt;2,COUNT(Carga!G25:J25)&lt;4,COUNT(Carga!L25:M25)&lt;2,Carga!D25&lt;=0,Carga!E25&lt;0,Carga!E25&gt;=Carga!D25,MIN(Carga!G25:I25)&lt;0,Carga!J25&lt;=0,Carga!L25&lt;1,Carga!L25&gt;5,Carga!M25&lt;1,Carga!M25&gt;5,MOD(Carga!L25,1)&lt;&gt;0,MOD(Carga!M25,1)&lt;&gt;0,AND(Carga!K25&lt;&gt;"",OR(NOT(ISNUMBER(Carga!K25)),Carga!K25&lt;0)),COUNTIF(Carga!$B$7:$B$206,Carga!B25)&gt;1),"Revisar datos",IF(F24&lt;=0,"Evaluar continuidad",IF(J24&gt;=IF(SUM($G$6:$G$205)&gt;0,SUM($I$6:$I$205)/SUM($G$6:$G$205),0),IF(O24&lt;=3,"Priorizar / mantener","Optimizar capacidad"),IF(O24&lt;=3,"Revisar rol","Evaluar continuidad")))),"Revisar datos"))</f>
        <v/>
      </c>
      <c r="Q24" s="17" t="str">
        <f>IF(OR(B24="",P24="Revisar datos",NOT(ISNUMBER(I24))),"",COUNTIF($I$6:$I$205,"&gt;"&amp;I24)+COUNTIF($I$6:I24,I24))</f>
        <v/>
      </c>
    </row>
    <row r="25" spans="1:17">
      <c r="A25" s="10" t="str">
        <f>IF(Carga!B26="","",Carga!A26)</f>
        <v/>
      </c>
      <c r="B25" s="10" t="str">
        <f>IF(Carga!B26="","",Carga!B26)</f>
        <v/>
      </c>
      <c r="C25" s="10" t="str">
        <f>IF(Carga!B26="","",Carga!C26)</f>
        <v/>
      </c>
      <c r="D25" s="12" t="str">
        <f>IF(Carga!B26="","",IF(ISNUMBER(Carga!F26),Carga!F26,""))</f>
        <v/>
      </c>
      <c r="E25" s="13" t="str">
        <f>IF(B25="","",IFERROR(IF(OR(COUNT(Carga!G26:I26)&lt;3,MIN(Carga!G26:I26)&lt;0),"",SUM(Carga!G26:I26)),""))</f>
        <v/>
      </c>
      <c r="F25" s="13" t="str">
        <f t="shared" si="0"/>
        <v/>
      </c>
      <c r="G25" s="13" t="str">
        <f>IF(B25="","",IFERROR(IF(OR(NOT(ISNUMBER(D25)),NOT(ISNUMBER(E25)),NOT(ISNUMBER(Carga!J26)),Carga!J26&lt;=0,COUNTIF(Carga!$B$7:$B$206,Carga!B26)&gt;1),"",D25*Carga!J26),""))</f>
        <v/>
      </c>
      <c r="H25" s="13" t="str">
        <f>IF(B25="","",IFERROR(IF(OR(NOT(ISNUMBER(E25)),NOT(ISNUMBER(Carga!J26)),Carga!J26&lt;=0,COUNTIF(Carga!$B$7:$B$206,Carga!B26)&gt;1),"",E25*Carga!J26),""))</f>
        <v/>
      </c>
      <c r="I25" s="13" t="str">
        <f>IF(B25="","",IFERROR(IF(OR(NOT(ISNUMBER(F25)),NOT(ISNUMBER(Carga!J26)),Carga!J26&lt;=0,COUNTIF(Carga!$B$7:$B$206,Carga!B26)&gt;1),"",F25*Carga!J26),""))</f>
        <v/>
      </c>
      <c r="J25" s="14" t="str">
        <f t="shared" si="1"/>
        <v/>
      </c>
      <c r="K25" s="13" t="str">
        <f>IF(Carga!B26="","",IFERROR(IF(OR(Carga!K26="",Carga!K26=0),"",IF(AND(ISNUMBER(Carga!K26),Carga!K26&gt;0),Carga!K26,"")),""))</f>
        <v/>
      </c>
      <c r="L25" s="13" t="str">
        <f t="shared" si="2"/>
        <v/>
      </c>
      <c r="M25" s="15" t="str">
        <f>IF(Carga!B26="","",IFERROR(IF(AND(ISNUMBER(Carga!L26),Carga!L26&gt;=1,Carga!L26&lt;=5),Carga!L26,""),""))</f>
        <v/>
      </c>
      <c r="N25" s="15" t="str">
        <f>IF(Carga!B26="","",IFERROR(IF(AND(ISNUMBER(Carga!M26),Carga!M26&gt;=1,Carga!M26&lt;=5),Carga!M26,""),""))</f>
        <v/>
      </c>
      <c r="O25" s="16" t="str">
        <f t="shared" si="3"/>
        <v/>
      </c>
      <c r="P25" s="11" t="str">
        <f>IF(B25="","",IFERROR(IF(OR(COUNT(Carga!D26:E26)&lt;2,COUNT(Carga!G26:J26)&lt;4,COUNT(Carga!L26:M26)&lt;2,Carga!D26&lt;=0,Carga!E26&lt;0,Carga!E26&gt;=Carga!D26,MIN(Carga!G26:I26)&lt;0,Carga!J26&lt;=0,Carga!L26&lt;1,Carga!L26&gt;5,Carga!M26&lt;1,Carga!M26&gt;5,MOD(Carga!L26,1)&lt;&gt;0,MOD(Carga!M26,1)&lt;&gt;0,AND(Carga!K26&lt;&gt;"",OR(NOT(ISNUMBER(Carga!K26)),Carga!K26&lt;0)),COUNTIF(Carga!$B$7:$B$206,Carga!B26)&gt;1),"Revisar datos",IF(F25&lt;=0,"Evaluar continuidad",IF(J25&gt;=IF(SUM($G$6:$G$205)&gt;0,SUM($I$6:$I$205)/SUM($G$6:$G$205),0),IF(O25&lt;=3,"Priorizar / mantener","Optimizar capacidad"),IF(O25&lt;=3,"Revisar rol","Evaluar continuidad")))),"Revisar datos"))</f>
        <v/>
      </c>
      <c r="Q25" s="17" t="str">
        <f>IF(OR(B25="",P25="Revisar datos",NOT(ISNUMBER(I25))),"",COUNTIF($I$6:$I$205,"&gt;"&amp;I25)+COUNTIF($I$6:I25,I25))</f>
        <v/>
      </c>
    </row>
    <row r="26" spans="1:17">
      <c r="A26" s="10" t="str">
        <f>IF(Carga!B27="","",Carga!A27)</f>
        <v/>
      </c>
      <c r="B26" s="10" t="str">
        <f>IF(Carga!B27="","",Carga!B27)</f>
        <v/>
      </c>
      <c r="C26" s="10" t="str">
        <f>IF(Carga!B27="","",Carga!C27)</f>
        <v/>
      </c>
      <c r="D26" s="12" t="str">
        <f>IF(Carga!B27="","",IF(ISNUMBER(Carga!F27),Carga!F27,""))</f>
        <v/>
      </c>
      <c r="E26" s="13" t="str">
        <f>IF(B26="","",IFERROR(IF(OR(COUNT(Carga!G27:I27)&lt;3,MIN(Carga!G27:I27)&lt;0),"",SUM(Carga!G27:I27)),""))</f>
        <v/>
      </c>
      <c r="F26" s="13" t="str">
        <f t="shared" si="0"/>
        <v/>
      </c>
      <c r="G26" s="13" t="str">
        <f>IF(B26="","",IFERROR(IF(OR(NOT(ISNUMBER(D26)),NOT(ISNUMBER(E26)),NOT(ISNUMBER(Carga!J27)),Carga!J27&lt;=0,COUNTIF(Carga!$B$7:$B$206,Carga!B27)&gt;1),"",D26*Carga!J27),""))</f>
        <v/>
      </c>
      <c r="H26" s="13" t="str">
        <f>IF(B26="","",IFERROR(IF(OR(NOT(ISNUMBER(E26)),NOT(ISNUMBER(Carga!J27)),Carga!J27&lt;=0,COUNTIF(Carga!$B$7:$B$206,Carga!B27)&gt;1),"",E26*Carga!J27),""))</f>
        <v/>
      </c>
      <c r="I26" s="13" t="str">
        <f>IF(B26="","",IFERROR(IF(OR(NOT(ISNUMBER(F26)),NOT(ISNUMBER(Carga!J27)),Carga!J27&lt;=0,COUNTIF(Carga!$B$7:$B$206,Carga!B27)&gt;1),"",F26*Carga!J27),""))</f>
        <v/>
      </c>
      <c r="J26" s="14" t="str">
        <f t="shared" si="1"/>
        <v/>
      </c>
      <c r="K26" s="13" t="str">
        <f>IF(Carga!B27="","",IFERROR(IF(OR(Carga!K27="",Carga!K27=0),"",IF(AND(ISNUMBER(Carga!K27),Carga!K27&gt;0),Carga!K27,"")),""))</f>
        <v/>
      </c>
      <c r="L26" s="13" t="str">
        <f t="shared" si="2"/>
        <v/>
      </c>
      <c r="M26" s="15" t="str">
        <f>IF(Carga!B27="","",IFERROR(IF(AND(ISNUMBER(Carga!L27),Carga!L27&gt;=1,Carga!L27&lt;=5),Carga!L27,""),""))</f>
        <v/>
      </c>
      <c r="N26" s="15" t="str">
        <f>IF(Carga!B27="","",IFERROR(IF(AND(ISNUMBER(Carga!M27),Carga!M27&gt;=1,Carga!M27&lt;=5),Carga!M27,""),""))</f>
        <v/>
      </c>
      <c r="O26" s="16" t="str">
        <f t="shared" si="3"/>
        <v/>
      </c>
      <c r="P26" s="11" t="str">
        <f>IF(B26="","",IFERROR(IF(OR(COUNT(Carga!D27:E27)&lt;2,COUNT(Carga!G27:J27)&lt;4,COUNT(Carga!L27:M27)&lt;2,Carga!D27&lt;=0,Carga!E27&lt;0,Carga!E27&gt;=Carga!D27,MIN(Carga!G27:I27)&lt;0,Carga!J27&lt;=0,Carga!L27&lt;1,Carga!L27&gt;5,Carga!M27&lt;1,Carga!M27&gt;5,MOD(Carga!L27,1)&lt;&gt;0,MOD(Carga!M27,1)&lt;&gt;0,AND(Carga!K27&lt;&gt;"",OR(NOT(ISNUMBER(Carga!K27)),Carga!K27&lt;0)),COUNTIF(Carga!$B$7:$B$206,Carga!B27)&gt;1),"Revisar datos",IF(F26&lt;=0,"Evaluar continuidad",IF(J26&gt;=IF(SUM($G$6:$G$205)&gt;0,SUM($I$6:$I$205)/SUM($G$6:$G$205),0),IF(O26&lt;=3,"Priorizar / mantener","Optimizar capacidad"),IF(O26&lt;=3,"Revisar rol","Evaluar continuidad")))),"Revisar datos"))</f>
        <v/>
      </c>
      <c r="Q26" s="17" t="str">
        <f>IF(OR(B26="",P26="Revisar datos",NOT(ISNUMBER(I26))),"",COUNTIF($I$6:$I$205,"&gt;"&amp;I26)+COUNTIF($I$6:I26,I26))</f>
        <v/>
      </c>
    </row>
    <row r="27" spans="1:17">
      <c r="A27" s="10" t="str">
        <f>IF(Carga!B28="","",Carga!A28)</f>
        <v/>
      </c>
      <c r="B27" s="10" t="str">
        <f>IF(Carga!B28="","",Carga!B28)</f>
        <v/>
      </c>
      <c r="C27" s="10" t="str">
        <f>IF(Carga!B28="","",Carga!C28)</f>
        <v/>
      </c>
      <c r="D27" s="12" t="str">
        <f>IF(Carga!B28="","",IF(ISNUMBER(Carga!F28),Carga!F28,""))</f>
        <v/>
      </c>
      <c r="E27" s="13" t="str">
        <f>IF(B27="","",IFERROR(IF(OR(COUNT(Carga!G28:I28)&lt;3,MIN(Carga!G28:I28)&lt;0),"",SUM(Carga!G28:I28)),""))</f>
        <v/>
      </c>
      <c r="F27" s="13" t="str">
        <f t="shared" si="0"/>
        <v/>
      </c>
      <c r="G27" s="13" t="str">
        <f>IF(B27="","",IFERROR(IF(OR(NOT(ISNUMBER(D27)),NOT(ISNUMBER(E27)),NOT(ISNUMBER(Carga!J28)),Carga!J28&lt;=0,COUNTIF(Carga!$B$7:$B$206,Carga!B28)&gt;1),"",D27*Carga!J28),""))</f>
        <v/>
      </c>
      <c r="H27" s="13" t="str">
        <f>IF(B27="","",IFERROR(IF(OR(NOT(ISNUMBER(E27)),NOT(ISNUMBER(Carga!J28)),Carga!J28&lt;=0,COUNTIF(Carga!$B$7:$B$206,Carga!B28)&gt;1),"",E27*Carga!J28),""))</f>
        <v/>
      </c>
      <c r="I27" s="13" t="str">
        <f>IF(B27="","",IFERROR(IF(OR(NOT(ISNUMBER(F27)),NOT(ISNUMBER(Carga!J28)),Carga!J28&lt;=0,COUNTIF(Carga!$B$7:$B$206,Carga!B28)&gt;1),"",F27*Carga!J28),""))</f>
        <v/>
      </c>
      <c r="J27" s="14" t="str">
        <f t="shared" si="1"/>
        <v/>
      </c>
      <c r="K27" s="13" t="str">
        <f>IF(Carga!B28="","",IFERROR(IF(OR(Carga!K28="",Carga!K28=0),"",IF(AND(ISNUMBER(Carga!K28),Carga!K28&gt;0),Carga!K28,"")),""))</f>
        <v/>
      </c>
      <c r="L27" s="13" t="str">
        <f t="shared" si="2"/>
        <v/>
      </c>
      <c r="M27" s="15" t="str">
        <f>IF(Carga!B28="","",IFERROR(IF(AND(ISNUMBER(Carga!L28),Carga!L28&gt;=1,Carga!L28&lt;=5),Carga!L28,""),""))</f>
        <v/>
      </c>
      <c r="N27" s="15" t="str">
        <f>IF(Carga!B28="","",IFERROR(IF(AND(ISNUMBER(Carga!M28),Carga!M28&gt;=1,Carga!M28&lt;=5),Carga!M28,""),""))</f>
        <v/>
      </c>
      <c r="O27" s="16" t="str">
        <f t="shared" si="3"/>
        <v/>
      </c>
      <c r="P27" s="11" t="str">
        <f>IF(B27="","",IFERROR(IF(OR(COUNT(Carga!D28:E28)&lt;2,COUNT(Carga!G28:J28)&lt;4,COUNT(Carga!L28:M28)&lt;2,Carga!D28&lt;=0,Carga!E28&lt;0,Carga!E28&gt;=Carga!D28,MIN(Carga!G28:I28)&lt;0,Carga!J28&lt;=0,Carga!L28&lt;1,Carga!L28&gt;5,Carga!M28&lt;1,Carga!M28&gt;5,MOD(Carga!L28,1)&lt;&gt;0,MOD(Carga!M28,1)&lt;&gt;0,AND(Carga!K28&lt;&gt;"",OR(NOT(ISNUMBER(Carga!K28)),Carga!K28&lt;0)),COUNTIF(Carga!$B$7:$B$206,Carga!B28)&gt;1),"Revisar datos",IF(F27&lt;=0,"Evaluar continuidad",IF(J27&gt;=IF(SUM($G$6:$G$205)&gt;0,SUM($I$6:$I$205)/SUM($G$6:$G$205),0),IF(O27&lt;=3,"Priorizar / mantener","Optimizar capacidad"),IF(O27&lt;=3,"Revisar rol","Evaluar continuidad")))),"Revisar datos"))</f>
        <v/>
      </c>
      <c r="Q27" s="17" t="str">
        <f>IF(OR(B27="",P27="Revisar datos",NOT(ISNUMBER(I27))),"",COUNTIF($I$6:$I$205,"&gt;"&amp;I27)+COUNTIF($I$6:I27,I27))</f>
        <v/>
      </c>
    </row>
    <row r="28" spans="1:17">
      <c r="A28" s="10" t="str">
        <f>IF(Carga!B29="","",Carga!A29)</f>
        <v/>
      </c>
      <c r="B28" s="10" t="str">
        <f>IF(Carga!B29="","",Carga!B29)</f>
        <v/>
      </c>
      <c r="C28" s="10" t="str">
        <f>IF(Carga!B29="","",Carga!C29)</f>
        <v/>
      </c>
      <c r="D28" s="12" t="str">
        <f>IF(Carga!B29="","",IF(ISNUMBER(Carga!F29),Carga!F29,""))</f>
        <v/>
      </c>
      <c r="E28" s="13" t="str">
        <f>IF(B28="","",IFERROR(IF(OR(COUNT(Carga!G29:I29)&lt;3,MIN(Carga!G29:I29)&lt;0),"",SUM(Carga!G29:I29)),""))</f>
        <v/>
      </c>
      <c r="F28" s="13" t="str">
        <f t="shared" si="0"/>
        <v/>
      </c>
      <c r="G28" s="13" t="str">
        <f>IF(B28="","",IFERROR(IF(OR(NOT(ISNUMBER(D28)),NOT(ISNUMBER(E28)),NOT(ISNUMBER(Carga!J29)),Carga!J29&lt;=0,COUNTIF(Carga!$B$7:$B$206,Carga!B29)&gt;1),"",D28*Carga!J29),""))</f>
        <v/>
      </c>
      <c r="H28" s="13" t="str">
        <f>IF(B28="","",IFERROR(IF(OR(NOT(ISNUMBER(E28)),NOT(ISNUMBER(Carga!J29)),Carga!J29&lt;=0,COUNTIF(Carga!$B$7:$B$206,Carga!B29)&gt;1),"",E28*Carga!J29),""))</f>
        <v/>
      </c>
      <c r="I28" s="13" t="str">
        <f>IF(B28="","",IFERROR(IF(OR(NOT(ISNUMBER(F28)),NOT(ISNUMBER(Carga!J29)),Carga!J29&lt;=0,COUNTIF(Carga!$B$7:$B$206,Carga!B29)&gt;1),"",F28*Carga!J29),""))</f>
        <v/>
      </c>
      <c r="J28" s="14" t="str">
        <f t="shared" si="1"/>
        <v/>
      </c>
      <c r="K28" s="13" t="str">
        <f>IF(Carga!B29="","",IFERROR(IF(OR(Carga!K29="",Carga!K29=0),"",IF(AND(ISNUMBER(Carga!K29),Carga!K29&gt;0),Carga!K29,"")),""))</f>
        <v/>
      </c>
      <c r="L28" s="13" t="str">
        <f t="shared" si="2"/>
        <v/>
      </c>
      <c r="M28" s="15" t="str">
        <f>IF(Carga!B29="","",IFERROR(IF(AND(ISNUMBER(Carga!L29),Carga!L29&gt;=1,Carga!L29&lt;=5),Carga!L29,""),""))</f>
        <v/>
      </c>
      <c r="N28" s="15" t="str">
        <f>IF(Carga!B29="","",IFERROR(IF(AND(ISNUMBER(Carga!M29),Carga!M29&gt;=1,Carga!M29&lt;=5),Carga!M29,""),""))</f>
        <v/>
      </c>
      <c r="O28" s="16" t="str">
        <f t="shared" si="3"/>
        <v/>
      </c>
      <c r="P28" s="11" t="str">
        <f>IF(B28="","",IFERROR(IF(OR(COUNT(Carga!D29:E29)&lt;2,COUNT(Carga!G29:J29)&lt;4,COUNT(Carga!L29:M29)&lt;2,Carga!D29&lt;=0,Carga!E29&lt;0,Carga!E29&gt;=Carga!D29,MIN(Carga!G29:I29)&lt;0,Carga!J29&lt;=0,Carga!L29&lt;1,Carga!L29&gt;5,Carga!M29&lt;1,Carga!M29&gt;5,MOD(Carga!L29,1)&lt;&gt;0,MOD(Carga!M29,1)&lt;&gt;0,AND(Carga!K29&lt;&gt;"",OR(NOT(ISNUMBER(Carga!K29)),Carga!K29&lt;0)),COUNTIF(Carga!$B$7:$B$206,Carga!B29)&gt;1),"Revisar datos",IF(F28&lt;=0,"Evaluar continuidad",IF(J28&gt;=IF(SUM($G$6:$G$205)&gt;0,SUM($I$6:$I$205)/SUM($G$6:$G$205),0),IF(O28&lt;=3,"Priorizar / mantener","Optimizar capacidad"),IF(O28&lt;=3,"Revisar rol","Evaluar continuidad")))),"Revisar datos"))</f>
        <v/>
      </c>
      <c r="Q28" s="17" t="str">
        <f>IF(OR(B28="",P28="Revisar datos",NOT(ISNUMBER(I28))),"",COUNTIF($I$6:$I$205,"&gt;"&amp;I28)+COUNTIF($I$6:I28,I28))</f>
        <v/>
      </c>
    </row>
    <row r="29" spans="1:17">
      <c r="A29" s="10" t="str">
        <f>IF(Carga!B30="","",Carga!A30)</f>
        <v/>
      </c>
      <c r="B29" s="10" t="str">
        <f>IF(Carga!B30="","",Carga!B30)</f>
        <v/>
      </c>
      <c r="C29" s="10" t="str">
        <f>IF(Carga!B30="","",Carga!C30)</f>
        <v/>
      </c>
      <c r="D29" s="12" t="str">
        <f>IF(Carga!B30="","",IF(ISNUMBER(Carga!F30),Carga!F30,""))</f>
        <v/>
      </c>
      <c r="E29" s="13" t="str">
        <f>IF(B29="","",IFERROR(IF(OR(COUNT(Carga!G30:I30)&lt;3,MIN(Carga!G30:I30)&lt;0),"",SUM(Carga!G30:I30)),""))</f>
        <v/>
      </c>
      <c r="F29" s="13" t="str">
        <f t="shared" si="0"/>
        <v/>
      </c>
      <c r="G29" s="13" t="str">
        <f>IF(B29="","",IFERROR(IF(OR(NOT(ISNUMBER(D29)),NOT(ISNUMBER(E29)),NOT(ISNUMBER(Carga!J30)),Carga!J30&lt;=0,COUNTIF(Carga!$B$7:$B$206,Carga!B30)&gt;1),"",D29*Carga!J30),""))</f>
        <v/>
      </c>
      <c r="H29" s="13" t="str">
        <f>IF(B29="","",IFERROR(IF(OR(NOT(ISNUMBER(E29)),NOT(ISNUMBER(Carga!J30)),Carga!J30&lt;=0,COUNTIF(Carga!$B$7:$B$206,Carga!B30)&gt;1),"",E29*Carga!J30),""))</f>
        <v/>
      </c>
      <c r="I29" s="13" t="str">
        <f>IF(B29="","",IFERROR(IF(OR(NOT(ISNUMBER(F29)),NOT(ISNUMBER(Carga!J30)),Carga!J30&lt;=0,COUNTIF(Carga!$B$7:$B$206,Carga!B30)&gt;1),"",F29*Carga!J30),""))</f>
        <v/>
      </c>
      <c r="J29" s="14" t="str">
        <f t="shared" si="1"/>
        <v/>
      </c>
      <c r="K29" s="13" t="str">
        <f>IF(Carga!B30="","",IFERROR(IF(OR(Carga!K30="",Carga!K30=0),"",IF(AND(ISNUMBER(Carga!K30),Carga!K30&gt;0),Carga!K30,"")),""))</f>
        <v/>
      </c>
      <c r="L29" s="13" t="str">
        <f t="shared" si="2"/>
        <v/>
      </c>
      <c r="M29" s="15" t="str">
        <f>IF(Carga!B30="","",IFERROR(IF(AND(ISNUMBER(Carga!L30),Carga!L30&gt;=1,Carga!L30&lt;=5),Carga!L30,""),""))</f>
        <v/>
      </c>
      <c r="N29" s="15" t="str">
        <f>IF(Carga!B30="","",IFERROR(IF(AND(ISNUMBER(Carga!M30),Carga!M30&gt;=1,Carga!M30&lt;=5),Carga!M30,""),""))</f>
        <v/>
      </c>
      <c r="O29" s="16" t="str">
        <f t="shared" si="3"/>
        <v/>
      </c>
      <c r="P29" s="11" t="str">
        <f>IF(B29="","",IFERROR(IF(OR(COUNT(Carga!D30:E30)&lt;2,COUNT(Carga!G30:J30)&lt;4,COUNT(Carga!L30:M30)&lt;2,Carga!D30&lt;=0,Carga!E30&lt;0,Carga!E30&gt;=Carga!D30,MIN(Carga!G30:I30)&lt;0,Carga!J30&lt;=0,Carga!L30&lt;1,Carga!L30&gt;5,Carga!M30&lt;1,Carga!M30&gt;5,MOD(Carga!L30,1)&lt;&gt;0,MOD(Carga!M30,1)&lt;&gt;0,AND(Carga!K30&lt;&gt;"",OR(NOT(ISNUMBER(Carga!K30)),Carga!K30&lt;0)),COUNTIF(Carga!$B$7:$B$206,Carga!B30)&gt;1),"Revisar datos",IF(F29&lt;=0,"Evaluar continuidad",IF(J29&gt;=IF(SUM($G$6:$G$205)&gt;0,SUM($I$6:$I$205)/SUM($G$6:$G$205),0),IF(O29&lt;=3,"Priorizar / mantener","Optimizar capacidad"),IF(O29&lt;=3,"Revisar rol","Evaluar continuidad")))),"Revisar datos"))</f>
        <v/>
      </c>
      <c r="Q29" s="17" t="str">
        <f>IF(OR(B29="",P29="Revisar datos",NOT(ISNUMBER(I29))),"",COUNTIF($I$6:$I$205,"&gt;"&amp;I29)+COUNTIF($I$6:I29,I29))</f>
        <v/>
      </c>
    </row>
    <row r="30" spans="1:17">
      <c r="A30" s="10" t="str">
        <f>IF(Carga!B31="","",Carga!A31)</f>
        <v/>
      </c>
      <c r="B30" s="10" t="str">
        <f>IF(Carga!B31="","",Carga!B31)</f>
        <v/>
      </c>
      <c r="C30" s="10" t="str">
        <f>IF(Carga!B31="","",Carga!C31)</f>
        <v/>
      </c>
      <c r="D30" s="12" t="str">
        <f>IF(Carga!B31="","",IF(ISNUMBER(Carga!F31),Carga!F31,""))</f>
        <v/>
      </c>
      <c r="E30" s="13" t="str">
        <f>IF(B30="","",IFERROR(IF(OR(COUNT(Carga!G31:I31)&lt;3,MIN(Carga!G31:I31)&lt;0),"",SUM(Carga!G31:I31)),""))</f>
        <v/>
      </c>
      <c r="F30" s="13" t="str">
        <f t="shared" si="0"/>
        <v/>
      </c>
      <c r="G30" s="13" t="str">
        <f>IF(B30="","",IFERROR(IF(OR(NOT(ISNUMBER(D30)),NOT(ISNUMBER(E30)),NOT(ISNUMBER(Carga!J31)),Carga!J31&lt;=0,COUNTIF(Carga!$B$7:$B$206,Carga!B31)&gt;1),"",D30*Carga!J31),""))</f>
        <v/>
      </c>
      <c r="H30" s="13" t="str">
        <f>IF(B30="","",IFERROR(IF(OR(NOT(ISNUMBER(E30)),NOT(ISNUMBER(Carga!J31)),Carga!J31&lt;=0,COUNTIF(Carga!$B$7:$B$206,Carga!B31)&gt;1),"",E30*Carga!J31),""))</f>
        <v/>
      </c>
      <c r="I30" s="13" t="str">
        <f>IF(B30="","",IFERROR(IF(OR(NOT(ISNUMBER(F30)),NOT(ISNUMBER(Carga!J31)),Carga!J31&lt;=0,COUNTIF(Carga!$B$7:$B$206,Carga!B31)&gt;1),"",F30*Carga!J31),""))</f>
        <v/>
      </c>
      <c r="J30" s="14" t="str">
        <f t="shared" si="1"/>
        <v/>
      </c>
      <c r="K30" s="13" t="str">
        <f>IF(Carga!B31="","",IFERROR(IF(OR(Carga!K31="",Carga!K31=0),"",IF(AND(ISNUMBER(Carga!K31),Carga!K31&gt;0),Carga!K31,"")),""))</f>
        <v/>
      </c>
      <c r="L30" s="13" t="str">
        <f t="shared" si="2"/>
        <v/>
      </c>
      <c r="M30" s="15" t="str">
        <f>IF(Carga!B31="","",IFERROR(IF(AND(ISNUMBER(Carga!L31),Carga!L31&gt;=1,Carga!L31&lt;=5),Carga!L31,""),""))</f>
        <v/>
      </c>
      <c r="N30" s="15" t="str">
        <f>IF(Carga!B31="","",IFERROR(IF(AND(ISNUMBER(Carga!M31),Carga!M31&gt;=1,Carga!M31&lt;=5),Carga!M31,""),""))</f>
        <v/>
      </c>
      <c r="O30" s="16" t="str">
        <f t="shared" si="3"/>
        <v/>
      </c>
      <c r="P30" s="11" t="str">
        <f>IF(B30="","",IFERROR(IF(OR(COUNT(Carga!D31:E31)&lt;2,COUNT(Carga!G31:J31)&lt;4,COUNT(Carga!L31:M31)&lt;2,Carga!D31&lt;=0,Carga!E31&lt;0,Carga!E31&gt;=Carga!D31,MIN(Carga!G31:I31)&lt;0,Carga!J31&lt;=0,Carga!L31&lt;1,Carga!L31&gt;5,Carga!M31&lt;1,Carga!M31&gt;5,MOD(Carga!L31,1)&lt;&gt;0,MOD(Carga!M31,1)&lt;&gt;0,AND(Carga!K31&lt;&gt;"",OR(NOT(ISNUMBER(Carga!K31)),Carga!K31&lt;0)),COUNTIF(Carga!$B$7:$B$206,Carga!B31)&gt;1),"Revisar datos",IF(F30&lt;=0,"Evaluar continuidad",IF(J30&gt;=IF(SUM($G$6:$G$205)&gt;0,SUM($I$6:$I$205)/SUM($G$6:$G$205),0),IF(O30&lt;=3,"Priorizar / mantener","Optimizar capacidad"),IF(O30&lt;=3,"Revisar rol","Evaluar continuidad")))),"Revisar datos"))</f>
        <v/>
      </c>
      <c r="Q30" s="17" t="str">
        <f>IF(OR(B30="",P30="Revisar datos",NOT(ISNUMBER(I30))),"",COUNTIF($I$6:$I$205,"&gt;"&amp;I30)+COUNTIF($I$6:I30,I30))</f>
        <v/>
      </c>
    </row>
    <row r="31" spans="1:17">
      <c r="A31" s="10" t="str">
        <f>IF(Carga!B32="","",Carga!A32)</f>
        <v/>
      </c>
      <c r="B31" s="10" t="str">
        <f>IF(Carga!B32="","",Carga!B32)</f>
        <v/>
      </c>
      <c r="C31" s="10" t="str">
        <f>IF(Carga!B32="","",Carga!C32)</f>
        <v/>
      </c>
      <c r="D31" s="12" t="str">
        <f>IF(Carga!B32="","",IF(ISNUMBER(Carga!F32),Carga!F32,""))</f>
        <v/>
      </c>
      <c r="E31" s="13" t="str">
        <f>IF(B31="","",IFERROR(IF(OR(COUNT(Carga!G32:I32)&lt;3,MIN(Carga!G32:I32)&lt;0),"",SUM(Carga!G32:I32)),""))</f>
        <v/>
      </c>
      <c r="F31" s="13" t="str">
        <f t="shared" si="0"/>
        <v/>
      </c>
      <c r="G31" s="13" t="str">
        <f>IF(B31="","",IFERROR(IF(OR(NOT(ISNUMBER(D31)),NOT(ISNUMBER(E31)),NOT(ISNUMBER(Carga!J32)),Carga!J32&lt;=0,COUNTIF(Carga!$B$7:$B$206,Carga!B32)&gt;1),"",D31*Carga!J32),""))</f>
        <v/>
      </c>
      <c r="H31" s="13" t="str">
        <f>IF(B31="","",IFERROR(IF(OR(NOT(ISNUMBER(E31)),NOT(ISNUMBER(Carga!J32)),Carga!J32&lt;=0,COUNTIF(Carga!$B$7:$B$206,Carga!B32)&gt;1),"",E31*Carga!J32),""))</f>
        <v/>
      </c>
      <c r="I31" s="13" t="str">
        <f>IF(B31="","",IFERROR(IF(OR(NOT(ISNUMBER(F31)),NOT(ISNUMBER(Carga!J32)),Carga!J32&lt;=0,COUNTIF(Carga!$B$7:$B$206,Carga!B32)&gt;1),"",F31*Carga!J32),""))</f>
        <v/>
      </c>
      <c r="J31" s="14" t="str">
        <f t="shared" si="1"/>
        <v/>
      </c>
      <c r="K31" s="13" t="str">
        <f>IF(Carga!B32="","",IFERROR(IF(OR(Carga!K32="",Carga!K32=0),"",IF(AND(ISNUMBER(Carga!K32),Carga!K32&gt;0),Carga!K32,"")),""))</f>
        <v/>
      </c>
      <c r="L31" s="13" t="str">
        <f t="shared" si="2"/>
        <v/>
      </c>
      <c r="M31" s="15" t="str">
        <f>IF(Carga!B32="","",IFERROR(IF(AND(ISNUMBER(Carga!L32),Carga!L32&gt;=1,Carga!L32&lt;=5),Carga!L32,""),""))</f>
        <v/>
      </c>
      <c r="N31" s="15" t="str">
        <f>IF(Carga!B32="","",IFERROR(IF(AND(ISNUMBER(Carga!M32),Carga!M32&gt;=1,Carga!M32&lt;=5),Carga!M32,""),""))</f>
        <v/>
      </c>
      <c r="O31" s="16" t="str">
        <f t="shared" si="3"/>
        <v/>
      </c>
      <c r="P31" s="11" t="str">
        <f>IF(B31="","",IFERROR(IF(OR(COUNT(Carga!D32:E32)&lt;2,COUNT(Carga!G32:J32)&lt;4,COUNT(Carga!L32:M32)&lt;2,Carga!D32&lt;=0,Carga!E32&lt;0,Carga!E32&gt;=Carga!D32,MIN(Carga!G32:I32)&lt;0,Carga!J32&lt;=0,Carga!L32&lt;1,Carga!L32&gt;5,Carga!M32&lt;1,Carga!M32&gt;5,MOD(Carga!L32,1)&lt;&gt;0,MOD(Carga!M32,1)&lt;&gt;0,AND(Carga!K32&lt;&gt;"",OR(NOT(ISNUMBER(Carga!K32)),Carga!K32&lt;0)),COUNTIF(Carga!$B$7:$B$206,Carga!B32)&gt;1),"Revisar datos",IF(F31&lt;=0,"Evaluar continuidad",IF(J31&gt;=IF(SUM($G$6:$G$205)&gt;0,SUM($I$6:$I$205)/SUM($G$6:$G$205),0),IF(O31&lt;=3,"Priorizar / mantener","Optimizar capacidad"),IF(O31&lt;=3,"Revisar rol","Evaluar continuidad")))),"Revisar datos"))</f>
        <v/>
      </c>
      <c r="Q31" s="17" t="str">
        <f>IF(OR(B31="",P31="Revisar datos",NOT(ISNUMBER(I31))),"",COUNTIF($I$6:$I$205,"&gt;"&amp;I31)+COUNTIF($I$6:I31,I31))</f>
        <v/>
      </c>
    </row>
    <row r="32" spans="1:17">
      <c r="A32" s="10" t="str">
        <f>IF(Carga!B33="","",Carga!A33)</f>
        <v/>
      </c>
      <c r="B32" s="10" t="str">
        <f>IF(Carga!B33="","",Carga!B33)</f>
        <v/>
      </c>
      <c r="C32" s="10" t="str">
        <f>IF(Carga!B33="","",Carga!C33)</f>
        <v/>
      </c>
      <c r="D32" s="12" t="str">
        <f>IF(Carga!B33="","",IF(ISNUMBER(Carga!F33),Carga!F33,""))</f>
        <v/>
      </c>
      <c r="E32" s="13" t="str">
        <f>IF(B32="","",IFERROR(IF(OR(COUNT(Carga!G33:I33)&lt;3,MIN(Carga!G33:I33)&lt;0),"",SUM(Carga!G33:I33)),""))</f>
        <v/>
      </c>
      <c r="F32" s="13" t="str">
        <f t="shared" si="0"/>
        <v/>
      </c>
      <c r="G32" s="13" t="str">
        <f>IF(B32="","",IFERROR(IF(OR(NOT(ISNUMBER(D32)),NOT(ISNUMBER(E32)),NOT(ISNUMBER(Carga!J33)),Carga!J33&lt;=0,COUNTIF(Carga!$B$7:$B$206,Carga!B33)&gt;1),"",D32*Carga!J33),""))</f>
        <v/>
      </c>
      <c r="H32" s="13" t="str">
        <f>IF(B32="","",IFERROR(IF(OR(NOT(ISNUMBER(E32)),NOT(ISNUMBER(Carga!J33)),Carga!J33&lt;=0,COUNTIF(Carga!$B$7:$B$206,Carga!B33)&gt;1),"",E32*Carga!J33),""))</f>
        <v/>
      </c>
      <c r="I32" s="13" t="str">
        <f>IF(B32="","",IFERROR(IF(OR(NOT(ISNUMBER(F32)),NOT(ISNUMBER(Carga!J33)),Carga!J33&lt;=0,COUNTIF(Carga!$B$7:$B$206,Carga!B33)&gt;1),"",F32*Carga!J33),""))</f>
        <v/>
      </c>
      <c r="J32" s="14" t="str">
        <f t="shared" si="1"/>
        <v/>
      </c>
      <c r="K32" s="13" t="str">
        <f>IF(Carga!B33="","",IFERROR(IF(OR(Carga!K33="",Carga!K33=0),"",IF(AND(ISNUMBER(Carga!K33),Carga!K33&gt;0),Carga!K33,"")),""))</f>
        <v/>
      </c>
      <c r="L32" s="13" t="str">
        <f t="shared" si="2"/>
        <v/>
      </c>
      <c r="M32" s="15" t="str">
        <f>IF(Carga!B33="","",IFERROR(IF(AND(ISNUMBER(Carga!L33),Carga!L33&gt;=1,Carga!L33&lt;=5),Carga!L33,""),""))</f>
        <v/>
      </c>
      <c r="N32" s="15" t="str">
        <f>IF(Carga!B33="","",IFERROR(IF(AND(ISNUMBER(Carga!M33),Carga!M33&gt;=1,Carga!M33&lt;=5),Carga!M33,""),""))</f>
        <v/>
      </c>
      <c r="O32" s="16" t="str">
        <f t="shared" si="3"/>
        <v/>
      </c>
      <c r="P32" s="11" t="str">
        <f>IF(B32="","",IFERROR(IF(OR(COUNT(Carga!D33:E33)&lt;2,COUNT(Carga!G33:J33)&lt;4,COUNT(Carga!L33:M33)&lt;2,Carga!D33&lt;=0,Carga!E33&lt;0,Carga!E33&gt;=Carga!D33,MIN(Carga!G33:I33)&lt;0,Carga!J33&lt;=0,Carga!L33&lt;1,Carga!L33&gt;5,Carga!M33&lt;1,Carga!M33&gt;5,MOD(Carga!L33,1)&lt;&gt;0,MOD(Carga!M33,1)&lt;&gt;0,AND(Carga!K33&lt;&gt;"",OR(NOT(ISNUMBER(Carga!K33)),Carga!K33&lt;0)),COUNTIF(Carga!$B$7:$B$206,Carga!B33)&gt;1),"Revisar datos",IF(F32&lt;=0,"Evaluar continuidad",IF(J32&gt;=IF(SUM($G$6:$G$205)&gt;0,SUM($I$6:$I$205)/SUM($G$6:$G$205),0),IF(O32&lt;=3,"Priorizar / mantener","Optimizar capacidad"),IF(O32&lt;=3,"Revisar rol","Evaluar continuidad")))),"Revisar datos"))</f>
        <v/>
      </c>
      <c r="Q32" s="17" t="str">
        <f>IF(OR(B32="",P32="Revisar datos",NOT(ISNUMBER(I32))),"",COUNTIF($I$6:$I$205,"&gt;"&amp;I32)+COUNTIF($I$6:I32,I32))</f>
        <v/>
      </c>
    </row>
    <row r="33" spans="1:17">
      <c r="A33" s="10" t="str">
        <f>IF(Carga!B34="","",Carga!A34)</f>
        <v/>
      </c>
      <c r="B33" s="10" t="str">
        <f>IF(Carga!B34="","",Carga!B34)</f>
        <v/>
      </c>
      <c r="C33" s="10" t="str">
        <f>IF(Carga!B34="","",Carga!C34)</f>
        <v/>
      </c>
      <c r="D33" s="12" t="str">
        <f>IF(Carga!B34="","",IF(ISNUMBER(Carga!F34),Carga!F34,""))</f>
        <v/>
      </c>
      <c r="E33" s="13" t="str">
        <f>IF(B33="","",IFERROR(IF(OR(COUNT(Carga!G34:I34)&lt;3,MIN(Carga!G34:I34)&lt;0),"",SUM(Carga!G34:I34)),""))</f>
        <v/>
      </c>
      <c r="F33" s="13" t="str">
        <f t="shared" si="0"/>
        <v/>
      </c>
      <c r="G33" s="13" t="str">
        <f>IF(B33="","",IFERROR(IF(OR(NOT(ISNUMBER(D33)),NOT(ISNUMBER(E33)),NOT(ISNUMBER(Carga!J34)),Carga!J34&lt;=0,COUNTIF(Carga!$B$7:$B$206,Carga!B34)&gt;1),"",D33*Carga!J34),""))</f>
        <v/>
      </c>
      <c r="H33" s="13" t="str">
        <f>IF(B33="","",IFERROR(IF(OR(NOT(ISNUMBER(E33)),NOT(ISNUMBER(Carga!J34)),Carga!J34&lt;=0,COUNTIF(Carga!$B$7:$B$206,Carga!B34)&gt;1),"",E33*Carga!J34),""))</f>
        <v/>
      </c>
      <c r="I33" s="13" t="str">
        <f>IF(B33="","",IFERROR(IF(OR(NOT(ISNUMBER(F33)),NOT(ISNUMBER(Carga!J34)),Carga!J34&lt;=0,COUNTIF(Carga!$B$7:$B$206,Carga!B34)&gt;1),"",F33*Carga!J34),""))</f>
        <v/>
      </c>
      <c r="J33" s="14" t="str">
        <f t="shared" si="1"/>
        <v/>
      </c>
      <c r="K33" s="13" t="str">
        <f>IF(Carga!B34="","",IFERROR(IF(OR(Carga!K34="",Carga!K34=0),"",IF(AND(ISNUMBER(Carga!K34),Carga!K34&gt;0),Carga!K34,"")),""))</f>
        <v/>
      </c>
      <c r="L33" s="13" t="str">
        <f t="shared" si="2"/>
        <v/>
      </c>
      <c r="M33" s="15" t="str">
        <f>IF(Carga!B34="","",IFERROR(IF(AND(ISNUMBER(Carga!L34),Carga!L34&gt;=1,Carga!L34&lt;=5),Carga!L34,""),""))</f>
        <v/>
      </c>
      <c r="N33" s="15" t="str">
        <f>IF(Carga!B34="","",IFERROR(IF(AND(ISNUMBER(Carga!M34),Carga!M34&gt;=1,Carga!M34&lt;=5),Carga!M34,""),""))</f>
        <v/>
      </c>
      <c r="O33" s="16" t="str">
        <f t="shared" si="3"/>
        <v/>
      </c>
      <c r="P33" s="11" t="str">
        <f>IF(B33="","",IFERROR(IF(OR(COUNT(Carga!D34:E34)&lt;2,COUNT(Carga!G34:J34)&lt;4,COUNT(Carga!L34:M34)&lt;2,Carga!D34&lt;=0,Carga!E34&lt;0,Carga!E34&gt;=Carga!D34,MIN(Carga!G34:I34)&lt;0,Carga!J34&lt;=0,Carga!L34&lt;1,Carga!L34&gt;5,Carga!M34&lt;1,Carga!M34&gt;5,MOD(Carga!L34,1)&lt;&gt;0,MOD(Carga!M34,1)&lt;&gt;0,AND(Carga!K34&lt;&gt;"",OR(NOT(ISNUMBER(Carga!K34)),Carga!K34&lt;0)),COUNTIF(Carga!$B$7:$B$206,Carga!B34)&gt;1),"Revisar datos",IF(F33&lt;=0,"Evaluar continuidad",IF(J33&gt;=IF(SUM($G$6:$G$205)&gt;0,SUM($I$6:$I$205)/SUM($G$6:$G$205),0),IF(O33&lt;=3,"Priorizar / mantener","Optimizar capacidad"),IF(O33&lt;=3,"Revisar rol","Evaluar continuidad")))),"Revisar datos"))</f>
        <v/>
      </c>
      <c r="Q33" s="17" t="str">
        <f>IF(OR(B33="",P33="Revisar datos",NOT(ISNUMBER(I33))),"",COUNTIF($I$6:$I$205,"&gt;"&amp;I33)+COUNTIF($I$6:I33,I33))</f>
        <v/>
      </c>
    </row>
    <row r="34" spans="1:17">
      <c r="A34" s="10" t="str">
        <f>IF(Carga!B35="","",Carga!A35)</f>
        <v/>
      </c>
      <c r="B34" s="10" t="str">
        <f>IF(Carga!B35="","",Carga!B35)</f>
        <v/>
      </c>
      <c r="C34" s="10" t="str">
        <f>IF(Carga!B35="","",Carga!C35)</f>
        <v/>
      </c>
      <c r="D34" s="12" t="str">
        <f>IF(Carga!B35="","",IF(ISNUMBER(Carga!F35),Carga!F35,""))</f>
        <v/>
      </c>
      <c r="E34" s="13" t="str">
        <f>IF(B34="","",IFERROR(IF(OR(COUNT(Carga!G35:I35)&lt;3,MIN(Carga!G35:I35)&lt;0),"",SUM(Carga!G35:I35)),""))</f>
        <v/>
      </c>
      <c r="F34" s="13" t="str">
        <f t="shared" si="0"/>
        <v/>
      </c>
      <c r="G34" s="13" t="str">
        <f>IF(B34="","",IFERROR(IF(OR(NOT(ISNUMBER(D34)),NOT(ISNUMBER(E34)),NOT(ISNUMBER(Carga!J35)),Carga!J35&lt;=0,COUNTIF(Carga!$B$7:$B$206,Carga!B35)&gt;1),"",D34*Carga!J35),""))</f>
        <v/>
      </c>
      <c r="H34" s="13" t="str">
        <f>IF(B34="","",IFERROR(IF(OR(NOT(ISNUMBER(E34)),NOT(ISNUMBER(Carga!J35)),Carga!J35&lt;=0,COUNTIF(Carga!$B$7:$B$206,Carga!B35)&gt;1),"",E34*Carga!J35),""))</f>
        <v/>
      </c>
      <c r="I34" s="13" t="str">
        <f>IF(B34="","",IFERROR(IF(OR(NOT(ISNUMBER(F34)),NOT(ISNUMBER(Carga!J35)),Carga!J35&lt;=0,COUNTIF(Carga!$B$7:$B$206,Carga!B35)&gt;1),"",F34*Carga!J35),""))</f>
        <v/>
      </c>
      <c r="J34" s="14" t="str">
        <f t="shared" si="1"/>
        <v/>
      </c>
      <c r="K34" s="13" t="str">
        <f>IF(Carga!B35="","",IFERROR(IF(OR(Carga!K35="",Carga!K35=0),"",IF(AND(ISNUMBER(Carga!K35),Carga!K35&gt;0),Carga!K35,"")),""))</f>
        <v/>
      </c>
      <c r="L34" s="13" t="str">
        <f t="shared" si="2"/>
        <v/>
      </c>
      <c r="M34" s="15" t="str">
        <f>IF(Carga!B35="","",IFERROR(IF(AND(ISNUMBER(Carga!L35),Carga!L35&gt;=1,Carga!L35&lt;=5),Carga!L35,""),""))</f>
        <v/>
      </c>
      <c r="N34" s="15" t="str">
        <f>IF(Carga!B35="","",IFERROR(IF(AND(ISNUMBER(Carga!M35),Carga!M35&gt;=1,Carga!M35&lt;=5),Carga!M35,""),""))</f>
        <v/>
      </c>
      <c r="O34" s="16" t="str">
        <f t="shared" si="3"/>
        <v/>
      </c>
      <c r="P34" s="11" t="str">
        <f>IF(B34="","",IFERROR(IF(OR(COUNT(Carga!D35:E35)&lt;2,COUNT(Carga!G35:J35)&lt;4,COUNT(Carga!L35:M35)&lt;2,Carga!D35&lt;=0,Carga!E35&lt;0,Carga!E35&gt;=Carga!D35,MIN(Carga!G35:I35)&lt;0,Carga!J35&lt;=0,Carga!L35&lt;1,Carga!L35&gt;5,Carga!M35&lt;1,Carga!M35&gt;5,MOD(Carga!L35,1)&lt;&gt;0,MOD(Carga!M35,1)&lt;&gt;0,AND(Carga!K35&lt;&gt;"",OR(NOT(ISNUMBER(Carga!K35)),Carga!K35&lt;0)),COUNTIF(Carga!$B$7:$B$206,Carga!B35)&gt;1),"Revisar datos",IF(F34&lt;=0,"Evaluar continuidad",IF(J34&gt;=IF(SUM($G$6:$G$205)&gt;0,SUM($I$6:$I$205)/SUM($G$6:$G$205),0),IF(O34&lt;=3,"Priorizar / mantener","Optimizar capacidad"),IF(O34&lt;=3,"Revisar rol","Evaluar continuidad")))),"Revisar datos"))</f>
        <v/>
      </c>
      <c r="Q34" s="17" t="str">
        <f>IF(OR(B34="",P34="Revisar datos",NOT(ISNUMBER(I34))),"",COUNTIF($I$6:$I$205,"&gt;"&amp;I34)+COUNTIF($I$6:I34,I34))</f>
        <v/>
      </c>
    </row>
    <row r="35" spans="1:17">
      <c r="A35" s="10" t="str">
        <f>IF(Carga!B36="","",Carga!A36)</f>
        <v/>
      </c>
      <c r="B35" s="10" t="str">
        <f>IF(Carga!B36="","",Carga!B36)</f>
        <v/>
      </c>
      <c r="C35" s="10" t="str">
        <f>IF(Carga!B36="","",Carga!C36)</f>
        <v/>
      </c>
      <c r="D35" s="12" t="str">
        <f>IF(Carga!B36="","",IF(ISNUMBER(Carga!F36),Carga!F36,""))</f>
        <v/>
      </c>
      <c r="E35" s="13" t="str">
        <f>IF(B35="","",IFERROR(IF(OR(COUNT(Carga!G36:I36)&lt;3,MIN(Carga!G36:I36)&lt;0),"",SUM(Carga!G36:I36)),""))</f>
        <v/>
      </c>
      <c r="F35" s="13" t="str">
        <f t="shared" si="0"/>
        <v/>
      </c>
      <c r="G35" s="13" t="str">
        <f>IF(B35="","",IFERROR(IF(OR(NOT(ISNUMBER(D35)),NOT(ISNUMBER(E35)),NOT(ISNUMBER(Carga!J36)),Carga!J36&lt;=0,COUNTIF(Carga!$B$7:$B$206,Carga!B36)&gt;1),"",D35*Carga!J36),""))</f>
        <v/>
      </c>
      <c r="H35" s="13" t="str">
        <f>IF(B35="","",IFERROR(IF(OR(NOT(ISNUMBER(E35)),NOT(ISNUMBER(Carga!J36)),Carga!J36&lt;=0,COUNTIF(Carga!$B$7:$B$206,Carga!B36)&gt;1),"",E35*Carga!J36),""))</f>
        <v/>
      </c>
      <c r="I35" s="13" t="str">
        <f>IF(B35="","",IFERROR(IF(OR(NOT(ISNUMBER(F35)),NOT(ISNUMBER(Carga!J36)),Carga!J36&lt;=0,COUNTIF(Carga!$B$7:$B$206,Carga!B36)&gt;1),"",F35*Carga!J36),""))</f>
        <v/>
      </c>
      <c r="J35" s="14" t="str">
        <f t="shared" si="1"/>
        <v/>
      </c>
      <c r="K35" s="13" t="str">
        <f>IF(Carga!B36="","",IFERROR(IF(OR(Carga!K36="",Carga!K36=0),"",IF(AND(ISNUMBER(Carga!K36),Carga!K36&gt;0),Carga!K36,"")),""))</f>
        <v/>
      </c>
      <c r="L35" s="13" t="str">
        <f t="shared" si="2"/>
        <v/>
      </c>
      <c r="M35" s="15" t="str">
        <f>IF(Carga!B36="","",IFERROR(IF(AND(ISNUMBER(Carga!L36),Carga!L36&gt;=1,Carga!L36&lt;=5),Carga!L36,""),""))</f>
        <v/>
      </c>
      <c r="N35" s="15" t="str">
        <f>IF(Carga!B36="","",IFERROR(IF(AND(ISNUMBER(Carga!M36),Carga!M36&gt;=1,Carga!M36&lt;=5),Carga!M36,""),""))</f>
        <v/>
      </c>
      <c r="O35" s="16" t="str">
        <f t="shared" si="3"/>
        <v/>
      </c>
      <c r="P35" s="11" t="str">
        <f>IF(B35="","",IFERROR(IF(OR(COUNT(Carga!D36:E36)&lt;2,COUNT(Carga!G36:J36)&lt;4,COUNT(Carga!L36:M36)&lt;2,Carga!D36&lt;=0,Carga!E36&lt;0,Carga!E36&gt;=Carga!D36,MIN(Carga!G36:I36)&lt;0,Carga!J36&lt;=0,Carga!L36&lt;1,Carga!L36&gt;5,Carga!M36&lt;1,Carga!M36&gt;5,MOD(Carga!L36,1)&lt;&gt;0,MOD(Carga!M36,1)&lt;&gt;0,AND(Carga!K36&lt;&gt;"",OR(NOT(ISNUMBER(Carga!K36)),Carga!K36&lt;0)),COUNTIF(Carga!$B$7:$B$206,Carga!B36)&gt;1),"Revisar datos",IF(F35&lt;=0,"Evaluar continuidad",IF(J35&gt;=IF(SUM($G$6:$G$205)&gt;0,SUM($I$6:$I$205)/SUM($G$6:$G$205),0),IF(O35&lt;=3,"Priorizar / mantener","Optimizar capacidad"),IF(O35&lt;=3,"Revisar rol","Evaluar continuidad")))),"Revisar datos"))</f>
        <v/>
      </c>
      <c r="Q35" s="17" t="str">
        <f>IF(OR(B35="",P35="Revisar datos",NOT(ISNUMBER(I35))),"",COUNTIF($I$6:$I$205,"&gt;"&amp;I35)+COUNTIF($I$6:I35,I35))</f>
        <v/>
      </c>
    </row>
    <row r="36" spans="1:17">
      <c r="A36" s="10" t="str">
        <f>IF(Carga!B37="","",Carga!A37)</f>
        <v/>
      </c>
      <c r="B36" s="10" t="str">
        <f>IF(Carga!B37="","",Carga!B37)</f>
        <v/>
      </c>
      <c r="C36" s="10" t="str">
        <f>IF(Carga!B37="","",Carga!C37)</f>
        <v/>
      </c>
      <c r="D36" s="12" t="str">
        <f>IF(Carga!B37="","",IF(ISNUMBER(Carga!F37),Carga!F37,""))</f>
        <v/>
      </c>
      <c r="E36" s="13" t="str">
        <f>IF(B36="","",IFERROR(IF(OR(COUNT(Carga!G37:I37)&lt;3,MIN(Carga!G37:I37)&lt;0),"",SUM(Carga!G37:I37)),""))</f>
        <v/>
      </c>
      <c r="F36" s="13" t="str">
        <f t="shared" si="0"/>
        <v/>
      </c>
      <c r="G36" s="13" t="str">
        <f>IF(B36="","",IFERROR(IF(OR(NOT(ISNUMBER(D36)),NOT(ISNUMBER(E36)),NOT(ISNUMBER(Carga!J37)),Carga!J37&lt;=0,COUNTIF(Carga!$B$7:$B$206,Carga!B37)&gt;1),"",D36*Carga!J37),""))</f>
        <v/>
      </c>
      <c r="H36" s="13" t="str">
        <f>IF(B36="","",IFERROR(IF(OR(NOT(ISNUMBER(E36)),NOT(ISNUMBER(Carga!J37)),Carga!J37&lt;=0,COUNTIF(Carga!$B$7:$B$206,Carga!B37)&gt;1),"",E36*Carga!J37),""))</f>
        <v/>
      </c>
      <c r="I36" s="13" t="str">
        <f>IF(B36="","",IFERROR(IF(OR(NOT(ISNUMBER(F36)),NOT(ISNUMBER(Carga!J37)),Carga!J37&lt;=0,COUNTIF(Carga!$B$7:$B$206,Carga!B37)&gt;1),"",F36*Carga!J37),""))</f>
        <v/>
      </c>
      <c r="J36" s="14" t="str">
        <f t="shared" si="1"/>
        <v/>
      </c>
      <c r="K36" s="13" t="str">
        <f>IF(Carga!B37="","",IFERROR(IF(OR(Carga!K37="",Carga!K37=0),"",IF(AND(ISNUMBER(Carga!K37),Carga!K37&gt;0),Carga!K37,"")),""))</f>
        <v/>
      </c>
      <c r="L36" s="13" t="str">
        <f t="shared" si="2"/>
        <v/>
      </c>
      <c r="M36" s="15" t="str">
        <f>IF(Carga!B37="","",IFERROR(IF(AND(ISNUMBER(Carga!L37),Carga!L37&gt;=1,Carga!L37&lt;=5),Carga!L37,""),""))</f>
        <v/>
      </c>
      <c r="N36" s="15" t="str">
        <f>IF(Carga!B37="","",IFERROR(IF(AND(ISNUMBER(Carga!M37),Carga!M37&gt;=1,Carga!M37&lt;=5),Carga!M37,""),""))</f>
        <v/>
      </c>
      <c r="O36" s="16" t="str">
        <f t="shared" si="3"/>
        <v/>
      </c>
      <c r="P36" s="11" t="str">
        <f>IF(B36="","",IFERROR(IF(OR(COUNT(Carga!D37:E37)&lt;2,COUNT(Carga!G37:J37)&lt;4,COUNT(Carga!L37:M37)&lt;2,Carga!D37&lt;=0,Carga!E37&lt;0,Carga!E37&gt;=Carga!D37,MIN(Carga!G37:I37)&lt;0,Carga!J37&lt;=0,Carga!L37&lt;1,Carga!L37&gt;5,Carga!M37&lt;1,Carga!M37&gt;5,MOD(Carga!L37,1)&lt;&gt;0,MOD(Carga!M37,1)&lt;&gt;0,AND(Carga!K37&lt;&gt;"",OR(NOT(ISNUMBER(Carga!K37)),Carga!K37&lt;0)),COUNTIF(Carga!$B$7:$B$206,Carga!B37)&gt;1),"Revisar datos",IF(F36&lt;=0,"Evaluar continuidad",IF(J36&gt;=IF(SUM($G$6:$G$205)&gt;0,SUM($I$6:$I$205)/SUM($G$6:$G$205),0),IF(O36&lt;=3,"Priorizar / mantener","Optimizar capacidad"),IF(O36&lt;=3,"Revisar rol","Evaluar continuidad")))),"Revisar datos"))</f>
        <v/>
      </c>
      <c r="Q36" s="17" t="str">
        <f>IF(OR(B36="",P36="Revisar datos",NOT(ISNUMBER(I36))),"",COUNTIF($I$6:$I$205,"&gt;"&amp;I36)+COUNTIF($I$6:I36,I36))</f>
        <v/>
      </c>
    </row>
    <row r="37" spans="1:17">
      <c r="A37" s="10" t="str">
        <f>IF(Carga!B38="","",Carga!A38)</f>
        <v/>
      </c>
      <c r="B37" s="10" t="str">
        <f>IF(Carga!B38="","",Carga!B38)</f>
        <v/>
      </c>
      <c r="C37" s="10" t="str">
        <f>IF(Carga!B38="","",Carga!C38)</f>
        <v/>
      </c>
      <c r="D37" s="12" t="str">
        <f>IF(Carga!B38="","",IF(ISNUMBER(Carga!F38),Carga!F38,""))</f>
        <v/>
      </c>
      <c r="E37" s="13" t="str">
        <f>IF(B37="","",IFERROR(IF(OR(COUNT(Carga!G38:I38)&lt;3,MIN(Carga!G38:I38)&lt;0),"",SUM(Carga!G38:I38)),""))</f>
        <v/>
      </c>
      <c r="F37" s="13" t="str">
        <f t="shared" si="0"/>
        <v/>
      </c>
      <c r="G37" s="13" t="str">
        <f>IF(B37="","",IFERROR(IF(OR(NOT(ISNUMBER(D37)),NOT(ISNUMBER(E37)),NOT(ISNUMBER(Carga!J38)),Carga!J38&lt;=0,COUNTIF(Carga!$B$7:$B$206,Carga!B38)&gt;1),"",D37*Carga!J38),""))</f>
        <v/>
      </c>
      <c r="H37" s="13" t="str">
        <f>IF(B37="","",IFERROR(IF(OR(NOT(ISNUMBER(E37)),NOT(ISNUMBER(Carga!J38)),Carga!J38&lt;=0,COUNTIF(Carga!$B$7:$B$206,Carga!B38)&gt;1),"",E37*Carga!J38),""))</f>
        <v/>
      </c>
      <c r="I37" s="13" t="str">
        <f>IF(B37="","",IFERROR(IF(OR(NOT(ISNUMBER(F37)),NOT(ISNUMBER(Carga!J38)),Carga!J38&lt;=0,COUNTIF(Carga!$B$7:$B$206,Carga!B38)&gt;1),"",F37*Carga!J38),""))</f>
        <v/>
      </c>
      <c r="J37" s="14" t="str">
        <f t="shared" si="1"/>
        <v/>
      </c>
      <c r="K37" s="13" t="str">
        <f>IF(Carga!B38="","",IFERROR(IF(OR(Carga!K38="",Carga!K38=0),"",IF(AND(ISNUMBER(Carga!K38),Carga!K38&gt;0),Carga!K38,"")),""))</f>
        <v/>
      </c>
      <c r="L37" s="13" t="str">
        <f t="shared" si="2"/>
        <v/>
      </c>
      <c r="M37" s="15" t="str">
        <f>IF(Carga!B38="","",IFERROR(IF(AND(ISNUMBER(Carga!L38),Carga!L38&gt;=1,Carga!L38&lt;=5),Carga!L38,""),""))</f>
        <v/>
      </c>
      <c r="N37" s="15" t="str">
        <f>IF(Carga!B38="","",IFERROR(IF(AND(ISNUMBER(Carga!M38),Carga!M38&gt;=1,Carga!M38&lt;=5),Carga!M38,""),""))</f>
        <v/>
      </c>
      <c r="O37" s="16" t="str">
        <f t="shared" si="3"/>
        <v/>
      </c>
      <c r="P37" s="11" t="str">
        <f>IF(B37="","",IFERROR(IF(OR(COUNT(Carga!D38:E38)&lt;2,COUNT(Carga!G38:J38)&lt;4,COUNT(Carga!L38:M38)&lt;2,Carga!D38&lt;=0,Carga!E38&lt;0,Carga!E38&gt;=Carga!D38,MIN(Carga!G38:I38)&lt;0,Carga!J38&lt;=0,Carga!L38&lt;1,Carga!L38&gt;5,Carga!M38&lt;1,Carga!M38&gt;5,MOD(Carga!L38,1)&lt;&gt;0,MOD(Carga!M38,1)&lt;&gt;0,AND(Carga!K38&lt;&gt;"",OR(NOT(ISNUMBER(Carga!K38)),Carga!K38&lt;0)),COUNTIF(Carga!$B$7:$B$206,Carga!B38)&gt;1),"Revisar datos",IF(F37&lt;=0,"Evaluar continuidad",IF(J37&gt;=IF(SUM($G$6:$G$205)&gt;0,SUM($I$6:$I$205)/SUM($G$6:$G$205),0),IF(O37&lt;=3,"Priorizar / mantener","Optimizar capacidad"),IF(O37&lt;=3,"Revisar rol","Evaluar continuidad")))),"Revisar datos"))</f>
        <v/>
      </c>
      <c r="Q37" s="17" t="str">
        <f>IF(OR(B37="",P37="Revisar datos",NOT(ISNUMBER(I37))),"",COUNTIF($I$6:$I$205,"&gt;"&amp;I37)+COUNTIF($I$6:I37,I37))</f>
        <v/>
      </c>
    </row>
    <row r="38" spans="1:17">
      <c r="A38" s="10" t="str">
        <f>IF(Carga!B39="","",Carga!A39)</f>
        <v/>
      </c>
      <c r="B38" s="10" t="str">
        <f>IF(Carga!B39="","",Carga!B39)</f>
        <v/>
      </c>
      <c r="C38" s="10" t="str">
        <f>IF(Carga!B39="","",Carga!C39)</f>
        <v/>
      </c>
      <c r="D38" s="12" t="str">
        <f>IF(Carga!B39="","",IF(ISNUMBER(Carga!F39),Carga!F39,""))</f>
        <v/>
      </c>
      <c r="E38" s="13" t="str">
        <f>IF(B38="","",IFERROR(IF(OR(COUNT(Carga!G39:I39)&lt;3,MIN(Carga!G39:I39)&lt;0),"",SUM(Carga!G39:I39)),""))</f>
        <v/>
      </c>
      <c r="F38" s="13" t="str">
        <f t="shared" ref="F38:F69" si="4">IF(OR(B38="",NOT(ISNUMBER(D38)),NOT(ISNUMBER(E38))),"",D38-E38)</f>
        <v/>
      </c>
      <c r="G38" s="13" t="str">
        <f>IF(B38="","",IFERROR(IF(OR(NOT(ISNUMBER(D38)),NOT(ISNUMBER(E38)),NOT(ISNUMBER(Carga!J39)),Carga!J39&lt;=0,COUNTIF(Carga!$B$7:$B$206,Carga!B39)&gt;1),"",D38*Carga!J39),""))</f>
        <v/>
      </c>
      <c r="H38" s="13" t="str">
        <f>IF(B38="","",IFERROR(IF(OR(NOT(ISNUMBER(E38)),NOT(ISNUMBER(Carga!J39)),Carga!J39&lt;=0,COUNTIF(Carga!$B$7:$B$206,Carga!B39)&gt;1),"",E38*Carga!J39),""))</f>
        <v/>
      </c>
      <c r="I38" s="13" t="str">
        <f>IF(B38="","",IFERROR(IF(OR(NOT(ISNUMBER(F38)),NOT(ISNUMBER(Carga!J39)),Carga!J39&lt;=0,COUNTIF(Carga!$B$7:$B$206,Carga!B39)&gt;1),"",F38*Carga!J39),""))</f>
        <v/>
      </c>
      <c r="J38" s="14" t="str">
        <f t="shared" ref="J38:J69" si="5">IF(OR(B38="",NOT(ISNUMBER(G38)),G38&lt;=0,NOT(ISNUMBER(I38))),"",I38/G38)</f>
        <v/>
      </c>
      <c r="K38" s="13" t="str">
        <f>IF(Carga!B39="","",IFERROR(IF(OR(Carga!K39="",Carga!K39=0),"",IF(AND(ISNUMBER(Carga!K39),Carga!K39&gt;0),Carga!K39,"")),""))</f>
        <v/>
      </c>
      <c r="L38" s="13" t="str">
        <f t="shared" ref="L38:L69" si="6">IF(OR(B38="",NOT(ISNUMBER(K38)),K38&lt;=0,NOT(ISNUMBER(F38))),"",F38/K38)</f>
        <v/>
      </c>
      <c r="M38" s="15" t="str">
        <f>IF(Carga!B39="","",IFERROR(IF(AND(ISNUMBER(Carga!L39),Carga!L39&gt;=1,Carga!L39&lt;=5),Carga!L39,""),""))</f>
        <v/>
      </c>
      <c r="N38" s="15" t="str">
        <f>IF(Carga!B39="","",IFERROR(IF(AND(ISNUMBER(Carga!M39),Carga!M39&gt;=1,Carga!M39&lt;=5),Carga!M39,""),""))</f>
        <v/>
      </c>
      <c r="O38" s="16" t="str">
        <f t="shared" ref="O38:O69" si="7">IF(OR(B38="",M38="",N38=""),"",AVERAGE(M38:N38))</f>
        <v/>
      </c>
      <c r="P38" s="11" t="str">
        <f>IF(B38="","",IFERROR(IF(OR(COUNT(Carga!D39:E39)&lt;2,COUNT(Carga!G39:J39)&lt;4,COUNT(Carga!L39:M39)&lt;2,Carga!D39&lt;=0,Carga!E39&lt;0,Carga!E39&gt;=Carga!D39,MIN(Carga!G39:I39)&lt;0,Carga!J39&lt;=0,Carga!L39&lt;1,Carga!L39&gt;5,Carga!M39&lt;1,Carga!M39&gt;5,MOD(Carga!L39,1)&lt;&gt;0,MOD(Carga!M39,1)&lt;&gt;0,AND(Carga!K39&lt;&gt;"",OR(NOT(ISNUMBER(Carga!K39)),Carga!K39&lt;0)),COUNTIF(Carga!$B$7:$B$206,Carga!B39)&gt;1),"Revisar datos",IF(F38&lt;=0,"Evaluar continuidad",IF(J38&gt;=IF(SUM($G$6:$G$205)&gt;0,SUM($I$6:$I$205)/SUM($G$6:$G$205),0),IF(O38&lt;=3,"Priorizar / mantener","Optimizar capacidad"),IF(O38&lt;=3,"Revisar rol","Evaluar continuidad")))),"Revisar datos"))</f>
        <v/>
      </c>
      <c r="Q38" s="17" t="str">
        <f>IF(OR(B38="",P38="Revisar datos",NOT(ISNUMBER(I38))),"",COUNTIF($I$6:$I$205,"&gt;"&amp;I38)+COUNTIF($I$6:I38,I38))</f>
        <v/>
      </c>
    </row>
    <row r="39" spans="1:17">
      <c r="A39" s="10" t="str">
        <f>IF(Carga!B40="","",Carga!A40)</f>
        <v/>
      </c>
      <c r="B39" s="10" t="str">
        <f>IF(Carga!B40="","",Carga!B40)</f>
        <v/>
      </c>
      <c r="C39" s="10" t="str">
        <f>IF(Carga!B40="","",Carga!C40)</f>
        <v/>
      </c>
      <c r="D39" s="12" t="str">
        <f>IF(Carga!B40="","",IF(ISNUMBER(Carga!F40),Carga!F40,""))</f>
        <v/>
      </c>
      <c r="E39" s="13" t="str">
        <f>IF(B39="","",IFERROR(IF(OR(COUNT(Carga!G40:I40)&lt;3,MIN(Carga!G40:I40)&lt;0),"",SUM(Carga!G40:I40)),""))</f>
        <v/>
      </c>
      <c r="F39" s="13" t="str">
        <f t="shared" si="4"/>
        <v/>
      </c>
      <c r="G39" s="13" t="str">
        <f>IF(B39="","",IFERROR(IF(OR(NOT(ISNUMBER(D39)),NOT(ISNUMBER(E39)),NOT(ISNUMBER(Carga!J40)),Carga!J40&lt;=0,COUNTIF(Carga!$B$7:$B$206,Carga!B40)&gt;1),"",D39*Carga!J40),""))</f>
        <v/>
      </c>
      <c r="H39" s="13" t="str">
        <f>IF(B39="","",IFERROR(IF(OR(NOT(ISNUMBER(E39)),NOT(ISNUMBER(Carga!J40)),Carga!J40&lt;=0,COUNTIF(Carga!$B$7:$B$206,Carga!B40)&gt;1),"",E39*Carga!J40),""))</f>
        <v/>
      </c>
      <c r="I39" s="13" t="str">
        <f>IF(B39="","",IFERROR(IF(OR(NOT(ISNUMBER(F39)),NOT(ISNUMBER(Carga!J40)),Carga!J40&lt;=0,COUNTIF(Carga!$B$7:$B$206,Carga!B40)&gt;1),"",F39*Carga!J40),""))</f>
        <v/>
      </c>
      <c r="J39" s="14" t="str">
        <f t="shared" si="5"/>
        <v/>
      </c>
      <c r="K39" s="13" t="str">
        <f>IF(Carga!B40="","",IFERROR(IF(OR(Carga!K40="",Carga!K40=0),"",IF(AND(ISNUMBER(Carga!K40),Carga!K40&gt;0),Carga!K40,"")),""))</f>
        <v/>
      </c>
      <c r="L39" s="13" t="str">
        <f t="shared" si="6"/>
        <v/>
      </c>
      <c r="M39" s="15" t="str">
        <f>IF(Carga!B40="","",IFERROR(IF(AND(ISNUMBER(Carga!L40),Carga!L40&gt;=1,Carga!L40&lt;=5),Carga!L40,""),""))</f>
        <v/>
      </c>
      <c r="N39" s="15" t="str">
        <f>IF(Carga!B40="","",IFERROR(IF(AND(ISNUMBER(Carga!M40),Carga!M40&gt;=1,Carga!M40&lt;=5),Carga!M40,""),""))</f>
        <v/>
      </c>
      <c r="O39" s="16" t="str">
        <f t="shared" si="7"/>
        <v/>
      </c>
      <c r="P39" s="11" t="str">
        <f>IF(B39="","",IFERROR(IF(OR(COUNT(Carga!D40:E40)&lt;2,COUNT(Carga!G40:J40)&lt;4,COUNT(Carga!L40:M40)&lt;2,Carga!D40&lt;=0,Carga!E40&lt;0,Carga!E40&gt;=Carga!D40,MIN(Carga!G40:I40)&lt;0,Carga!J40&lt;=0,Carga!L40&lt;1,Carga!L40&gt;5,Carga!M40&lt;1,Carga!M40&gt;5,MOD(Carga!L40,1)&lt;&gt;0,MOD(Carga!M40,1)&lt;&gt;0,AND(Carga!K40&lt;&gt;"",OR(NOT(ISNUMBER(Carga!K40)),Carga!K40&lt;0)),COUNTIF(Carga!$B$7:$B$206,Carga!B40)&gt;1),"Revisar datos",IF(F39&lt;=0,"Evaluar continuidad",IF(J39&gt;=IF(SUM($G$6:$G$205)&gt;0,SUM($I$6:$I$205)/SUM($G$6:$G$205),0),IF(O39&lt;=3,"Priorizar / mantener","Optimizar capacidad"),IF(O39&lt;=3,"Revisar rol","Evaluar continuidad")))),"Revisar datos"))</f>
        <v/>
      </c>
      <c r="Q39" s="17" t="str">
        <f>IF(OR(B39="",P39="Revisar datos",NOT(ISNUMBER(I39))),"",COUNTIF($I$6:$I$205,"&gt;"&amp;I39)+COUNTIF($I$6:I39,I39))</f>
        <v/>
      </c>
    </row>
    <row r="40" spans="1:17">
      <c r="A40" s="10" t="str">
        <f>IF(Carga!B41="","",Carga!A41)</f>
        <v/>
      </c>
      <c r="B40" s="10" t="str">
        <f>IF(Carga!B41="","",Carga!B41)</f>
        <v/>
      </c>
      <c r="C40" s="10" t="str">
        <f>IF(Carga!B41="","",Carga!C41)</f>
        <v/>
      </c>
      <c r="D40" s="12" t="str">
        <f>IF(Carga!B41="","",IF(ISNUMBER(Carga!F41),Carga!F41,""))</f>
        <v/>
      </c>
      <c r="E40" s="13" t="str">
        <f>IF(B40="","",IFERROR(IF(OR(COUNT(Carga!G41:I41)&lt;3,MIN(Carga!G41:I41)&lt;0),"",SUM(Carga!G41:I41)),""))</f>
        <v/>
      </c>
      <c r="F40" s="13" t="str">
        <f t="shared" si="4"/>
        <v/>
      </c>
      <c r="G40" s="13" t="str">
        <f>IF(B40="","",IFERROR(IF(OR(NOT(ISNUMBER(D40)),NOT(ISNUMBER(E40)),NOT(ISNUMBER(Carga!J41)),Carga!J41&lt;=0,COUNTIF(Carga!$B$7:$B$206,Carga!B41)&gt;1),"",D40*Carga!J41),""))</f>
        <v/>
      </c>
      <c r="H40" s="13" t="str">
        <f>IF(B40="","",IFERROR(IF(OR(NOT(ISNUMBER(E40)),NOT(ISNUMBER(Carga!J41)),Carga!J41&lt;=0,COUNTIF(Carga!$B$7:$B$206,Carga!B41)&gt;1),"",E40*Carga!J41),""))</f>
        <v/>
      </c>
      <c r="I40" s="13" t="str">
        <f>IF(B40="","",IFERROR(IF(OR(NOT(ISNUMBER(F40)),NOT(ISNUMBER(Carga!J41)),Carga!J41&lt;=0,COUNTIF(Carga!$B$7:$B$206,Carga!B41)&gt;1),"",F40*Carga!J41),""))</f>
        <v/>
      </c>
      <c r="J40" s="14" t="str">
        <f t="shared" si="5"/>
        <v/>
      </c>
      <c r="K40" s="13" t="str">
        <f>IF(Carga!B41="","",IFERROR(IF(OR(Carga!K41="",Carga!K41=0),"",IF(AND(ISNUMBER(Carga!K41),Carga!K41&gt;0),Carga!K41,"")),""))</f>
        <v/>
      </c>
      <c r="L40" s="13" t="str">
        <f t="shared" si="6"/>
        <v/>
      </c>
      <c r="M40" s="15" t="str">
        <f>IF(Carga!B41="","",IFERROR(IF(AND(ISNUMBER(Carga!L41),Carga!L41&gt;=1,Carga!L41&lt;=5),Carga!L41,""),""))</f>
        <v/>
      </c>
      <c r="N40" s="15" t="str">
        <f>IF(Carga!B41="","",IFERROR(IF(AND(ISNUMBER(Carga!M41),Carga!M41&gt;=1,Carga!M41&lt;=5),Carga!M41,""),""))</f>
        <v/>
      </c>
      <c r="O40" s="16" t="str">
        <f t="shared" si="7"/>
        <v/>
      </c>
      <c r="P40" s="11" t="str">
        <f>IF(B40="","",IFERROR(IF(OR(COUNT(Carga!D41:E41)&lt;2,COUNT(Carga!G41:J41)&lt;4,COUNT(Carga!L41:M41)&lt;2,Carga!D41&lt;=0,Carga!E41&lt;0,Carga!E41&gt;=Carga!D41,MIN(Carga!G41:I41)&lt;0,Carga!J41&lt;=0,Carga!L41&lt;1,Carga!L41&gt;5,Carga!M41&lt;1,Carga!M41&gt;5,MOD(Carga!L41,1)&lt;&gt;0,MOD(Carga!M41,1)&lt;&gt;0,AND(Carga!K41&lt;&gt;"",OR(NOT(ISNUMBER(Carga!K41)),Carga!K41&lt;0)),COUNTIF(Carga!$B$7:$B$206,Carga!B41)&gt;1),"Revisar datos",IF(F40&lt;=0,"Evaluar continuidad",IF(J40&gt;=IF(SUM($G$6:$G$205)&gt;0,SUM($I$6:$I$205)/SUM($G$6:$G$205),0),IF(O40&lt;=3,"Priorizar / mantener","Optimizar capacidad"),IF(O40&lt;=3,"Revisar rol","Evaluar continuidad")))),"Revisar datos"))</f>
        <v/>
      </c>
      <c r="Q40" s="17" t="str">
        <f>IF(OR(B40="",P40="Revisar datos",NOT(ISNUMBER(I40))),"",COUNTIF($I$6:$I$205,"&gt;"&amp;I40)+COUNTIF($I$6:I40,I40))</f>
        <v/>
      </c>
    </row>
    <row r="41" spans="1:17">
      <c r="A41" s="10" t="str">
        <f>IF(Carga!B42="","",Carga!A42)</f>
        <v/>
      </c>
      <c r="B41" s="10" t="str">
        <f>IF(Carga!B42="","",Carga!B42)</f>
        <v/>
      </c>
      <c r="C41" s="10" t="str">
        <f>IF(Carga!B42="","",Carga!C42)</f>
        <v/>
      </c>
      <c r="D41" s="12" t="str">
        <f>IF(Carga!B42="","",IF(ISNUMBER(Carga!F42),Carga!F42,""))</f>
        <v/>
      </c>
      <c r="E41" s="13" t="str">
        <f>IF(B41="","",IFERROR(IF(OR(COUNT(Carga!G42:I42)&lt;3,MIN(Carga!G42:I42)&lt;0),"",SUM(Carga!G42:I42)),""))</f>
        <v/>
      </c>
      <c r="F41" s="13" t="str">
        <f t="shared" si="4"/>
        <v/>
      </c>
      <c r="G41" s="13" t="str">
        <f>IF(B41="","",IFERROR(IF(OR(NOT(ISNUMBER(D41)),NOT(ISNUMBER(E41)),NOT(ISNUMBER(Carga!J42)),Carga!J42&lt;=0,COUNTIF(Carga!$B$7:$B$206,Carga!B42)&gt;1),"",D41*Carga!J42),""))</f>
        <v/>
      </c>
      <c r="H41" s="13" t="str">
        <f>IF(B41="","",IFERROR(IF(OR(NOT(ISNUMBER(E41)),NOT(ISNUMBER(Carga!J42)),Carga!J42&lt;=0,COUNTIF(Carga!$B$7:$B$206,Carga!B42)&gt;1),"",E41*Carga!J42),""))</f>
        <v/>
      </c>
      <c r="I41" s="13" t="str">
        <f>IF(B41="","",IFERROR(IF(OR(NOT(ISNUMBER(F41)),NOT(ISNUMBER(Carga!J42)),Carga!J42&lt;=0,COUNTIF(Carga!$B$7:$B$206,Carga!B42)&gt;1),"",F41*Carga!J42),""))</f>
        <v/>
      </c>
      <c r="J41" s="14" t="str">
        <f t="shared" si="5"/>
        <v/>
      </c>
      <c r="K41" s="13" t="str">
        <f>IF(Carga!B42="","",IFERROR(IF(OR(Carga!K42="",Carga!K42=0),"",IF(AND(ISNUMBER(Carga!K42),Carga!K42&gt;0),Carga!K42,"")),""))</f>
        <v/>
      </c>
      <c r="L41" s="13" t="str">
        <f t="shared" si="6"/>
        <v/>
      </c>
      <c r="M41" s="15" t="str">
        <f>IF(Carga!B42="","",IFERROR(IF(AND(ISNUMBER(Carga!L42),Carga!L42&gt;=1,Carga!L42&lt;=5),Carga!L42,""),""))</f>
        <v/>
      </c>
      <c r="N41" s="15" t="str">
        <f>IF(Carga!B42="","",IFERROR(IF(AND(ISNUMBER(Carga!M42),Carga!M42&gt;=1,Carga!M42&lt;=5),Carga!M42,""),""))</f>
        <v/>
      </c>
      <c r="O41" s="16" t="str">
        <f t="shared" si="7"/>
        <v/>
      </c>
      <c r="P41" s="11" t="str">
        <f>IF(B41="","",IFERROR(IF(OR(COUNT(Carga!D42:E42)&lt;2,COUNT(Carga!G42:J42)&lt;4,COUNT(Carga!L42:M42)&lt;2,Carga!D42&lt;=0,Carga!E42&lt;0,Carga!E42&gt;=Carga!D42,MIN(Carga!G42:I42)&lt;0,Carga!J42&lt;=0,Carga!L42&lt;1,Carga!L42&gt;5,Carga!M42&lt;1,Carga!M42&gt;5,MOD(Carga!L42,1)&lt;&gt;0,MOD(Carga!M42,1)&lt;&gt;0,AND(Carga!K42&lt;&gt;"",OR(NOT(ISNUMBER(Carga!K42)),Carga!K42&lt;0)),COUNTIF(Carga!$B$7:$B$206,Carga!B42)&gt;1),"Revisar datos",IF(F41&lt;=0,"Evaluar continuidad",IF(J41&gt;=IF(SUM($G$6:$G$205)&gt;0,SUM($I$6:$I$205)/SUM($G$6:$G$205),0),IF(O41&lt;=3,"Priorizar / mantener","Optimizar capacidad"),IF(O41&lt;=3,"Revisar rol","Evaluar continuidad")))),"Revisar datos"))</f>
        <v/>
      </c>
      <c r="Q41" s="17" t="str">
        <f>IF(OR(B41="",P41="Revisar datos",NOT(ISNUMBER(I41))),"",COUNTIF($I$6:$I$205,"&gt;"&amp;I41)+COUNTIF($I$6:I41,I41))</f>
        <v/>
      </c>
    </row>
    <row r="42" spans="1:17">
      <c r="A42" s="10" t="str">
        <f>IF(Carga!B43="","",Carga!A43)</f>
        <v/>
      </c>
      <c r="B42" s="10" t="str">
        <f>IF(Carga!B43="","",Carga!B43)</f>
        <v/>
      </c>
      <c r="C42" s="10" t="str">
        <f>IF(Carga!B43="","",Carga!C43)</f>
        <v/>
      </c>
      <c r="D42" s="12" t="str">
        <f>IF(Carga!B43="","",IF(ISNUMBER(Carga!F43),Carga!F43,""))</f>
        <v/>
      </c>
      <c r="E42" s="13" t="str">
        <f>IF(B42="","",IFERROR(IF(OR(COUNT(Carga!G43:I43)&lt;3,MIN(Carga!G43:I43)&lt;0),"",SUM(Carga!G43:I43)),""))</f>
        <v/>
      </c>
      <c r="F42" s="13" t="str">
        <f t="shared" si="4"/>
        <v/>
      </c>
      <c r="G42" s="13" t="str">
        <f>IF(B42="","",IFERROR(IF(OR(NOT(ISNUMBER(D42)),NOT(ISNUMBER(E42)),NOT(ISNUMBER(Carga!J43)),Carga!J43&lt;=0,COUNTIF(Carga!$B$7:$B$206,Carga!B43)&gt;1),"",D42*Carga!J43),""))</f>
        <v/>
      </c>
      <c r="H42" s="13" t="str">
        <f>IF(B42="","",IFERROR(IF(OR(NOT(ISNUMBER(E42)),NOT(ISNUMBER(Carga!J43)),Carga!J43&lt;=0,COUNTIF(Carga!$B$7:$B$206,Carga!B43)&gt;1),"",E42*Carga!J43),""))</f>
        <v/>
      </c>
      <c r="I42" s="13" t="str">
        <f>IF(B42="","",IFERROR(IF(OR(NOT(ISNUMBER(F42)),NOT(ISNUMBER(Carga!J43)),Carga!J43&lt;=0,COUNTIF(Carga!$B$7:$B$206,Carga!B43)&gt;1),"",F42*Carga!J43),""))</f>
        <v/>
      </c>
      <c r="J42" s="14" t="str">
        <f t="shared" si="5"/>
        <v/>
      </c>
      <c r="K42" s="13" t="str">
        <f>IF(Carga!B43="","",IFERROR(IF(OR(Carga!K43="",Carga!K43=0),"",IF(AND(ISNUMBER(Carga!K43),Carga!K43&gt;0),Carga!K43,"")),""))</f>
        <v/>
      </c>
      <c r="L42" s="13" t="str">
        <f t="shared" si="6"/>
        <v/>
      </c>
      <c r="M42" s="15" t="str">
        <f>IF(Carga!B43="","",IFERROR(IF(AND(ISNUMBER(Carga!L43),Carga!L43&gt;=1,Carga!L43&lt;=5),Carga!L43,""),""))</f>
        <v/>
      </c>
      <c r="N42" s="15" t="str">
        <f>IF(Carga!B43="","",IFERROR(IF(AND(ISNUMBER(Carga!M43),Carga!M43&gt;=1,Carga!M43&lt;=5),Carga!M43,""),""))</f>
        <v/>
      </c>
      <c r="O42" s="16" t="str">
        <f t="shared" si="7"/>
        <v/>
      </c>
      <c r="P42" s="11" t="str">
        <f>IF(B42="","",IFERROR(IF(OR(COUNT(Carga!D43:E43)&lt;2,COUNT(Carga!G43:J43)&lt;4,COUNT(Carga!L43:M43)&lt;2,Carga!D43&lt;=0,Carga!E43&lt;0,Carga!E43&gt;=Carga!D43,MIN(Carga!G43:I43)&lt;0,Carga!J43&lt;=0,Carga!L43&lt;1,Carga!L43&gt;5,Carga!M43&lt;1,Carga!M43&gt;5,MOD(Carga!L43,1)&lt;&gt;0,MOD(Carga!M43,1)&lt;&gt;0,AND(Carga!K43&lt;&gt;"",OR(NOT(ISNUMBER(Carga!K43)),Carga!K43&lt;0)),COUNTIF(Carga!$B$7:$B$206,Carga!B43)&gt;1),"Revisar datos",IF(F42&lt;=0,"Evaluar continuidad",IF(J42&gt;=IF(SUM($G$6:$G$205)&gt;0,SUM($I$6:$I$205)/SUM($G$6:$G$205),0),IF(O42&lt;=3,"Priorizar / mantener","Optimizar capacidad"),IF(O42&lt;=3,"Revisar rol","Evaluar continuidad")))),"Revisar datos"))</f>
        <v/>
      </c>
      <c r="Q42" s="17" t="str">
        <f>IF(OR(B42="",P42="Revisar datos",NOT(ISNUMBER(I42))),"",COUNTIF($I$6:$I$205,"&gt;"&amp;I42)+COUNTIF($I$6:I42,I42))</f>
        <v/>
      </c>
    </row>
    <row r="43" spans="1:17">
      <c r="A43" s="10" t="str">
        <f>IF(Carga!B44="","",Carga!A44)</f>
        <v/>
      </c>
      <c r="B43" s="10" t="str">
        <f>IF(Carga!B44="","",Carga!B44)</f>
        <v/>
      </c>
      <c r="C43" s="10" t="str">
        <f>IF(Carga!B44="","",Carga!C44)</f>
        <v/>
      </c>
      <c r="D43" s="12" t="str">
        <f>IF(Carga!B44="","",IF(ISNUMBER(Carga!F44),Carga!F44,""))</f>
        <v/>
      </c>
      <c r="E43" s="13" t="str">
        <f>IF(B43="","",IFERROR(IF(OR(COUNT(Carga!G44:I44)&lt;3,MIN(Carga!G44:I44)&lt;0),"",SUM(Carga!G44:I44)),""))</f>
        <v/>
      </c>
      <c r="F43" s="13" t="str">
        <f t="shared" si="4"/>
        <v/>
      </c>
      <c r="G43" s="13" t="str">
        <f>IF(B43="","",IFERROR(IF(OR(NOT(ISNUMBER(D43)),NOT(ISNUMBER(E43)),NOT(ISNUMBER(Carga!J44)),Carga!J44&lt;=0,COUNTIF(Carga!$B$7:$B$206,Carga!B44)&gt;1),"",D43*Carga!J44),""))</f>
        <v/>
      </c>
      <c r="H43" s="13" t="str">
        <f>IF(B43="","",IFERROR(IF(OR(NOT(ISNUMBER(E43)),NOT(ISNUMBER(Carga!J44)),Carga!J44&lt;=0,COUNTIF(Carga!$B$7:$B$206,Carga!B44)&gt;1),"",E43*Carga!J44),""))</f>
        <v/>
      </c>
      <c r="I43" s="13" t="str">
        <f>IF(B43="","",IFERROR(IF(OR(NOT(ISNUMBER(F43)),NOT(ISNUMBER(Carga!J44)),Carga!J44&lt;=0,COUNTIF(Carga!$B$7:$B$206,Carga!B44)&gt;1),"",F43*Carga!J44),""))</f>
        <v/>
      </c>
      <c r="J43" s="14" t="str">
        <f t="shared" si="5"/>
        <v/>
      </c>
      <c r="K43" s="13" t="str">
        <f>IF(Carga!B44="","",IFERROR(IF(OR(Carga!K44="",Carga!K44=0),"",IF(AND(ISNUMBER(Carga!K44),Carga!K44&gt;0),Carga!K44,"")),""))</f>
        <v/>
      </c>
      <c r="L43" s="13" t="str">
        <f t="shared" si="6"/>
        <v/>
      </c>
      <c r="M43" s="15" t="str">
        <f>IF(Carga!B44="","",IFERROR(IF(AND(ISNUMBER(Carga!L44),Carga!L44&gt;=1,Carga!L44&lt;=5),Carga!L44,""),""))</f>
        <v/>
      </c>
      <c r="N43" s="15" t="str">
        <f>IF(Carga!B44="","",IFERROR(IF(AND(ISNUMBER(Carga!M44),Carga!M44&gt;=1,Carga!M44&lt;=5),Carga!M44,""),""))</f>
        <v/>
      </c>
      <c r="O43" s="16" t="str">
        <f t="shared" si="7"/>
        <v/>
      </c>
      <c r="P43" s="11" t="str">
        <f>IF(B43="","",IFERROR(IF(OR(COUNT(Carga!D44:E44)&lt;2,COUNT(Carga!G44:J44)&lt;4,COUNT(Carga!L44:M44)&lt;2,Carga!D44&lt;=0,Carga!E44&lt;0,Carga!E44&gt;=Carga!D44,MIN(Carga!G44:I44)&lt;0,Carga!J44&lt;=0,Carga!L44&lt;1,Carga!L44&gt;5,Carga!M44&lt;1,Carga!M44&gt;5,MOD(Carga!L44,1)&lt;&gt;0,MOD(Carga!M44,1)&lt;&gt;0,AND(Carga!K44&lt;&gt;"",OR(NOT(ISNUMBER(Carga!K44)),Carga!K44&lt;0)),COUNTIF(Carga!$B$7:$B$206,Carga!B44)&gt;1),"Revisar datos",IF(F43&lt;=0,"Evaluar continuidad",IF(J43&gt;=IF(SUM($G$6:$G$205)&gt;0,SUM($I$6:$I$205)/SUM($G$6:$G$205),0),IF(O43&lt;=3,"Priorizar / mantener","Optimizar capacidad"),IF(O43&lt;=3,"Revisar rol","Evaluar continuidad")))),"Revisar datos"))</f>
        <v/>
      </c>
      <c r="Q43" s="17" t="str">
        <f>IF(OR(B43="",P43="Revisar datos",NOT(ISNUMBER(I43))),"",COUNTIF($I$6:$I$205,"&gt;"&amp;I43)+COUNTIF($I$6:I43,I43))</f>
        <v/>
      </c>
    </row>
    <row r="44" spans="1:17">
      <c r="A44" s="10" t="str">
        <f>IF(Carga!B45="","",Carga!A45)</f>
        <v/>
      </c>
      <c r="B44" s="10" t="str">
        <f>IF(Carga!B45="","",Carga!B45)</f>
        <v/>
      </c>
      <c r="C44" s="10" t="str">
        <f>IF(Carga!B45="","",Carga!C45)</f>
        <v/>
      </c>
      <c r="D44" s="12" t="str">
        <f>IF(Carga!B45="","",IF(ISNUMBER(Carga!F45),Carga!F45,""))</f>
        <v/>
      </c>
      <c r="E44" s="13" t="str">
        <f>IF(B44="","",IFERROR(IF(OR(COUNT(Carga!G45:I45)&lt;3,MIN(Carga!G45:I45)&lt;0),"",SUM(Carga!G45:I45)),""))</f>
        <v/>
      </c>
      <c r="F44" s="13" t="str">
        <f t="shared" si="4"/>
        <v/>
      </c>
      <c r="G44" s="13" t="str">
        <f>IF(B44="","",IFERROR(IF(OR(NOT(ISNUMBER(D44)),NOT(ISNUMBER(E44)),NOT(ISNUMBER(Carga!J45)),Carga!J45&lt;=0,COUNTIF(Carga!$B$7:$B$206,Carga!B45)&gt;1),"",D44*Carga!J45),""))</f>
        <v/>
      </c>
      <c r="H44" s="13" t="str">
        <f>IF(B44="","",IFERROR(IF(OR(NOT(ISNUMBER(E44)),NOT(ISNUMBER(Carga!J45)),Carga!J45&lt;=0,COUNTIF(Carga!$B$7:$B$206,Carga!B45)&gt;1),"",E44*Carga!J45),""))</f>
        <v/>
      </c>
      <c r="I44" s="13" t="str">
        <f>IF(B44="","",IFERROR(IF(OR(NOT(ISNUMBER(F44)),NOT(ISNUMBER(Carga!J45)),Carga!J45&lt;=0,COUNTIF(Carga!$B$7:$B$206,Carga!B45)&gt;1),"",F44*Carga!J45),""))</f>
        <v/>
      </c>
      <c r="J44" s="14" t="str">
        <f t="shared" si="5"/>
        <v/>
      </c>
      <c r="K44" s="13" t="str">
        <f>IF(Carga!B45="","",IFERROR(IF(OR(Carga!K45="",Carga!K45=0),"",IF(AND(ISNUMBER(Carga!K45),Carga!K45&gt;0),Carga!K45,"")),""))</f>
        <v/>
      </c>
      <c r="L44" s="13" t="str">
        <f t="shared" si="6"/>
        <v/>
      </c>
      <c r="M44" s="15" t="str">
        <f>IF(Carga!B45="","",IFERROR(IF(AND(ISNUMBER(Carga!L45),Carga!L45&gt;=1,Carga!L45&lt;=5),Carga!L45,""),""))</f>
        <v/>
      </c>
      <c r="N44" s="15" t="str">
        <f>IF(Carga!B45="","",IFERROR(IF(AND(ISNUMBER(Carga!M45),Carga!M45&gt;=1,Carga!M45&lt;=5),Carga!M45,""),""))</f>
        <v/>
      </c>
      <c r="O44" s="16" t="str">
        <f t="shared" si="7"/>
        <v/>
      </c>
      <c r="P44" s="11" t="str">
        <f>IF(B44="","",IFERROR(IF(OR(COUNT(Carga!D45:E45)&lt;2,COUNT(Carga!G45:J45)&lt;4,COUNT(Carga!L45:M45)&lt;2,Carga!D45&lt;=0,Carga!E45&lt;0,Carga!E45&gt;=Carga!D45,MIN(Carga!G45:I45)&lt;0,Carga!J45&lt;=0,Carga!L45&lt;1,Carga!L45&gt;5,Carga!M45&lt;1,Carga!M45&gt;5,MOD(Carga!L45,1)&lt;&gt;0,MOD(Carga!M45,1)&lt;&gt;0,AND(Carga!K45&lt;&gt;"",OR(NOT(ISNUMBER(Carga!K45)),Carga!K45&lt;0)),COUNTIF(Carga!$B$7:$B$206,Carga!B45)&gt;1),"Revisar datos",IF(F44&lt;=0,"Evaluar continuidad",IF(J44&gt;=IF(SUM($G$6:$G$205)&gt;0,SUM($I$6:$I$205)/SUM($G$6:$G$205),0),IF(O44&lt;=3,"Priorizar / mantener","Optimizar capacidad"),IF(O44&lt;=3,"Revisar rol","Evaluar continuidad")))),"Revisar datos"))</f>
        <v/>
      </c>
      <c r="Q44" s="17" t="str">
        <f>IF(OR(B44="",P44="Revisar datos",NOT(ISNUMBER(I44))),"",COUNTIF($I$6:$I$205,"&gt;"&amp;I44)+COUNTIF($I$6:I44,I44))</f>
        <v/>
      </c>
    </row>
    <row r="45" spans="1:17">
      <c r="A45" s="10" t="str">
        <f>IF(Carga!B46="","",Carga!A46)</f>
        <v/>
      </c>
      <c r="B45" s="10" t="str">
        <f>IF(Carga!B46="","",Carga!B46)</f>
        <v/>
      </c>
      <c r="C45" s="10" t="str">
        <f>IF(Carga!B46="","",Carga!C46)</f>
        <v/>
      </c>
      <c r="D45" s="12" t="str">
        <f>IF(Carga!B46="","",IF(ISNUMBER(Carga!F46),Carga!F46,""))</f>
        <v/>
      </c>
      <c r="E45" s="13" t="str">
        <f>IF(B45="","",IFERROR(IF(OR(COUNT(Carga!G46:I46)&lt;3,MIN(Carga!G46:I46)&lt;0),"",SUM(Carga!G46:I46)),""))</f>
        <v/>
      </c>
      <c r="F45" s="13" t="str">
        <f t="shared" si="4"/>
        <v/>
      </c>
      <c r="G45" s="13" t="str">
        <f>IF(B45="","",IFERROR(IF(OR(NOT(ISNUMBER(D45)),NOT(ISNUMBER(E45)),NOT(ISNUMBER(Carga!J46)),Carga!J46&lt;=0,COUNTIF(Carga!$B$7:$B$206,Carga!B46)&gt;1),"",D45*Carga!J46),""))</f>
        <v/>
      </c>
      <c r="H45" s="13" t="str">
        <f>IF(B45="","",IFERROR(IF(OR(NOT(ISNUMBER(E45)),NOT(ISNUMBER(Carga!J46)),Carga!J46&lt;=0,COUNTIF(Carga!$B$7:$B$206,Carga!B46)&gt;1),"",E45*Carga!J46),""))</f>
        <v/>
      </c>
      <c r="I45" s="13" t="str">
        <f>IF(B45="","",IFERROR(IF(OR(NOT(ISNUMBER(F45)),NOT(ISNUMBER(Carga!J46)),Carga!J46&lt;=0,COUNTIF(Carga!$B$7:$B$206,Carga!B46)&gt;1),"",F45*Carga!J46),""))</f>
        <v/>
      </c>
      <c r="J45" s="14" t="str">
        <f t="shared" si="5"/>
        <v/>
      </c>
      <c r="K45" s="13" t="str">
        <f>IF(Carga!B46="","",IFERROR(IF(OR(Carga!K46="",Carga!K46=0),"",IF(AND(ISNUMBER(Carga!K46),Carga!K46&gt;0),Carga!K46,"")),""))</f>
        <v/>
      </c>
      <c r="L45" s="13" t="str">
        <f t="shared" si="6"/>
        <v/>
      </c>
      <c r="M45" s="15" t="str">
        <f>IF(Carga!B46="","",IFERROR(IF(AND(ISNUMBER(Carga!L46),Carga!L46&gt;=1,Carga!L46&lt;=5),Carga!L46,""),""))</f>
        <v/>
      </c>
      <c r="N45" s="15" t="str">
        <f>IF(Carga!B46="","",IFERROR(IF(AND(ISNUMBER(Carga!M46),Carga!M46&gt;=1,Carga!M46&lt;=5),Carga!M46,""),""))</f>
        <v/>
      </c>
      <c r="O45" s="16" t="str">
        <f t="shared" si="7"/>
        <v/>
      </c>
      <c r="P45" s="11" t="str">
        <f>IF(B45="","",IFERROR(IF(OR(COUNT(Carga!D46:E46)&lt;2,COUNT(Carga!G46:J46)&lt;4,COUNT(Carga!L46:M46)&lt;2,Carga!D46&lt;=0,Carga!E46&lt;0,Carga!E46&gt;=Carga!D46,MIN(Carga!G46:I46)&lt;0,Carga!J46&lt;=0,Carga!L46&lt;1,Carga!L46&gt;5,Carga!M46&lt;1,Carga!M46&gt;5,MOD(Carga!L46,1)&lt;&gt;0,MOD(Carga!M46,1)&lt;&gt;0,AND(Carga!K46&lt;&gt;"",OR(NOT(ISNUMBER(Carga!K46)),Carga!K46&lt;0)),COUNTIF(Carga!$B$7:$B$206,Carga!B46)&gt;1),"Revisar datos",IF(F45&lt;=0,"Evaluar continuidad",IF(J45&gt;=IF(SUM($G$6:$G$205)&gt;0,SUM($I$6:$I$205)/SUM($G$6:$G$205),0),IF(O45&lt;=3,"Priorizar / mantener","Optimizar capacidad"),IF(O45&lt;=3,"Revisar rol","Evaluar continuidad")))),"Revisar datos"))</f>
        <v/>
      </c>
      <c r="Q45" s="17" t="str">
        <f>IF(OR(B45="",P45="Revisar datos",NOT(ISNUMBER(I45))),"",COUNTIF($I$6:$I$205,"&gt;"&amp;I45)+COUNTIF($I$6:I45,I45))</f>
        <v/>
      </c>
    </row>
    <row r="46" spans="1:17">
      <c r="A46" s="10" t="str">
        <f>IF(Carga!B47="","",Carga!A47)</f>
        <v/>
      </c>
      <c r="B46" s="10" t="str">
        <f>IF(Carga!B47="","",Carga!B47)</f>
        <v/>
      </c>
      <c r="C46" s="10" t="str">
        <f>IF(Carga!B47="","",Carga!C47)</f>
        <v/>
      </c>
      <c r="D46" s="12" t="str">
        <f>IF(Carga!B47="","",IF(ISNUMBER(Carga!F47),Carga!F47,""))</f>
        <v/>
      </c>
      <c r="E46" s="13" t="str">
        <f>IF(B46="","",IFERROR(IF(OR(COUNT(Carga!G47:I47)&lt;3,MIN(Carga!G47:I47)&lt;0),"",SUM(Carga!G47:I47)),""))</f>
        <v/>
      </c>
      <c r="F46" s="13" t="str">
        <f t="shared" si="4"/>
        <v/>
      </c>
      <c r="G46" s="13" t="str">
        <f>IF(B46="","",IFERROR(IF(OR(NOT(ISNUMBER(D46)),NOT(ISNUMBER(E46)),NOT(ISNUMBER(Carga!J47)),Carga!J47&lt;=0,COUNTIF(Carga!$B$7:$B$206,Carga!B47)&gt;1),"",D46*Carga!J47),""))</f>
        <v/>
      </c>
      <c r="H46" s="13" t="str">
        <f>IF(B46="","",IFERROR(IF(OR(NOT(ISNUMBER(E46)),NOT(ISNUMBER(Carga!J47)),Carga!J47&lt;=0,COUNTIF(Carga!$B$7:$B$206,Carga!B47)&gt;1),"",E46*Carga!J47),""))</f>
        <v/>
      </c>
      <c r="I46" s="13" t="str">
        <f>IF(B46="","",IFERROR(IF(OR(NOT(ISNUMBER(F46)),NOT(ISNUMBER(Carga!J47)),Carga!J47&lt;=0,COUNTIF(Carga!$B$7:$B$206,Carga!B47)&gt;1),"",F46*Carga!J47),""))</f>
        <v/>
      </c>
      <c r="J46" s="14" t="str">
        <f t="shared" si="5"/>
        <v/>
      </c>
      <c r="K46" s="13" t="str">
        <f>IF(Carga!B47="","",IFERROR(IF(OR(Carga!K47="",Carga!K47=0),"",IF(AND(ISNUMBER(Carga!K47),Carga!K47&gt;0),Carga!K47,"")),""))</f>
        <v/>
      </c>
      <c r="L46" s="13" t="str">
        <f t="shared" si="6"/>
        <v/>
      </c>
      <c r="M46" s="15" t="str">
        <f>IF(Carga!B47="","",IFERROR(IF(AND(ISNUMBER(Carga!L47),Carga!L47&gt;=1,Carga!L47&lt;=5),Carga!L47,""),""))</f>
        <v/>
      </c>
      <c r="N46" s="15" t="str">
        <f>IF(Carga!B47="","",IFERROR(IF(AND(ISNUMBER(Carga!M47),Carga!M47&gt;=1,Carga!M47&lt;=5),Carga!M47,""),""))</f>
        <v/>
      </c>
      <c r="O46" s="16" t="str">
        <f t="shared" si="7"/>
        <v/>
      </c>
      <c r="P46" s="11" t="str">
        <f>IF(B46="","",IFERROR(IF(OR(COUNT(Carga!D47:E47)&lt;2,COUNT(Carga!G47:J47)&lt;4,COUNT(Carga!L47:M47)&lt;2,Carga!D47&lt;=0,Carga!E47&lt;0,Carga!E47&gt;=Carga!D47,MIN(Carga!G47:I47)&lt;0,Carga!J47&lt;=0,Carga!L47&lt;1,Carga!L47&gt;5,Carga!M47&lt;1,Carga!M47&gt;5,MOD(Carga!L47,1)&lt;&gt;0,MOD(Carga!M47,1)&lt;&gt;0,AND(Carga!K47&lt;&gt;"",OR(NOT(ISNUMBER(Carga!K47)),Carga!K47&lt;0)),COUNTIF(Carga!$B$7:$B$206,Carga!B47)&gt;1),"Revisar datos",IF(F46&lt;=0,"Evaluar continuidad",IF(J46&gt;=IF(SUM($G$6:$G$205)&gt;0,SUM($I$6:$I$205)/SUM($G$6:$G$205),0),IF(O46&lt;=3,"Priorizar / mantener","Optimizar capacidad"),IF(O46&lt;=3,"Revisar rol","Evaluar continuidad")))),"Revisar datos"))</f>
        <v/>
      </c>
      <c r="Q46" s="17" t="str">
        <f>IF(OR(B46="",P46="Revisar datos",NOT(ISNUMBER(I46))),"",COUNTIF($I$6:$I$205,"&gt;"&amp;I46)+COUNTIF($I$6:I46,I46))</f>
        <v/>
      </c>
    </row>
    <row r="47" spans="1:17">
      <c r="A47" s="10" t="str">
        <f>IF(Carga!B48="","",Carga!A48)</f>
        <v/>
      </c>
      <c r="B47" s="10" t="str">
        <f>IF(Carga!B48="","",Carga!B48)</f>
        <v/>
      </c>
      <c r="C47" s="10" t="str">
        <f>IF(Carga!B48="","",Carga!C48)</f>
        <v/>
      </c>
      <c r="D47" s="12" t="str">
        <f>IF(Carga!B48="","",IF(ISNUMBER(Carga!F48),Carga!F48,""))</f>
        <v/>
      </c>
      <c r="E47" s="13" t="str">
        <f>IF(B47="","",IFERROR(IF(OR(COUNT(Carga!G48:I48)&lt;3,MIN(Carga!G48:I48)&lt;0),"",SUM(Carga!G48:I48)),""))</f>
        <v/>
      </c>
      <c r="F47" s="13" t="str">
        <f t="shared" si="4"/>
        <v/>
      </c>
      <c r="G47" s="13" t="str">
        <f>IF(B47="","",IFERROR(IF(OR(NOT(ISNUMBER(D47)),NOT(ISNUMBER(E47)),NOT(ISNUMBER(Carga!J48)),Carga!J48&lt;=0,COUNTIF(Carga!$B$7:$B$206,Carga!B48)&gt;1),"",D47*Carga!J48),""))</f>
        <v/>
      </c>
      <c r="H47" s="13" t="str">
        <f>IF(B47="","",IFERROR(IF(OR(NOT(ISNUMBER(E47)),NOT(ISNUMBER(Carga!J48)),Carga!J48&lt;=0,COUNTIF(Carga!$B$7:$B$206,Carga!B48)&gt;1),"",E47*Carga!J48),""))</f>
        <v/>
      </c>
      <c r="I47" s="13" t="str">
        <f>IF(B47="","",IFERROR(IF(OR(NOT(ISNUMBER(F47)),NOT(ISNUMBER(Carga!J48)),Carga!J48&lt;=0,COUNTIF(Carga!$B$7:$B$206,Carga!B48)&gt;1),"",F47*Carga!J48),""))</f>
        <v/>
      </c>
      <c r="J47" s="14" t="str">
        <f t="shared" si="5"/>
        <v/>
      </c>
      <c r="K47" s="13" t="str">
        <f>IF(Carga!B48="","",IFERROR(IF(OR(Carga!K48="",Carga!K48=0),"",IF(AND(ISNUMBER(Carga!K48),Carga!K48&gt;0),Carga!K48,"")),""))</f>
        <v/>
      </c>
      <c r="L47" s="13" t="str">
        <f t="shared" si="6"/>
        <v/>
      </c>
      <c r="M47" s="15" t="str">
        <f>IF(Carga!B48="","",IFERROR(IF(AND(ISNUMBER(Carga!L48),Carga!L48&gt;=1,Carga!L48&lt;=5),Carga!L48,""),""))</f>
        <v/>
      </c>
      <c r="N47" s="15" t="str">
        <f>IF(Carga!B48="","",IFERROR(IF(AND(ISNUMBER(Carga!M48),Carga!M48&gt;=1,Carga!M48&lt;=5),Carga!M48,""),""))</f>
        <v/>
      </c>
      <c r="O47" s="16" t="str">
        <f t="shared" si="7"/>
        <v/>
      </c>
      <c r="P47" s="11" t="str">
        <f>IF(B47="","",IFERROR(IF(OR(COUNT(Carga!D48:E48)&lt;2,COUNT(Carga!G48:J48)&lt;4,COUNT(Carga!L48:M48)&lt;2,Carga!D48&lt;=0,Carga!E48&lt;0,Carga!E48&gt;=Carga!D48,MIN(Carga!G48:I48)&lt;0,Carga!J48&lt;=0,Carga!L48&lt;1,Carga!L48&gt;5,Carga!M48&lt;1,Carga!M48&gt;5,MOD(Carga!L48,1)&lt;&gt;0,MOD(Carga!M48,1)&lt;&gt;0,AND(Carga!K48&lt;&gt;"",OR(NOT(ISNUMBER(Carga!K48)),Carga!K48&lt;0)),COUNTIF(Carga!$B$7:$B$206,Carga!B48)&gt;1),"Revisar datos",IF(F47&lt;=0,"Evaluar continuidad",IF(J47&gt;=IF(SUM($G$6:$G$205)&gt;0,SUM($I$6:$I$205)/SUM($G$6:$G$205),0),IF(O47&lt;=3,"Priorizar / mantener","Optimizar capacidad"),IF(O47&lt;=3,"Revisar rol","Evaluar continuidad")))),"Revisar datos"))</f>
        <v/>
      </c>
      <c r="Q47" s="17" t="str">
        <f>IF(OR(B47="",P47="Revisar datos",NOT(ISNUMBER(I47))),"",COUNTIF($I$6:$I$205,"&gt;"&amp;I47)+COUNTIF($I$6:I47,I47))</f>
        <v/>
      </c>
    </row>
    <row r="48" spans="1:17">
      <c r="A48" s="10" t="str">
        <f>IF(Carga!B49="","",Carga!A49)</f>
        <v/>
      </c>
      <c r="B48" s="10" t="str">
        <f>IF(Carga!B49="","",Carga!B49)</f>
        <v/>
      </c>
      <c r="C48" s="10" t="str">
        <f>IF(Carga!B49="","",Carga!C49)</f>
        <v/>
      </c>
      <c r="D48" s="12" t="str">
        <f>IF(Carga!B49="","",IF(ISNUMBER(Carga!F49),Carga!F49,""))</f>
        <v/>
      </c>
      <c r="E48" s="13" t="str">
        <f>IF(B48="","",IFERROR(IF(OR(COUNT(Carga!G49:I49)&lt;3,MIN(Carga!G49:I49)&lt;0),"",SUM(Carga!G49:I49)),""))</f>
        <v/>
      </c>
      <c r="F48" s="13" t="str">
        <f t="shared" si="4"/>
        <v/>
      </c>
      <c r="G48" s="13" t="str">
        <f>IF(B48="","",IFERROR(IF(OR(NOT(ISNUMBER(D48)),NOT(ISNUMBER(E48)),NOT(ISNUMBER(Carga!J49)),Carga!J49&lt;=0,COUNTIF(Carga!$B$7:$B$206,Carga!B49)&gt;1),"",D48*Carga!J49),""))</f>
        <v/>
      </c>
      <c r="H48" s="13" t="str">
        <f>IF(B48="","",IFERROR(IF(OR(NOT(ISNUMBER(E48)),NOT(ISNUMBER(Carga!J49)),Carga!J49&lt;=0,COUNTIF(Carga!$B$7:$B$206,Carga!B49)&gt;1),"",E48*Carga!J49),""))</f>
        <v/>
      </c>
      <c r="I48" s="13" t="str">
        <f>IF(B48="","",IFERROR(IF(OR(NOT(ISNUMBER(F48)),NOT(ISNUMBER(Carga!J49)),Carga!J49&lt;=0,COUNTIF(Carga!$B$7:$B$206,Carga!B49)&gt;1),"",F48*Carga!J49),""))</f>
        <v/>
      </c>
      <c r="J48" s="14" t="str">
        <f t="shared" si="5"/>
        <v/>
      </c>
      <c r="K48" s="13" t="str">
        <f>IF(Carga!B49="","",IFERROR(IF(OR(Carga!K49="",Carga!K49=0),"",IF(AND(ISNUMBER(Carga!K49),Carga!K49&gt;0),Carga!K49,"")),""))</f>
        <v/>
      </c>
      <c r="L48" s="13" t="str">
        <f t="shared" si="6"/>
        <v/>
      </c>
      <c r="M48" s="15" t="str">
        <f>IF(Carga!B49="","",IFERROR(IF(AND(ISNUMBER(Carga!L49),Carga!L49&gt;=1,Carga!L49&lt;=5),Carga!L49,""),""))</f>
        <v/>
      </c>
      <c r="N48" s="15" t="str">
        <f>IF(Carga!B49="","",IFERROR(IF(AND(ISNUMBER(Carga!M49),Carga!M49&gt;=1,Carga!M49&lt;=5),Carga!M49,""),""))</f>
        <v/>
      </c>
      <c r="O48" s="16" t="str">
        <f t="shared" si="7"/>
        <v/>
      </c>
      <c r="P48" s="11" t="str">
        <f>IF(B48="","",IFERROR(IF(OR(COUNT(Carga!D49:E49)&lt;2,COUNT(Carga!G49:J49)&lt;4,COUNT(Carga!L49:M49)&lt;2,Carga!D49&lt;=0,Carga!E49&lt;0,Carga!E49&gt;=Carga!D49,MIN(Carga!G49:I49)&lt;0,Carga!J49&lt;=0,Carga!L49&lt;1,Carga!L49&gt;5,Carga!M49&lt;1,Carga!M49&gt;5,MOD(Carga!L49,1)&lt;&gt;0,MOD(Carga!M49,1)&lt;&gt;0,AND(Carga!K49&lt;&gt;"",OR(NOT(ISNUMBER(Carga!K49)),Carga!K49&lt;0)),COUNTIF(Carga!$B$7:$B$206,Carga!B49)&gt;1),"Revisar datos",IF(F48&lt;=0,"Evaluar continuidad",IF(J48&gt;=IF(SUM($G$6:$G$205)&gt;0,SUM($I$6:$I$205)/SUM($G$6:$G$205),0),IF(O48&lt;=3,"Priorizar / mantener","Optimizar capacidad"),IF(O48&lt;=3,"Revisar rol","Evaluar continuidad")))),"Revisar datos"))</f>
        <v/>
      </c>
      <c r="Q48" s="17" t="str">
        <f>IF(OR(B48="",P48="Revisar datos",NOT(ISNUMBER(I48))),"",COUNTIF($I$6:$I$205,"&gt;"&amp;I48)+COUNTIF($I$6:I48,I48))</f>
        <v/>
      </c>
    </row>
    <row r="49" spans="1:17">
      <c r="A49" s="10" t="str">
        <f>IF(Carga!B50="","",Carga!A50)</f>
        <v/>
      </c>
      <c r="B49" s="10" t="str">
        <f>IF(Carga!B50="","",Carga!B50)</f>
        <v/>
      </c>
      <c r="C49" s="10" t="str">
        <f>IF(Carga!B50="","",Carga!C50)</f>
        <v/>
      </c>
      <c r="D49" s="12" t="str">
        <f>IF(Carga!B50="","",IF(ISNUMBER(Carga!F50),Carga!F50,""))</f>
        <v/>
      </c>
      <c r="E49" s="13" t="str">
        <f>IF(B49="","",IFERROR(IF(OR(COUNT(Carga!G50:I50)&lt;3,MIN(Carga!G50:I50)&lt;0),"",SUM(Carga!G50:I50)),""))</f>
        <v/>
      </c>
      <c r="F49" s="13" t="str">
        <f t="shared" si="4"/>
        <v/>
      </c>
      <c r="G49" s="13" t="str">
        <f>IF(B49="","",IFERROR(IF(OR(NOT(ISNUMBER(D49)),NOT(ISNUMBER(E49)),NOT(ISNUMBER(Carga!J50)),Carga!J50&lt;=0,COUNTIF(Carga!$B$7:$B$206,Carga!B50)&gt;1),"",D49*Carga!J50),""))</f>
        <v/>
      </c>
      <c r="H49" s="13" t="str">
        <f>IF(B49="","",IFERROR(IF(OR(NOT(ISNUMBER(E49)),NOT(ISNUMBER(Carga!J50)),Carga!J50&lt;=0,COUNTIF(Carga!$B$7:$B$206,Carga!B50)&gt;1),"",E49*Carga!J50),""))</f>
        <v/>
      </c>
      <c r="I49" s="13" t="str">
        <f>IF(B49="","",IFERROR(IF(OR(NOT(ISNUMBER(F49)),NOT(ISNUMBER(Carga!J50)),Carga!J50&lt;=0,COUNTIF(Carga!$B$7:$B$206,Carga!B50)&gt;1),"",F49*Carga!J50),""))</f>
        <v/>
      </c>
      <c r="J49" s="14" t="str">
        <f t="shared" si="5"/>
        <v/>
      </c>
      <c r="K49" s="13" t="str">
        <f>IF(Carga!B50="","",IFERROR(IF(OR(Carga!K50="",Carga!K50=0),"",IF(AND(ISNUMBER(Carga!K50),Carga!K50&gt;0),Carga!K50,"")),""))</f>
        <v/>
      </c>
      <c r="L49" s="13" t="str">
        <f t="shared" si="6"/>
        <v/>
      </c>
      <c r="M49" s="15" t="str">
        <f>IF(Carga!B50="","",IFERROR(IF(AND(ISNUMBER(Carga!L50),Carga!L50&gt;=1,Carga!L50&lt;=5),Carga!L50,""),""))</f>
        <v/>
      </c>
      <c r="N49" s="15" t="str">
        <f>IF(Carga!B50="","",IFERROR(IF(AND(ISNUMBER(Carga!M50),Carga!M50&gt;=1,Carga!M50&lt;=5),Carga!M50,""),""))</f>
        <v/>
      </c>
      <c r="O49" s="16" t="str">
        <f t="shared" si="7"/>
        <v/>
      </c>
      <c r="P49" s="11" t="str">
        <f>IF(B49="","",IFERROR(IF(OR(COUNT(Carga!D50:E50)&lt;2,COUNT(Carga!G50:J50)&lt;4,COUNT(Carga!L50:M50)&lt;2,Carga!D50&lt;=0,Carga!E50&lt;0,Carga!E50&gt;=Carga!D50,MIN(Carga!G50:I50)&lt;0,Carga!J50&lt;=0,Carga!L50&lt;1,Carga!L50&gt;5,Carga!M50&lt;1,Carga!M50&gt;5,MOD(Carga!L50,1)&lt;&gt;0,MOD(Carga!M50,1)&lt;&gt;0,AND(Carga!K50&lt;&gt;"",OR(NOT(ISNUMBER(Carga!K50)),Carga!K50&lt;0)),COUNTIF(Carga!$B$7:$B$206,Carga!B50)&gt;1),"Revisar datos",IF(F49&lt;=0,"Evaluar continuidad",IF(J49&gt;=IF(SUM($G$6:$G$205)&gt;0,SUM($I$6:$I$205)/SUM($G$6:$G$205),0),IF(O49&lt;=3,"Priorizar / mantener","Optimizar capacidad"),IF(O49&lt;=3,"Revisar rol","Evaluar continuidad")))),"Revisar datos"))</f>
        <v/>
      </c>
      <c r="Q49" s="17" t="str">
        <f>IF(OR(B49="",P49="Revisar datos",NOT(ISNUMBER(I49))),"",COUNTIF($I$6:$I$205,"&gt;"&amp;I49)+COUNTIF($I$6:I49,I49))</f>
        <v/>
      </c>
    </row>
    <row r="50" spans="1:17">
      <c r="A50" s="10" t="str">
        <f>IF(Carga!B51="","",Carga!A51)</f>
        <v/>
      </c>
      <c r="B50" s="10" t="str">
        <f>IF(Carga!B51="","",Carga!B51)</f>
        <v/>
      </c>
      <c r="C50" s="10" t="str">
        <f>IF(Carga!B51="","",Carga!C51)</f>
        <v/>
      </c>
      <c r="D50" s="12" t="str">
        <f>IF(Carga!B51="","",IF(ISNUMBER(Carga!F51),Carga!F51,""))</f>
        <v/>
      </c>
      <c r="E50" s="13" t="str">
        <f>IF(B50="","",IFERROR(IF(OR(COUNT(Carga!G51:I51)&lt;3,MIN(Carga!G51:I51)&lt;0),"",SUM(Carga!G51:I51)),""))</f>
        <v/>
      </c>
      <c r="F50" s="13" t="str">
        <f t="shared" si="4"/>
        <v/>
      </c>
      <c r="G50" s="13" t="str">
        <f>IF(B50="","",IFERROR(IF(OR(NOT(ISNUMBER(D50)),NOT(ISNUMBER(E50)),NOT(ISNUMBER(Carga!J51)),Carga!J51&lt;=0,COUNTIF(Carga!$B$7:$B$206,Carga!B51)&gt;1),"",D50*Carga!J51),""))</f>
        <v/>
      </c>
      <c r="H50" s="13" t="str">
        <f>IF(B50="","",IFERROR(IF(OR(NOT(ISNUMBER(E50)),NOT(ISNUMBER(Carga!J51)),Carga!J51&lt;=0,COUNTIF(Carga!$B$7:$B$206,Carga!B51)&gt;1),"",E50*Carga!J51),""))</f>
        <v/>
      </c>
      <c r="I50" s="13" t="str">
        <f>IF(B50="","",IFERROR(IF(OR(NOT(ISNUMBER(F50)),NOT(ISNUMBER(Carga!J51)),Carga!J51&lt;=0,COUNTIF(Carga!$B$7:$B$206,Carga!B51)&gt;1),"",F50*Carga!J51),""))</f>
        <v/>
      </c>
      <c r="J50" s="14" t="str">
        <f t="shared" si="5"/>
        <v/>
      </c>
      <c r="K50" s="13" t="str">
        <f>IF(Carga!B51="","",IFERROR(IF(OR(Carga!K51="",Carga!K51=0),"",IF(AND(ISNUMBER(Carga!K51),Carga!K51&gt;0),Carga!K51,"")),""))</f>
        <v/>
      </c>
      <c r="L50" s="13" t="str">
        <f t="shared" si="6"/>
        <v/>
      </c>
      <c r="M50" s="15" t="str">
        <f>IF(Carga!B51="","",IFERROR(IF(AND(ISNUMBER(Carga!L51),Carga!L51&gt;=1,Carga!L51&lt;=5),Carga!L51,""),""))</f>
        <v/>
      </c>
      <c r="N50" s="15" t="str">
        <f>IF(Carga!B51="","",IFERROR(IF(AND(ISNUMBER(Carga!M51),Carga!M51&gt;=1,Carga!M51&lt;=5),Carga!M51,""),""))</f>
        <v/>
      </c>
      <c r="O50" s="16" t="str">
        <f t="shared" si="7"/>
        <v/>
      </c>
      <c r="P50" s="11" t="str">
        <f>IF(B50="","",IFERROR(IF(OR(COUNT(Carga!D51:E51)&lt;2,COUNT(Carga!G51:J51)&lt;4,COUNT(Carga!L51:M51)&lt;2,Carga!D51&lt;=0,Carga!E51&lt;0,Carga!E51&gt;=Carga!D51,MIN(Carga!G51:I51)&lt;0,Carga!J51&lt;=0,Carga!L51&lt;1,Carga!L51&gt;5,Carga!M51&lt;1,Carga!M51&gt;5,MOD(Carga!L51,1)&lt;&gt;0,MOD(Carga!M51,1)&lt;&gt;0,AND(Carga!K51&lt;&gt;"",OR(NOT(ISNUMBER(Carga!K51)),Carga!K51&lt;0)),COUNTIF(Carga!$B$7:$B$206,Carga!B51)&gt;1),"Revisar datos",IF(F50&lt;=0,"Evaluar continuidad",IF(J50&gt;=IF(SUM($G$6:$G$205)&gt;0,SUM($I$6:$I$205)/SUM($G$6:$G$205),0),IF(O50&lt;=3,"Priorizar / mantener","Optimizar capacidad"),IF(O50&lt;=3,"Revisar rol","Evaluar continuidad")))),"Revisar datos"))</f>
        <v/>
      </c>
      <c r="Q50" s="17" t="str">
        <f>IF(OR(B50="",P50="Revisar datos",NOT(ISNUMBER(I50))),"",COUNTIF($I$6:$I$205,"&gt;"&amp;I50)+COUNTIF($I$6:I50,I50))</f>
        <v/>
      </c>
    </row>
    <row r="51" spans="1:17">
      <c r="A51" s="10" t="str">
        <f>IF(Carga!B52="","",Carga!A52)</f>
        <v/>
      </c>
      <c r="B51" s="10" t="str">
        <f>IF(Carga!B52="","",Carga!B52)</f>
        <v/>
      </c>
      <c r="C51" s="10" t="str">
        <f>IF(Carga!B52="","",Carga!C52)</f>
        <v/>
      </c>
      <c r="D51" s="12" t="str">
        <f>IF(Carga!B52="","",IF(ISNUMBER(Carga!F52),Carga!F52,""))</f>
        <v/>
      </c>
      <c r="E51" s="13" t="str">
        <f>IF(B51="","",IFERROR(IF(OR(COUNT(Carga!G52:I52)&lt;3,MIN(Carga!G52:I52)&lt;0),"",SUM(Carga!G52:I52)),""))</f>
        <v/>
      </c>
      <c r="F51" s="13" t="str">
        <f t="shared" si="4"/>
        <v/>
      </c>
      <c r="G51" s="13" t="str">
        <f>IF(B51="","",IFERROR(IF(OR(NOT(ISNUMBER(D51)),NOT(ISNUMBER(E51)),NOT(ISNUMBER(Carga!J52)),Carga!J52&lt;=0,COUNTIF(Carga!$B$7:$B$206,Carga!B52)&gt;1),"",D51*Carga!J52),""))</f>
        <v/>
      </c>
      <c r="H51" s="13" t="str">
        <f>IF(B51="","",IFERROR(IF(OR(NOT(ISNUMBER(E51)),NOT(ISNUMBER(Carga!J52)),Carga!J52&lt;=0,COUNTIF(Carga!$B$7:$B$206,Carga!B52)&gt;1),"",E51*Carga!J52),""))</f>
        <v/>
      </c>
      <c r="I51" s="13" t="str">
        <f>IF(B51="","",IFERROR(IF(OR(NOT(ISNUMBER(F51)),NOT(ISNUMBER(Carga!J52)),Carga!J52&lt;=0,COUNTIF(Carga!$B$7:$B$206,Carga!B52)&gt;1),"",F51*Carga!J52),""))</f>
        <v/>
      </c>
      <c r="J51" s="14" t="str">
        <f t="shared" si="5"/>
        <v/>
      </c>
      <c r="K51" s="13" t="str">
        <f>IF(Carga!B52="","",IFERROR(IF(OR(Carga!K52="",Carga!K52=0),"",IF(AND(ISNUMBER(Carga!K52),Carga!K52&gt;0),Carga!K52,"")),""))</f>
        <v/>
      </c>
      <c r="L51" s="13" t="str">
        <f t="shared" si="6"/>
        <v/>
      </c>
      <c r="M51" s="15" t="str">
        <f>IF(Carga!B52="","",IFERROR(IF(AND(ISNUMBER(Carga!L52),Carga!L52&gt;=1,Carga!L52&lt;=5),Carga!L52,""),""))</f>
        <v/>
      </c>
      <c r="N51" s="15" t="str">
        <f>IF(Carga!B52="","",IFERROR(IF(AND(ISNUMBER(Carga!M52),Carga!M52&gt;=1,Carga!M52&lt;=5),Carga!M52,""),""))</f>
        <v/>
      </c>
      <c r="O51" s="16" t="str">
        <f t="shared" si="7"/>
        <v/>
      </c>
      <c r="P51" s="11" t="str">
        <f>IF(B51="","",IFERROR(IF(OR(COUNT(Carga!D52:E52)&lt;2,COUNT(Carga!G52:J52)&lt;4,COUNT(Carga!L52:M52)&lt;2,Carga!D52&lt;=0,Carga!E52&lt;0,Carga!E52&gt;=Carga!D52,MIN(Carga!G52:I52)&lt;0,Carga!J52&lt;=0,Carga!L52&lt;1,Carga!L52&gt;5,Carga!M52&lt;1,Carga!M52&gt;5,MOD(Carga!L52,1)&lt;&gt;0,MOD(Carga!M52,1)&lt;&gt;0,AND(Carga!K52&lt;&gt;"",OR(NOT(ISNUMBER(Carga!K52)),Carga!K52&lt;0)),COUNTIF(Carga!$B$7:$B$206,Carga!B52)&gt;1),"Revisar datos",IF(F51&lt;=0,"Evaluar continuidad",IF(J51&gt;=IF(SUM($G$6:$G$205)&gt;0,SUM($I$6:$I$205)/SUM($G$6:$G$205),0),IF(O51&lt;=3,"Priorizar / mantener","Optimizar capacidad"),IF(O51&lt;=3,"Revisar rol","Evaluar continuidad")))),"Revisar datos"))</f>
        <v/>
      </c>
      <c r="Q51" s="17" t="str">
        <f>IF(OR(B51="",P51="Revisar datos",NOT(ISNUMBER(I51))),"",COUNTIF($I$6:$I$205,"&gt;"&amp;I51)+COUNTIF($I$6:I51,I51))</f>
        <v/>
      </c>
    </row>
    <row r="52" spans="1:17">
      <c r="A52" s="10" t="str">
        <f>IF(Carga!B53="","",Carga!A53)</f>
        <v/>
      </c>
      <c r="B52" s="10" t="str">
        <f>IF(Carga!B53="","",Carga!B53)</f>
        <v/>
      </c>
      <c r="C52" s="10" t="str">
        <f>IF(Carga!B53="","",Carga!C53)</f>
        <v/>
      </c>
      <c r="D52" s="12" t="str">
        <f>IF(Carga!B53="","",IF(ISNUMBER(Carga!F53),Carga!F53,""))</f>
        <v/>
      </c>
      <c r="E52" s="13" t="str">
        <f>IF(B52="","",IFERROR(IF(OR(COUNT(Carga!G53:I53)&lt;3,MIN(Carga!G53:I53)&lt;0),"",SUM(Carga!G53:I53)),""))</f>
        <v/>
      </c>
      <c r="F52" s="13" t="str">
        <f t="shared" si="4"/>
        <v/>
      </c>
      <c r="G52" s="13" t="str">
        <f>IF(B52="","",IFERROR(IF(OR(NOT(ISNUMBER(D52)),NOT(ISNUMBER(E52)),NOT(ISNUMBER(Carga!J53)),Carga!J53&lt;=0,COUNTIF(Carga!$B$7:$B$206,Carga!B53)&gt;1),"",D52*Carga!J53),""))</f>
        <v/>
      </c>
      <c r="H52" s="13" t="str">
        <f>IF(B52="","",IFERROR(IF(OR(NOT(ISNUMBER(E52)),NOT(ISNUMBER(Carga!J53)),Carga!J53&lt;=0,COUNTIF(Carga!$B$7:$B$206,Carga!B53)&gt;1),"",E52*Carga!J53),""))</f>
        <v/>
      </c>
      <c r="I52" s="13" t="str">
        <f>IF(B52="","",IFERROR(IF(OR(NOT(ISNUMBER(F52)),NOT(ISNUMBER(Carga!J53)),Carga!J53&lt;=0,COUNTIF(Carga!$B$7:$B$206,Carga!B53)&gt;1),"",F52*Carga!J53),""))</f>
        <v/>
      </c>
      <c r="J52" s="14" t="str">
        <f t="shared" si="5"/>
        <v/>
      </c>
      <c r="K52" s="13" t="str">
        <f>IF(Carga!B53="","",IFERROR(IF(OR(Carga!K53="",Carga!K53=0),"",IF(AND(ISNUMBER(Carga!K53),Carga!K53&gt;0),Carga!K53,"")),""))</f>
        <v/>
      </c>
      <c r="L52" s="13" t="str">
        <f t="shared" si="6"/>
        <v/>
      </c>
      <c r="M52" s="15" t="str">
        <f>IF(Carga!B53="","",IFERROR(IF(AND(ISNUMBER(Carga!L53),Carga!L53&gt;=1,Carga!L53&lt;=5),Carga!L53,""),""))</f>
        <v/>
      </c>
      <c r="N52" s="15" t="str">
        <f>IF(Carga!B53="","",IFERROR(IF(AND(ISNUMBER(Carga!M53),Carga!M53&gt;=1,Carga!M53&lt;=5),Carga!M53,""),""))</f>
        <v/>
      </c>
      <c r="O52" s="16" t="str">
        <f t="shared" si="7"/>
        <v/>
      </c>
      <c r="P52" s="11" t="str">
        <f>IF(B52="","",IFERROR(IF(OR(COUNT(Carga!D53:E53)&lt;2,COUNT(Carga!G53:J53)&lt;4,COUNT(Carga!L53:M53)&lt;2,Carga!D53&lt;=0,Carga!E53&lt;0,Carga!E53&gt;=Carga!D53,MIN(Carga!G53:I53)&lt;0,Carga!J53&lt;=0,Carga!L53&lt;1,Carga!L53&gt;5,Carga!M53&lt;1,Carga!M53&gt;5,MOD(Carga!L53,1)&lt;&gt;0,MOD(Carga!M53,1)&lt;&gt;0,AND(Carga!K53&lt;&gt;"",OR(NOT(ISNUMBER(Carga!K53)),Carga!K53&lt;0)),COUNTIF(Carga!$B$7:$B$206,Carga!B53)&gt;1),"Revisar datos",IF(F52&lt;=0,"Evaluar continuidad",IF(J52&gt;=IF(SUM($G$6:$G$205)&gt;0,SUM($I$6:$I$205)/SUM($G$6:$G$205),0),IF(O52&lt;=3,"Priorizar / mantener","Optimizar capacidad"),IF(O52&lt;=3,"Revisar rol","Evaluar continuidad")))),"Revisar datos"))</f>
        <v/>
      </c>
      <c r="Q52" s="17" t="str">
        <f>IF(OR(B52="",P52="Revisar datos",NOT(ISNUMBER(I52))),"",COUNTIF($I$6:$I$205,"&gt;"&amp;I52)+COUNTIF($I$6:I52,I52))</f>
        <v/>
      </c>
    </row>
    <row r="53" spans="1:17">
      <c r="A53" s="10" t="str">
        <f>IF(Carga!B54="","",Carga!A54)</f>
        <v/>
      </c>
      <c r="B53" s="10" t="str">
        <f>IF(Carga!B54="","",Carga!B54)</f>
        <v/>
      </c>
      <c r="C53" s="10" t="str">
        <f>IF(Carga!B54="","",Carga!C54)</f>
        <v/>
      </c>
      <c r="D53" s="12" t="str">
        <f>IF(Carga!B54="","",IF(ISNUMBER(Carga!F54),Carga!F54,""))</f>
        <v/>
      </c>
      <c r="E53" s="13" t="str">
        <f>IF(B53="","",IFERROR(IF(OR(COUNT(Carga!G54:I54)&lt;3,MIN(Carga!G54:I54)&lt;0),"",SUM(Carga!G54:I54)),""))</f>
        <v/>
      </c>
      <c r="F53" s="13" t="str">
        <f t="shared" si="4"/>
        <v/>
      </c>
      <c r="G53" s="13" t="str">
        <f>IF(B53="","",IFERROR(IF(OR(NOT(ISNUMBER(D53)),NOT(ISNUMBER(E53)),NOT(ISNUMBER(Carga!J54)),Carga!J54&lt;=0,COUNTIF(Carga!$B$7:$B$206,Carga!B54)&gt;1),"",D53*Carga!J54),""))</f>
        <v/>
      </c>
      <c r="H53" s="13" t="str">
        <f>IF(B53="","",IFERROR(IF(OR(NOT(ISNUMBER(E53)),NOT(ISNUMBER(Carga!J54)),Carga!J54&lt;=0,COUNTIF(Carga!$B$7:$B$206,Carga!B54)&gt;1),"",E53*Carga!J54),""))</f>
        <v/>
      </c>
      <c r="I53" s="13" t="str">
        <f>IF(B53="","",IFERROR(IF(OR(NOT(ISNUMBER(F53)),NOT(ISNUMBER(Carga!J54)),Carga!J54&lt;=0,COUNTIF(Carga!$B$7:$B$206,Carga!B54)&gt;1),"",F53*Carga!J54),""))</f>
        <v/>
      </c>
      <c r="J53" s="14" t="str">
        <f t="shared" si="5"/>
        <v/>
      </c>
      <c r="K53" s="13" t="str">
        <f>IF(Carga!B54="","",IFERROR(IF(OR(Carga!K54="",Carga!K54=0),"",IF(AND(ISNUMBER(Carga!K54),Carga!K54&gt;0),Carga!K54,"")),""))</f>
        <v/>
      </c>
      <c r="L53" s="13" t="str">
        <f t="shared" si="6"/>
        <v/>
      </c>
      <c r="M53" s="15" t="str">
        <f>IF(Carga!B54="","",IFERROR(IF(AND(ISNUMBER(Carga!L54),Carga!L54&gt;=1,Carga!L54&lt;=5),Carga!L54,""),""))</f>
        <v/>
      </c>
      <c r="N53" s="15" t="str">
        <f>IF(Carga!B54="","",IFERROR(IF(AND(ISNUMBER(Carga!M54),Carga!M54&gt;=1,Carga!M54&lt;=5),Carga!M54,""),""))</f>
        <v/>
      </c>
      <c r="O53" s="16" t="str">
        <f t="shared" si="7"/>
        <v/>
      </c>
      <c r="P53" s="11" t="str">
        <f>IF(B53="","",IFERROR(IF(OR(COUNT(Carga!D54:E54)&lt;2,COUNT(Carga!G54:J54)&lt;4,COUNT(Carga!L54:M54)&lt;2,Carga!D54&lt;=0,Carga!E54&lt;0,Carga!E54&gt;=Carga!D54,MIN(Carga!G54:I54)&lt;0,Carga!J54&lt;=0,Carga!L54&lt;1,Carga!L54&gt;5,Carga!M54&lt;1,Carga!M54&gt;5,MOD(Carga!L54,1)&lt;&gt;0,MOD(Carga!M54,1)&lt;&gt;0,AND(Carga!K54&lt;&gt;"",OR(NOT(ISNUMBER(Carga!K54)),Carga!K54&lt;0)),COUNTIF(Carga!$B$7:$B$206,Carga!B54)&gt;1),"Revisar datos",IF(F53&lt;=0,"Evaluar continuidad",IF(J53&gt;=IF(SUM($G$6:$G$205)&gt;0,SUM($I$6:$I$205)/SUM($G$6:$G$205),0),IF(O53&lt;=3,"Priorizar / mantener","Optimizar capacidad"),IF(O53&lt;=3,"Revisar rol","Evaluar continuidad")))),"Revisar datos"))</f>
        <v/>
      </c>
      <c r="Q53" s="17" t="str">
        <f>IF(OR(B53="",P53="Revisar datos",NOT(ISNUMBER(I53))),"",COUNTIF($I$6:$I$205,"&gt;"&amp;I53)+COUNTIF($I$6:I53,I53))</f>
        <v/>
      </c>
    </row>
    <row r="54" spans="1:17">
      <c r="A54" s="10" t="str">
        <f>IF(Carga!B55="","",Carga!A55)</f>
        <v/>
      </c>
      <c r="B54" s="10" t="str">
        <f>IF(Carga!B55="","",Carga!B55)</f>
        <v/>
      </c>
      <c r="C54" s="10" t="str">
        <f>IF(Carga!B55="","",Carga!C55)</f>
        <v/>
      </c>
      <c r="D54" s="12" t="str">
        <f>IF(Carga!B55="","",IF(ISNUMBER(Carga!F55),Carga!F55,""))</f>
        <v/>
      </c>
      <c r="E54" s="13" t="str">
        <f>IF(B54="","",IFERROR(IF(OR(COUNT(Carga!G55:I55)&lt;3,MIN(Carga!G55:I55)&lt;0),"",SUM(Carga!G55:I55)),""))</f>
        <v/>
      </c>
      <c r="F54" s="13" t="str">
        <f t="shared" si="4"/>
        <v/>
      </c>
      <c r="G54" s="13" t="str">
        <f>IF(B54="","",IFERROR(IF(OR(NOT(ISNUMBER(D54)),NOT(ISNUMBER(E54)),NOT(ISNUMBER(Carga!J55)),Carga!J55&lt;=0,COUNTIF(Carga!$B$7:$B$206,Carga!B55)&gt;1),"",D54*Carga!J55),""))</f>
        <v/>
      </c>
      <c r="H54" s="13" t="str">
        <f>IF(B54="","",IFERROR(IF(OR(NOT(ISNUMBER(E54)),NOT(ISNUMBER(Carga!J55)),Carga!J55&lt;=0,COUNTIF(Carga!$B$7:$B$206,Carga!B55)&gt;1),"",E54*Carga!J55),""))</f>
        <v/>
      </c>
      <c r="I54" s="13" t="str">
        <f>IF(B54="","",IFERROR(IF(OR(NOT(ISNUMBER(F54)),NOT(ISNUMBER(Carga!J55)),Carga!J55&lt;=0,COUNTIF(Carga!$B$7:$B$206,Carga!B55)&gt;1),"",F54*Carga!J55),""))</f>
        <v/>
      </c>
      <c r="J54" s="14" t="str">
        <f t="shared" si="5"/>
        <v/>
      </c>
      <c r="K54" s="13" t="str">
        <f>IF(Carga!B55="","",IFERROR(IF(OR(Carga!K55="",Carga!K55=0),"",IF(AND(ISNUMBER(Carga!K55),Carga!K55&gt;0),Carga!K55,"")),""))</f>
        <v/>
      </c>
      <c r="L54" s="13" t="str">
        <f t="shared" si="6"/>
        <v/>
      </c>
      <c r="M54" s="15" t="str">
        <f>IF(Carga!B55="","",IFERROR(IF(AND(ISNUMBER(Carga!L55),Carga!L55&gt;=1,Carga!L55&lt;=5),Carga!L55,""),""))</f>
        <v/>
      </c>
      <c r="N54" s="15" t="str">
        <f>IF(Carga!B55="","",IFERROR(IF(AND(ISNUMBER(Carga!M55),Carga!M55&gt;=1,Carga!M55&lt;=5),Carga!M55,""),""))</f>
        <v/>
      </c>
      <c r="O54" s="16" t="str">
        <f t="shared" si="7"/>
        <v/>
      </c>
      <c r="P54" s="11" t="str">
        <f>IF(B54="","",IFERROR(IF(OR(COUNT(Carga!D55:E55)&lt;2,COUNT(Carga!G55:J55)&lt;4,COUNT(Carga!L55:M55)&lt;2,Carga!D55&lt;=0,Carga!E55&lt;0,Carga!E55&gt;=Carga!D55,MIN(Carga!G55:I55)&lt;0,Carga!J55&lt;=0,Carga!L55&lt;1,Carga!L55&gt;5,Carga!M55&lt;1,Carga!M55&gt;5,MOD(Carga!L55,1)&lt;&gt;0,MOD(Carga!M55,1)&lt;&gt;0,AND(Carga!K55&lt;&gt;"",OR(NOT(ISNUMBER(Carga!K55)),Carga!K55&lt;0)),COUNTIF(Carga!$B$7:$B$206,Carga!B55)&gt;1),"Revisar datos",IF(F54&lt;=0,"Evaluar continuidad",IF(J54&gt;=IF(SUM($G$6:$G$205)&gt;0,SUM($I$6:$I$205)/SUM($G$6:$G$205),0),IF(O54&lt;=3,"Priorizar / mantener","Optimizar capacidad"),IF(O54&lt;=3,"Revisar rol","Evaluar continuidad")))),"Revisar datos"))</f>
        <v/>
      </c>
      <c r="Q54" s="17" t="str">
        <f>IF(OR(B54="",P54="Revisar datos",NOT(ISNUMBER(I54))),"",COUNTIF($I$6:$I$205,"&gt;"&amp;I54)+COUNTIF($I$6:I54,I54))</f>
        <v/>
      </c>
    </row>
    <row r="55" spans="1:17">
      <c r="A55" s="10" t="str">
        <f>IF(Carga!B56="","",Carga!A56)</f>
        <v/>
      </c>
      <c r="B55" s="10" t="str">
        <f>IF(Carga!B56="","",Carga!B56)</f>
        <v/>
      </c>
      <c r="C55" s="10" t="str">
        <f>IF(Carga!B56="","",Carga!C56)</f>
        <v/>
      </c>
      <c r="D55" s="12" t="str">
        <f>IF(Carga!B56="","",IF(ISNUMBER(Carga!F56),Carga!F56,""))</f>
        <v/>
      </c>
      <c r="E55" s="13" t="str">
        <f>IF(B55="","",IFERROR(IF(OR(COUNT(Carga!G56:I56)&lt;3,MIN(Carga!G56:I56)&lt;0),"",SUM(Carga!G56:I56)),""))</f>
        <v/>
      </c>
      <c r="F55" s="13" t="str">
        <f t="shared" si="4"/>
        <v/>
      </c>
      <c r="G55" s="13" t="str">
        <f>IF(B55="","",IFERROR(IF(OR(NOT(ISNUMBER(D55)),NOT(ISNUMBER(E55)),NOT(ISNUMBER(Carga!J56)),Carga!J56&lt;=0,COUNTIF(Carga!$B$7:$B$206,Carga!B56)&gt;1),"",D55*Carga!J56),""))</f>
        <v/>
      </c>
      <c r="H55" s="13" t="str">
        <f>IF(B55="","",IFERROR(IF(OR(NOT(ISNUMBER(E55)),NOT(ISNUMBER(Carga!J56)),Carga!J56&lt;=0,COUNTIF(Carga!$B$7:$B$206,Carga!B56)&gt;1),"",E55*Carga!J56),""))</f>
        <v/>
      </c>
      <c r="I55" s="13" t="str">
        <f>IF(B55="","",IFERROR(IF(OR(NOT(ISNUMBER(F55)),NOT(ISNUMBER(Carga!J56)),Carga!J56&lt;=0,COUNTIF(Carga!$B$7:$B$206,Carga!B56)&gt;1),"",F55*Carga!J56),""))</f>
        <v/>
      </c>
      <c r="J55" s="14" t="str">
        <f t="shared" si="5"/>
        <v/>
      </c>
      <c r="K55" s="13" t="str">
        <f>IF(Carga!B56="","",IFERROR(IF(OR(Carga!K56="",Carga!K56=0),"",IF(AND(ISNUMBER(Carga!K56),Carga!K56&gt;0),Carga!K56,"")),""))</f>
        <v/>
      </c>
      <c r="L55" s="13" t="str">
        <f t="shared" si="6"/>
        <v/>
      </c>
      <c r="M55" s="15" t="str">
        <f>IF(Carga!B56="","",IFERROR(IF(AND(ISNUMBER(Carga!L56),Carga!L56&gt;=1,Carga!L56&lt;=5),Carga!L56,""),""))</f>
        <v/>
      </c>
      <c r="N55" s="15" t="str">
        <f>IF(Carga!B56="","",IFERROR(IF(AND(ISNUMBER(Carga!M56),Carga!M56&gt;=1,Carga!M56&lt;=5),Carga!M56,""),""))</f>
        <v/>
      </c>
      <c r="O55" s="16" t="str">
        <f t="shared" si="7"/>
        <v/>
      </c>
      <c r="P55" s="11" t="str">
        <f>IF(B55="","",IFERROR(IF(OR(COUNT(Carga!D56:E56)&lt;2,COUNT(Carga!G56:J56)&lt;4,COUNT(Carga!L56:M56)&lt;2,Carga!D56&lt;=0,Carga!E56&lt;0,Carga!E56&gt;=Carga!D56,MIN(Carga!G56:I56)&lt;0,Carga!J56&lt;=0,Carga!L56&lt;1,Carga!L56&gt;5,Carga!M56&lt;1,Carga!M56&gt;5,MOD(Carga!L56,1)&lt;&gt;0,MOD(Carga!M56,1)&lt;&gt;0,AND(Carga!K56&lt;&gt;"",OR(NOT(ISNUMBER(Carga!K56)),Carga!K56&lt;0)),COUNTIF(Carga!$B$7:$B$206,Carga!B56)&gt;1),"Revisar datos",IF(F55&lt;=0,"Evaluar continuidad",IF(J55&gt;=IF(SUM($G$6:$G$205)&gt;0,SUM($I$6:$I$205)/SUM($G$6:$G$205),0),IF(O55&lt;=3,"Priorizar / mantener","Optimizar capacidad"),IF(O55&lt;=3,"Revisar rol","Evaluar continuidad")))),"Revisar datos"))</f>
        <v/>
      </c>
      <c r="Q55" s="17" t="str">
        <f>IF(OR(B55="",P55="Revisar datos",NOT(ISNUMBER(I55))),"",COUNTIF($I$6:$I$205,"&gt;"&amp;I55)+COUNTIF($I$6:I55,I55))</f>
        <v/>
      </c>
    </row>
    <row r="56" spans="1:17">
      <c r="A56" s="10" t="str">
        <f>IF(Carga!B57="","",Carga!A57)</f>
        <v/>
      </c>
      <c r="B56" s="10" t="str">
        <f>IF(Carga!B57="","",Carga!B57)</f>
        <v/>
      </c>
      <c r="C56" s="10" t="str">
        <f>IF(Carga!B57="","",Carga!C57)</f>
        <v/>
      </c>
      <c r="D56" s="12" t="str">
        <f>IF(Carga!B57="","",IF(ISNUMBER(Carga!F57),Carga!F57,""))</f>
        <v/>
      </c>
      <c r="E56" s="13" t="str">
        <f>IF(B56="","",IFERROR(IF(OR(COUNT(Carga!G57:I57)&lt;3,MIN(Carga!G57:I57)&lt;0),"",SUM(Carga!G57:I57)),""))</f>
        <v/>
      </c>
      <c r="F56" s="13" t="str">
        <f t="shared" si="4"/>
        <v/>
      </c>
      <c r="G56" s="13" t="str">
        <f>IF(B56="","",IFERROR(IF(OR(NOT(ISNUMBER(D56)),NOT(ISNUMBER(E56)),NOT(ISNUMBER(Carga!J57)),Carga!J57&lt;=0,COUNTIF(Carga!$B$7:$B$206,Carga!B57)&gt;1),"",D56*Carga!J57),""))</f>
        <v/>
      </c>
      <c r="H56" s="13" t="str">
        <f>IF(B56="","",IFERROR(IF(OR(NOT(ISNUMBER(E56)),NOT(ISNUMBER(Carga!J57)),Carga!J57&lt;=0,COUNTIF(Carga!$B$7:$B$206,Carga!B57)&gt;1),"",E56*Carga!J57),""))</f>
        <v/>
      </c>
      <c r="I56" s="13" t="str">
        <f>IF(B56="","",IFERROR(IF(OR(NOT(ISNUMBER(F56)),NOT(ISNUMBER(Carga!J57)),Carga!J57&lt;=0,COUNTIF(Carga!$B$7:$B$206,Carga!B57)&gt;1),"",F56*Carga!J57),""))</f>
        <v/>
      </c>
      <c r="J56" s="14" t="str">
        <f t="shared" si="5"/>
        <v/>
      </c>
      <c r="K56" s="13" t="str">
        <f>IF(Carga!B57="","",IFERROR(IF(OR(Carga!K57="",Carga!K57=0),"",IF(AND(ISNUMBER(Carga!K57),Carga!K57&gt;0),Carga!K57,"")),""))</f>
        <v/>
      </c>
      <c r="L56" s="13" t="str">
        <f t="shared" si="6"/>
        <v/>
      </c>
      <c r="M56" s="15" t="str">
        <f>IF(Carga!B57="","",IFERROR(IF(AND(ISNUMBER(Carga!L57),Carga!L57&gt;=1,Carga!L57&lt;=5),Carga!L57,""),""))</f>
        <v/>
      </c>
      <c r="N56" s="15" t="str">
        <f>IF(Carga!B57="","",IFERROR(IF(AND(ISNUMBER(Carga!M57),Carga!M57&gt;=1,Carga!M57&lt;=5),Carga!M57,""),""))</f>
        <v/>
      </c>
      <c r="O56" s="16" t="str">
        <f t="shared" si="7"/>
        <v/>
      </c>
      <c r="P56" s="11" t="str">
        <f>IF(B56="","",IFERROR(IF(OR(COUNT(Carga!D57:E57)&lt;2,COUNT(Carga!G57:J57)&lt;4,COUNT(Carga!L57:M57)&lt;2,Carga!D57&lt;=0,Carga!E57&lt;0,Carga!E57&gt;=Carga!D57,MIN(Carga!G57:I57)&lt;0,Carga!J57&lt;=0,Carga!L57&lt;1,Carga!L57&gt;5,Carga!M57&lt;1,Carga!M57&gt;5,MOD(Carga!L57,1)&lt;&gt;0,MOD(Carga!M57,1)&lt;&gt;0,AND(Carga!K57&lt;&gt;"",OR(NOT(ISNUMBER(Carga!K57)),Carga!K57&lt;0)),COUNTIF(Carga!$B$7:$B$206,Carga!B57)&gt;1),"Revisar datos",IF(F56&lt;=0,"Evaluar continuidad",IF(J56&gt;=IF(SUM($G$6:$G$205)&gt;0,SUM($I$6:$I$205)/SUM($G$6:$G$205),0),IF(O56&lt;=3,"Priorizar / mantener","Optimizar capacidad"),IF(O56&lt;=3,"Revisar rol","Evaluar continuidad")))),"Revisar datos"))</f>
        <v/>
      </c>
      <c r="Q56" s="17" t="str">
        <f>IF(OR(B56="",P56="Revisar datos",NOT(ISNUMBER(I56))),"",COUNTIF($I$6:$I$205,"&gt;"&amp;I56)+COUNTIF($I$6:I56,I56))</f>
        <v/>
      </c>
    </row>
    <row r="57" spans="1:17">
      <c r="A57" s="10" t="str">
        <f>IF(Carga!B58="","",Carga!A58)</f>
        <v/>
      </c>
      <c r="B57" s="10" t="str">
        <f>IF(Carga!B58="","",Carga!B58)</f>
        <v/>
      </c>
      <c r="C57" s="10" t="str">
        <f>IF(Carga!B58="","",Carga!C58)</f>
        <v/>
      </c>
      <c r="D57" s="12" t="str">
        <f>IF(Carga!B58="","",IF(ISNUMBER(Carga!F58),Carga!F58,""))</f>
        <v/>
      </c>
      <c r="E57" s="13" t="str">
        <f>IF(B57="","",IFERROR(IF(OR(COUNT(Carga!G58:I58)&lt;3,MIN(Carga!G58:I58)&lt;0),"",SUM(Carga!G58:I58)),""))</f>
        <v/>
      </c>
      <c r="F57" s="13" t="str">
        <f t="shared" si="4"/>
        <v/>
      </c>
      <c r="G57" s="13" t="str">
        <f>IF(B57="","",IFERROR(IF(OR(NOT(ISNUMBER(D57)),NOT(ISNUMBER(E57)),NOT(ISNUMBER(Carga!J58)),Carga!J58&lt;=0,COUNTIF(Carga!$B$7:$B$206,Carga!B58)&gt;1),"",D57*Carga!J58),""))</f>
        <v/>
      </c>
      <c r="H57" s="13" t="str">
        <f>IF(B57="","",IFERROR(IF(OR(NOT(ISNUMBER(E57)),NOT(ISNUMBER(Carga!J58)),Carga!J58&lt;=0,COUNTIF(Carga!$B$7:$B$206,Carga!B58)&gt;1),"",E57*Carga!J58),""))</f>
        <v/>
      </c>
      <c r="I57" s="13" t="str">
        <f>IF(B57="","",IFERROR(IF(OR(NOT(ISNUMBER(F57)),NOT(ISNUMBER(Carga!J58)),Carga!J58&lt;=0,COUNTIF(Carga!$B$7:$B$206,Carga!B58)&gt;1),"",F57*Carga!J58),""))</f>
        <v/>
      </c>
      <c r="J57" s="14" t="str">
        <f t="shared" si="5"/>
        <v/>
      </c>
      <c r="K57" s="13" t="str">
        <f>IF(Carga!B58="","",IFERROR(IF(OR(Carga!K58="",Carga!K58=0),"",IF(AND(ISNUMBER(Carga!K58),Carga!K58&gt;0),Carga!K58,"")),""))</f>
        <v/>
      </c>
      <c r="L57" s="13" t="str">
        <f t="shared" si="6"/>
        <v/>
      </c>
      <c r="M57" s="15" t="str">
        <f>IF(Carga!B58="","",IFERROR(IF(AND(ISNUMBER(Carga!L58),Carga!L58&gt;=1,Carga!L58&lt;=5),Carga!L58,""),""))</f>
        <v/>
      </c>
      <c r="N57" s="15" t="str">
        <f>IF(Carga!B58="","",IFERROR(IF(AND(ISNUMBER(Carga!M58),Carga!M58&gt;=1,Carga!M58&lt;=5),Carga!M58,""),""))</f>
        <v/>
      </c>
      <c r="O57" s="16" t="str">
        <f t="shared" si="7"/>
        <v/>
      </c>
      <c r="P57" s="11" t="str">
        <f>IF(B57="","",IFERROR(IF(OR(COUNT(Carga!D58:E58)&lt;2,COUNT(Carga!G58:J58)&lt;4,COUNT(Carga!L58:M58)&lt;2,Carga!D58&lt;=0,Carga!E58&lt;0,Carga!E58&gt;=Carga!D58,MIN(Carga!G58:I58)&lt;0,Carga!J58&lt;=0,Carga!L58&lt;1,Carga!L58&gt;5,Carga!M58&lt;1,Carga!M58&gt;5,MOD(Carga!L58,1)&lt;&gt;0,MOD(Carga!M58,1)&lt;&gt;0,AND(Carga!K58&lt;&gt;"",OR(NOT(ISNUMBER(Carga!K58)),Carga!K58&lt;0)),COUNTIF(Carga!$B$7:$B$206,Carga!B58)&gt;1),"Revisar datos",IF(F57&lt;=0,"Evaluar continuidad",IF(J57&gt;=IF(SUM($G$6:$G$205)&gt;0,SUM($I$6:$I$205)/SUM($G$6:$G$205),0),IF(O57&lt;=3,"Priorizar / mantener","Optimizar capacidad"),IF(O57&lt;=3,"Revisar rol","Evaluar continuidad")))),"Revisar datos"))</f>
        <v/>
      </c>
      <c r="Q57" s="17" t="str">
        <f>IF(OR(B57="",P57="Revisar datos",NOT(ISNUMBER(I57))),"",COUNTIF($I$6:$I$205,"&gt;"&amp;I57)+COUNTIF($I$6:I57,I57))</f>
        <v/>
      </c>
    </row>
    <row r="58" spans="1:17">
      <c r="A58" s="10" t="str">
        <f>IF(Carga!B59="","",Carga!A59)</f>
        <v/>
      </c>
      <c r="B58" s="10" t="str">
        <f>IF(Carga!B59="","",Carga!B59)</f>
        <v/>
      </c>
      <c r="C58" s="10" t="str">
        <f>IF(Carga!B59="","",Carga!C59)</f>
        <v/>
      </c>
      <c r="D58" s="12" t="str">
        <f>IF(Carga!B59="","",IF(ISNUMBER(Carga!F59),Carga!F59,""))</f>
        <v/>
      </c>
      <c r="E58" s="13" t="str">
        <f>IF(B58="","",IFERROR(IF(OR(COUNT(Carga!G59:I59)&lt;3,MIN(Carga!G59:I59)&lt;0),"",SUM(Carga!G59:I59)),""))</f>
        <v/>
      </c>
      <c r="F58" s="13" t="str">
        <f t="shared" si="4"/>
        <v/>
      </c>
      <c r="G58" s="13" t="str">
        <f>IF(B58="","",IFERROR(IF(OR(NOT(ISNUMBER(D58)),NOT(ISNUMBER(E58)),NOT(ISNUMBER(Carga!J59)),Carga!J59&lt;=0,COUNTIF(Carga!$B$7:$B$206,Carga!B59)&gt;1),"",D58*Carga!J59),""))</f>
        <v/>
      </c>
      <c r="H58" s="13" t="str">
        <f>IF(B58="","",IFERROR(IF(OR(NOT(ISNUMBER(E58)),NOT(ISNUMBER(Carga!J59)),Carga!J59&lt;=0,COUNTIF(Carga!$B$7:$B$206,Carga!B59)&gt;1),"",E58*Carga!J59),""))</f>
        <v/>
      </c>
      <c r="I58" s="13" t="str">
        <f>IF(B58="","",IFERROR(IF(OR(NOT(ISNUMBER(F58)),NOT(ISNUMBER(Carga!J59)),Carga!J59&lt;=0,COUNTIF(Carga!$B$7:$B$206,Carga!B59)&gt;1),"",F58*Carga!J59),""))</f>
        <v/>
      </c>
      <c r="J58" s="14" t="str">
        <f t="shared" si="5"/>
        <v/>
      </c>
      <c r="K58" s="13" t="str">
        <f>IF(Carga!B59="","",IFERROR(IF(OR(Carga!K59="",Carga!K59=0),"",IF(AND(ISNUMBER(Carga!K59),Carga!K59&gt;0),Carga!K59,"")),""))</f>
        <v/>
      </c>
      <c r="L58" s="13" t="str">
        <f t="shared" si="6"/>
        <v/>
      </c>
      <c r="M58" s="15" t="str">
        <f>IF(Carga!B59="","",IFERROR(IF(AND(ISNUMBER(Carga!L59),Carga!L59&gt;=1,Carga!L59&lt;=5),Carga!L59,""),""))</f>
        <v/>
      </c>
      <c r="N58" s="15" t="str">
        <f>IF(Carga!B59="","",IFERROR(IF(AND(ISNUMBER(Carga!M59),Carga!M59&gt;=1,Carga!M59&lt;=5),Carga!M59,""),""))</f>
        <v/>
      </c>
      <c r="O58" s="16" t="str">
        <f t="shared" si="7"/>
        <v/>
      </c>
      <c r="P58" s="11" t="str">
        <f>IF(B58="","",IFERROR(IF(OR(COUNT(Carga!D59:E59)&lt;2,COUNT(Carga!G59:J59)&lt;4,COUNT(Carga!L59:M59)&lt;2,Carga!D59&lt;=0,Carga!E59&lt;0,Carga!E59&gt;=Carga!D59,MIN(Carga!G59:I59)&lt;0,Carga!J59&lt;=0,Carga!L59&lt;1,Carga!L59&gt;5,Carga!M59&lt;1,Carga!M59&gt;5,MOD(Carga!L59,1)&lt;&gt;0,MOD(Carga!M59,1)&lt;&gt;0,AND(Carga!K59&lt;&gt;"",OR(NOT(ISNUMBER(Carga!K59)),Carga!K59&lt;0)),COUNTIF(Carga!$B$7:$B$206,Carga!B59)&gt;1),"Revisar datos",IF(F58&lt;=0,"Evaluar continuidad",IF(J58&gt;=IF(SUM($G$6:$G$205)&gt;0,SUM($I$6:$I$205)/SUM($G$6:$G$205),0),IF(O58&lt;=3,"Priorizar / mantener","Optimizar capacidad"),IF(O58&lt;=3,"Revisar rol","Evaluar continuidad")))),"Revisar datos"))</f>
        <v/>
      </c>
      <c r="Q58" s="17" t="str">
        <f>IF(OR(B58="",P58="Revisar datos",NOT(ISNUMBER(I58))),"",COUNTIF($I$6:$I$205,"&gt;"&amp;I58)+COUNTIF($I$6:I58,I58))</f>
        <v/>
      </c>
    </row>
    <row r="59" spans="1:17">
      <c r="A59" s="10" t="str">
        <f>IF(Carga!B60="","",Carga!A60)</f>
        <v/>
      </c>
      <c r="B59" s="10" t="str">
        <f>IF(Carga!B60="","",Carga!B60)</f>
        <v/>
      </c>
      <c r="C59" s="10" t="str">
        <f>IF(Carga!B60="","",Carga!C60)</f>
        <v/>
      </c>
      <c r="D59" s="12" t="str">
        <f>IF(Carga!B60="","",IF(ISNUMBER(Carga!F60),Carga!F60,""))</f>
        <v/>
      </c>
      <c r="E59" s="13" t="str">
        <f>IF(B59="","",IFERROR(IF(OR(COUNT(Carga!G60:I60)&lt;3,MIN(Carga!G60:I60)&lt;0),"",SUM(Carga!G60:I60)),""))</f>
        <v/>
      </c>
      <c r="F59" s="13" t="str">
        <f t="shared" si="4"/>
        <v/>
      </c>
      <c r="G59" s="13" t="str">
        <f>IF(B59="","",IFERROR(IF(OR(NOT(ISNUMBER(D59)),NOT(ISNUMBER(E59)),NOT(ISNUMBER(Carga!J60)),Carga!J60&lt;=0,COUNTIF(Carga!$B$7:$B$206,Carga!B60)&gt;1),"",D59*Carga!J60),""))</f>
        <v/>
      </c>
      <c r="H59" s="13" t="str">
        <f>IF(B59="","",IFERROR(IF(OR(NOT(ISNUMBER(E59)),NOT(ISNUMBER(Carga!J60)),Carga!J60&lt;=0,COUNTIF(Carga!$B$7:$B$206,Carga!B60)&gt;1),"",E59*Carga!J60),""))</f>
        <v/>
      </c>
      <c r="I59" s="13" t="str">
        <f>IF(B59="","",IFERROR(IF(OR(NOT(ISNUMBER(F59)),NOT(ISNUMBER(Carga!J60)),Carga!J60&lt;=0,COUNTIF(Carga!$B$7:$B$206,Carga!B60)&gt;1),"",F59*Carga!J60),""))</f>
        <v/>
      </c>
      <c r="J59" s="14" t="str">
        <f t="shared" si="5"/>
        <v/>
      </c>
      <c r="K59" s="13" t="str">
        <f>IF(Carga!B60="","",IFERROR(IF(OR(Carga!K60="",Carga!K60=0),"",IF(AND(ISNUMBER(Carga!K60),Carga!K60&gt;0),Carga!K60,"")),""))</f>
        <v/>
      </c>
      <c r="L59" s="13" t="str">
        <f t="shared" si="6"/>
        <v/>
      </c>
      <c r="M59" s="15" t="str">
        <f>IF(Carga!B60="","",IFERROR(IF(AND(ISNUMBER(Carga!L60),Carga!L60&gt;=1,Carga!L60&lt;=5),Carga!L60,""),""))</f>
        <v/>
      </c>
      <c r="N59" s="15" t="str">
        <f>IF(Carga!B60="","",IFERROR(IF(AND(ISNUMBER(Carga!M60),Carga!M60&gt;=1,Carga!M60&lt;=5),Carga!M60,""),""))</f>
        <v/>
      </c>
      <c r="O59" s="16" t="str">
        <f t="shared" si="7"/>
        <v/>
      </c>
      <c r="P59" s="11" t="str">
        <f>IF(B59="","",IFERROR(IF(OR(COUNT(Carga!D60:E60)&lt;2,COUNT(Carga!G60:J60)&lt;4,COUNT(Carga!L60:M60)&lt;2,Carga!D60&lt;=0,Carga!E60&lt;0,Carga!E60&gt;=Carga!D60,MIN(Carga!G60:I60)&lt;0,Carga!J60&lt;=0,Carga!L60&lt;1,Carga!L60&gt;5,Carga!M60&lt;1,Carga!M60&gt;5,MOD(Carga!L60,1)&lt;&gt;0,MOD(Carga!M60,1)&lt;&gt;0,AND(Carga!K60&lt;&gt;"",OR(NOT(ISNUMBER(Carga!K60)),Carga!K60&lt;0)),COUNTIF(Carga!$B$7:$B$206,Carga!B60)&gt;1),"Revisar datos",IF(F59&lt;=0,"Evaluar continuidad",IF(J59&gt;=IF(SUM($G$6:$G$205)&gt;0,SUM($I$6:$I$205)/SUM($G$6:$G$205),0),IF(O59&lt;=3,"Priorizar / mantener","Optimizar capacidad"),IF(O59&lt;=3,"Revisar rol","Evaluar continuidad")))),"Revisar datos"))</f>
        <v/>
      </c>
      <c r="Q59" s="17" t="str">
        <f>IF(OR(B59="",P59="Revisar datos",NOT(ISNUMBER(I59))),"",COUNTIF($I$6:$I$205,"&gt;"&amp;I59)+COUNTIF($I$6:I59,I59))</f>
        <v/>
      </c>
    </row>
    <row r="60" spans="1:17">
      <c r="A60" s="10" t="str">
        <f>IF(Carga!B61="","",Carga!A61)</f>
        <v/>
      </c>
      <c r="B60" s="10" t="str">
        <f>IF(Carga!B61="","",Carga!B61)</f>
        <v/>
      </c>
      <c r="C60" s="10" t="str">
        <f>IF(Carga!B61="","",Carga!C61)</f>
        <v/>
      </c>
      <c r="D60" s="12" t="str">
        <f>IF(Carga!B61="","",IF(ISNUMBER(Carga!F61),Carga!F61,""))</f>
        <v/>
      </c>
      <c r="E60" s="13" t="str">
        <f>IF(B60="","",IFERROR(IF(OR(COUNT(Carga!G61:I61)&lt;3,MIN(Carga!G61:I61)&lt;0),"",SUM(Carga!G61:I61)),""))</f>
        <v/>
      </c>
      <c r="F60" s="13" t="str">
        <f t="shared" si="4"/>
        <v/>
      </c>
      <c r="G60" s="13" t="str">
        <f>IF(B60="","",IFERROR(IF(OR(NOT(ISNUMBER(D60)),NOT(ISNUMBER(E60)),NOT(ISNUMBER(Carga!J61)),Carga!J61&lt;=0,COUNTIF(Carga!$B$7:$B$206,Carga!B61)&gt;1),"",D60*Carga!J61),""))</f>
        <v/>
      </c>
      <c r="H60" s="13" t="str">
        <f>IF(B60="","",IFERROR(IF(OR(NOT(ISNUMBER(E60)),NOT(ISNUMBER(Carga!J61)),Carga!J61&lt;=0,COUNTIF(Carga!$B$7:$B$206,Carga!B61)&gt;1),"",E60*Carga!J61),""))</f>
        <v/>
      </c>
      <c r="I60" s="13" t="str">
        <f>IF(B60="","",IFERROR(IF(OR(NOT(ISNUMBER(F60)),NOT(ISNUMBER(Carga!J61)),Carga!J61&lt;=0,COUNTIF(Carga!$B$7:$B$206,Carga!B61)&gt;1),"",F60*Carga!J61),""))</f>
        <v/>
      </c>
      <c r="J60" s="14" t="str">
        <f t="shared" si="5"/>
        <v/>
      </c>
      <c r="K60" s="13" t="str">
        <f>IF(Carga!B61="","",IFERROR(IF(OR(Carga!K61="",Carga!K61=0),"",IF(AND(ISNUMBER(Carga!K61),Carga!K61&gt;0),Carga!K61,"")),""))</f>
        <v/>
      </c>
      <c r="L60" s="13" t="str">
        <f t="shared" si="6"/>
        <v/>
      </c>
      <c r="M60" s="15" t="str">
        <f>IF(Carga!B61="","",IFERROR(IF(AND(ISNUMBER(Carga!L61),Carga!L61&gt;=1,Carga!L61&lt;=5),Carga!L61,""),""))</f>
        <v/>
      </c>
      <c r="N60" s="15" t="str">
        <f>IF(Carga!B61="","",IFERROR(IF(AND(ISNUMBER(Carga!M61),Carga!M61&gt;=1,Carga!M61&lt;=5),Carga!M61,""),""))</f>
        <v/>
      </c>
      <c r="O60" s="16" t="str">
        <f t="shared" si="7"/>
        <v/>
      </c>
      <c r="P60" s="11" t="str">
        <f>IF(B60="","",IFERROR(IF(OR(COUNT(Carga!D61:E61)&lt;2,COUNT(Carga!G61:J61)&lt;4,COUNT(Carga!L61:M61)&lt;2,Carga!D61&lt;=0,Carga!E61&lt;0,Carga!E61&gt;=Carga!D61,MIN(Carga!G61:I61)&lt;0,Carga!J61&lt;=0,Carga!L61&lt;1,Carga!L61&gt;5,Carga!M61&lt;1,Carga!M61&gt;5,MOD(Carga!L61,1)&lt;&gt;0,MOD(Carga!M61,1)&lt;&gt;0,AND(Carga!K61&lt;&gt;"",OR(NOT(ISNUMBER(Carga!K61)),Carga!K61&lt;0)),COUNTIF(Carga!$B$7:$B$206,Carga!B61)&gt;1),"Revisar datos",IF(F60&lt;=0,"Evaluar continuidad",IF(J60&gt;=IF(SUM($G$6:$G$205)&gt;0,SUM($I$6:$I$205)/SUM($G$6:$G$205),0),IF(O60&lt;=3,"Priorizar / mantener","Optimizar capacidad"),IF(O60&lt;=3,"Revisar rol","Evaluar continuidad")))),"Revisar datos"))</f>
        <v/>
      </c>
      <c r="Q60" s="17" t="str">
        <f>IF(OR(B60="",P60="Revisar datos",NOT(ISNUMBER(I60))),"",COUNTIF($I$6:$I$205,"&gt;"&amp;I60)+COUNTIF($I$6:I60,I60))</f>
        <v/>
      </c>
    </row>
    <row r="61" spans="1:17">
      <c r="A61" s="10" t="str">
        <f>IF(Carga!B62="","",Carga!A62)</f>
        <v/>
      </c>
      <c r="B61" s="10" t="str">
        <f>IF(Carga!B62="","",Carga!B62)</f>
        <v/>
      </c>
      <c r="C61" s="10" t="str">
        <f>IF(Carga!B62="","",Carga!C62)</f>
        <v/>
      </c>
      <c r="D61" s="12" t="str">
        <f>IF(Carga!B62="","",IF(ISNUMBER(Carga!F62),Carga!F62,""))</f>
        <v/>
      </c>
      <c r="E61" s="13" t="str">
        <f>IF(B61="","",IFERROR(IF(OR(COUNT(Carga!G62:I62)&lt;3,MIN(Carga!G62:I62)&lt;0),"",SUM(Carga!G62:I62)),""))</f>
        <v/>
      </c>
      <c r="F61" s="13" t="str">
        <f t="shared" si="4"/>
        <v/>
      </c>
      <c r="G61" s="13" t="str">
        <f>IF(B61="","",IFERROR(IF(OR(NOT(ISNUMBER(D61)),NOT(ISNUMBER(E61)),NOT(ISNUMBER(Carga!J62)),Carga!J62&lt;=0,COUNTIF(Carga!$B$7:$B$206,Carga!B62)&gt;1),"",D61*Carga!J62),""))</f>
        <v/>
      </c>
      <c r="H61" s="13" t="str">
        <f>IF(B61="","",IFERROR(IF(OR(NOT(ISNUMBER(E61)),NOT(ISNUMBER(Carga!J62)),Carga!J62&lt;=0,COUNTIF(Carga!$B$7:$B$206,Carga!B62)&gt;1),"",E61*Carga!J62),""))</f>
        <v/>
      </c>
      <c r="I61" s="13" t="str">
        <f>IF(B61="","",IFERROR(IF(OR(NOT(ISNUMBER(F61)),NOT(ISNUMBER(Carga!J62)),Carga!J62&lt;=0,COUNTIF(Carga!$B$7:$B$206,Carga!B62)&gt;1),"",F61*Carga!J62),""))</f>
        <v/>
      </c>
      <c r="J61" s="14" t="str">
        <f t="shared" si="5"/>
        <v/>
      </c>
      <c r="K61" s="13" t="str">
        <f>IF(Carga!B62="","",IFERROR(IF(OR(Carga!K62="",Carga!K62=0),"",IF(AND(ISNUMBER(Carga!K62),Carga!K62&gt;0),Carga!K62,"")),""))</f>
        <v/>
      </c>
      <c r="L61" s="13" t="str">
        <f t="shared" si="6"/>
        <v/>
      </c>
      <c r="M61" s="15" t="str">
        <f>IF(Carga!B62="","",IFERROR(IF(AND(ISNUMBER(Carga!L62),Carga!L62&gt;=1,Carga!L62&lt;=5),Carga!L62,""),""))</f>
        <v/>
      </c>
      <c r="N61" s="15" t="str">
        <f>IF(Carga!B62="","",IFERROR(IF(AND(ISNUMBER(Carga!M62),Carga!M62&gt;=1,Carga!M62&lt;=5),Carga!M62,""),""))</f>
        <v/>
      </c>
      <c r="O61" s="16" t="str">
        <f t="shared" si="7"/>
        <v/>
      </c>
      <c r="P61" s="11" t="str">
        <f>IF(B61="","",IFERROR(IF(OR(COUNT(Carga!D62:E62)&lt;2,COUNT(Carga!G62:J62)&lt;4,COUNT(Carga!L62:M62)&lt;2,Carga!D62&lt;=0,Carga!E62&lt;0,Carga!E62&gt;=Carga!D62,MIN(Carga!G62:I62)&lt;0,Carga!J62&lt;=0,Carga!L62&lt;1,Carga!L62&gt;5,Carga!M62&lt;1,Carga!M62&gt;5,MOD(Carga!L62,1)&lt;&gt;0,MOD(Carga!M62,1)&lt;&gt;0,AND(Carga!K62&lt;&gt;"",OR(NOT(ISNUMBER(Carga!K62)),Carga!K62&lt;0)),COUNTIF(Carga!$B$7:$B$206,Carga!B62)&gt;1),"Revisar datos",IF(F61&lt;=0,"Evaluar continuidad",IF(J61&gt;=IF(SUM($G$6:$G$205)&gt;0,SUM($I$6:$I$205)/SUM($G$6:$G$205),0),IF(O61&lt;=3,"Priorizar / mantener","Optimizar capacidad"),IF(O61&lt;=3,"Revisar rol","Evaluar continuidad")))),"Revisar datos"))</f>
        <v/>
      </c>
      <c r="Q61" s="17" t="str">
        <f>IF(OR(B61="",P61="Revisar datos",NOT(ISNUMBER(I61))),"",COUNTIF($I$6:$I$205,"&gt;"&amp;I61)+COUNTIF($I$6:I61,I61))</f>
        <v/>
      </c>
    </row>
    <row r="62" spans="1:17">
      <c r="A62" s="10" t="str">
        <f>IF(Carga!B63="","",Carga!A63)</f>
        <v/>
      </c>
      <c r="B62" s="10" t="str">
        <f>IF(Carga!B63="","",Carga!B63)</f>
        <v/>
      </c>
      <c r="C62" s="10" t="str">
        <f>IF(Carga!B63="","",Carga!C63)</f>
        <v/>
      </c>
      <c r="D62" s="12" t="str">
        <f>IF(Carga!B63="","",IF(ISNUMBER(Carga!F63),Carga!F63,""))</f>
        <v/>
      </c>
      <c r="E62" s="13" t="str">
        <f>IF(B62="","",IFERROR(IF(OR(COUNT(Carga!G63:I63)&lt;3,MIN(Carga!G63:I63)&lt;0),"",SUM(Carga!G63:I63)),""))</f>
        <v/>
      </c>
      <c r="F62" s="13" t="str">
        <f t="shared" si="4"/>
        <v/>
      </c>
      <c r="G62" s="13" t="str">
        <f>IF(B62="","",IFERROR(IF(OR(NOT(ISNUMBER(D62)),NOT(ISNUMBER(E62)),NOT(ISNUMBER(Carga!J63)),Carga!J63&lt;=0,COUNTIF(Carga!$B$7:$B$206,Carga!B63)&gt;1),"",D62*Carga!J63),""))</f>
        <v/>
      </c>
      <c r="H62" s="13" t="str">
        <f>IF(B62="","",IFERROR(IF(OR(NOT(ISNUMBER(E62)),NOT(ISNUMBER(Carga!J63)),Carga!J63&lt;=0,COUNTIF(Carga!$B$7:$B$206,Carga!B63)&gt;1),"",E62*Carga!J63),""))</f>
        <v/>
      </c>
      <c r="I62" s="13" t="str">
        <f>IF(B62="","",IFERROR(IF(OR(NOT(ISNUMBER(F62)),NOT(ISNUMBER(Carga!J63)),Carga!J63&lt;=0,COUNTIF(Carga!$B$7:$B$206,Carga!B63)&gt;1),"",F62*Carga!J63),""))</f>
        <v/>
      </c>
      <c r="J62" s="14" t="str">
        <f t="shared" si="5"/>
        <v/>
      </c>
      <c r="K62" s="13" t="str">
        <f>IF(Carga!B63="","",IFERROR(IF(OR(Carga!K63="",Carga!K63=0),"",IF(AND(ISNUMBER(Carga!K63),Carga!K63&gt;0),Carga!K63,"")),""))</f>
        <v/>
      </c>
      <c r="L62" s="13" t="str">
        <f t="shared" si="6"/>
        <v/>
      </c>
      <c r="M62" s="15" t="str">
        <f>IF(Carga!B63="","",IFERROR(IF(AND(ISNUMBER(Carga!L63),Carga!L63&gt;=1,Carga!L63&lt;=5),Carga!L63,""),""))</f>
        <v/>
      </c>
      <c r="N62" s="15" t="str">
        <f>IF(Carga!B63="","",IFERROR(IF(AND(ISNUMBER(Carga!M63),Carga!M63&gt;=1,Carga!M63&lt;=5),Carga!M63,""),""))</f>
        <v/>
      </c>
      <c r="O62" s="16" t="str">
        <f t="shared" si="7"/>
        <v/>
      </c>
      <c r="P62" s="11" t="str">
        <f>IF(B62="","",IFERROR(IF(OR(COUNT(Carga!D63:E63)&lt;2,COUNT(Carga!G63:J63)&lt;4,COUNT(Carga!L63:M63)&lt;2,Carga!D63&lt;=0,Carga!E63&lt;0,Carga!E63&gt;=Carga!D63,MIN(Carga!G63:I63)&lt;0,Carga!J63&lt;=0,Carga!L63&lt;1,Carga!L63&gt;5,Carga!M63&lt;1,Carga!M63&gt;5,MOD(Carga!L63,1)&lt;&gt;0,MOD(Carga!M63,1)&lt;&gt;0,AND(Carga!K63&lt;&gt;"",OR(NOT(ISNUMBER(Carga!K63)),Carga!K63&lt;0)),COUNTIF(Carga!$B$7:$B$206,Carga!B63)&gt;1),"Revisar datos",IF(F62&lt;=0,"Evaluar continuidad",IF(J62&gt;=IF(SUM($G$6:$G$205)&gt;0,SUM($I$6:$I$205)/SUM($G$6:$G$205),0),IF(O62&lt;=3,"Priorizar / mantener","Optimizar capacidad"),IF(O62&lt;=3,"Revisar rol","Evaluar continuidad")))),"Revisar datos"))</f>
        <v/>
      </c>
      <c r="Q62" s="17" t="str">
        <f>IF(OR(B62="",P62="Revisar datos",NOT(ISNUMBER(I62))),"",COUNTIF($I$6:$I$205,"&gt;"&amp;I62)+COUNTIF($I$6:I62,I62))</f>
        <v/>
      </c>
    </row>
    <row r="63" spans="1:17">
      <c r="A63" s="10" t="str">
        <f>IF(Carga!B64="","",Carga!A64)</f>
        <v/>
      </c>
      <c r="B63" s="10" t="str">
        <f>IF(Carga!B64="","",Carga!B64)</f>
        <v/>
      </c>
      <c r="C63" s="10" t="str">
        <f>IF(Carga!B64="","",Carga!C64)</f>
        <v/>
      </c>
      <c r="D63" s="12" t="str">
        <f>IF(Carga!B64="","",IF(ISNUMBER(Carga!F64),Carga!F64,""))</f>
        <v/>
      </c>
      <c r="E63" s="13" t="str">
        <f>IF(B63="","",IFERROR(IF(OR(COUNT(Carga!G64:I64)&lt;3,MIN(Carga!G64:I64)&lt;0),"",SUM(Carga!G64:I64)),""))</f>
        <v/>
      </c>
      <c r="F63" s="13" t="str">
        <f t="shared" si="4"/>
        <v/>
      </c>
      <c r="G63" s="13" t="str">
        <f>IF(B63="","",IFERROR(IF(OR(NOT(ISNUMBER(D63)),NOT(ISNUMBER(E63)),NOT(ISNUMBER(Carga!J64)),Carga!J64&lt;=0,COUNTIF(Carga!$B$7:$B$206,Carga!B64)&gt;1),"",D63*Carga!J64),""))</f>
        <v/>
      </c>
      <c r="H63" s="13" t="str">
        <f>IF(B63="","",IFERROR(IF(OR(NOT(ISNUMBER(E63)),NOT(ISNUMBER(Carga!J64)),Carga!J64&lt;=0,COUNTIF(Carga!$B$7:$B$206,Carga!B64)&gt;1),"",E63*Carga!J64),""))</f>
        <v/>
      </c>
      <c r="I63" s="13" t="str">
        <f>IF(B63="","",IFERROR(IF(OR(NOT(ISNUMBER(F63)),NOT(ISNUMBER(Carga!J64)),Carga!J64&lt;=0,COUNTIF(Carga!$B$7:$B$206,Carga!B64)&gt;1),"",F63*Carga!J64),""))</f>
        <v/>
      </c>
      <c r="J63" s="14" t="str">
        <f t="shared" si="5"/>
        <v/>
      </c>
      <c r="K63" s="13" t="str">
        <f>IF(Carga!B64="","",IFERROR(IF(OR(Carga!K64="",Carga!K64=0),"",IF(AND(ISNUMBER(Carga!K64),Carga!K64&gt;0),Carga!K64,"")),""))</f>
        <v/>
      </c>
      <c r="L63" s="13" t="str">
        <f t="shared" si="6"/>
        <v/>
      </c>
      <c r="M63" s="15" t="str">
        <f>IF(Carga!B64="","",IFERROR(IF(AND(ISNUMBER(Carga!L64),Carga!L64&gt;=1,Carga!L64&lt;=5),Carga!L64,""),""))</f>
        <v/>
      </c>
      <c r="N63" s="15" t="str">
        <f>IF(Carga!B64="","",IFERROR(IF(AND(ISNUMBER(Carga!M64),Carga!M64&gt;=1,Carga!M64&lt;=5),Carga!M64,""),""))</f>
        <v/>
      </c>
      <c r="O63" s="16" t="str">
        <f t="shared" si="7"/>
        <v/>
      </c>
      <c r="P63" s="11" t="str">
        <f>IF(B63="","",IFERROR(IF(OR(COUNT(Carga!D64:E64)&lt;2,COUNT(Carga!G64:J64)&lt;4,COUNT(Carga!L64:M64)&lt;2,Carga!D64&lt;=0,Carga!E64&lt;0,Carga!E64&gt;=Carga!D64,MIN(Carga!G64:I64)&lt;0,Carga!J64&lt;=0,Carga!L64&lt;1,Carga!L64&gt;5,Carga!M64&lt;1,Carga!M64&gt;5,MOD(Carga!L64,1)&lt;&gt;0,MOD(Carga!M64,1)&lt;&gt;0,AND(Carga!K64&lt;&gt;"",OR(NOT(ISNUMBER(Carga!K64)),Carga!K64&lt;0)),COUNTIF(Carga!$B$7:$B$206,Carga!B64)&gt;1),"Revisar datos",IF(F63&lt;=0,"Evaluar continuidad",IF(J63&gt;=IF(SUM($G$6:$G$205)&gt;0,SUM($I$6:$I$205)/SUM($G$6:$G$205),0),IF(O63&lt;=3,"Priorizar / mantener","Optimizar capacidad"),IF(O63&lt;=3,"Revisar rol","Evaluar continuidad")))),"Revisar datos"))</f>
        <v/>
      </c>
      <c r="Q63" s="17" t="str">
        <f>IF(OR(B63="",P63="Revisar datos",NOT(ISNUMBER(I63))),"",COUNTIF($I$6:$I$205,"&gt;"&amp;I63)+COUNTIF($I$6:I63,I63))</f>
        <v/>
      </c>
    </row>
    <row r="64" spans="1:17">
      <c r="A64" s="10" t="str">
        <f>IF(Carga!B65="","",Carga!A65)</f>
        <v/>
      </c>
      <c r="B64" s="10" t="str">
        <f>IF(Carga!B65="","",Carga!B65)</f>
        <v/>
      </c>
      <c r="C64" s="10" t="str">
        <f>IF(Carga!B65="","",Carga!C65)</f>
        <v/>
      </c>
      <c r="D64" s="12" t="str">
        <f>IF(Carga!B65="","",IF(ISNUMBER(Carga!F65),Carga!F65,""))</f>
        <v/>
      </c>
      <c r="E64" s="13" t="str">
        <f>IF(B64="","",IFERROR(IF(OR(COUNT(Carga!G65:I65)&lt;3,MIN(Carga!G65:I65)&lt;0),"",SUM(Carga!G65:I65)),""))</f>
        <v/>
      </c>
      <c r="F64" s="13" t="str">
        <f t="shared" si="4"/>
        <v/>
      </c>
      <c r="G64" s="13" t="str">
        <f>IF(B64="","",IFERROR(IF(OR(NOT(ISNUMBER(D64)),NOT(ISNUMBER(E64)),NOT(ISNUMBER(Carga!J65)),Carga!J65&lt;=0,COUNTIF(Carga!$B$7:$B$206,Carga!B65)&gt;1),"",D64*Carga!J65),""))</f>
        <v/>
      </c>
      <c r="H64" s="13" t="str">
        <f>IF(B64="","",IFERROR(IF(OR(NOT(ISNUMBER(E64)),NOT(ISNUMBER(Carga!J65)),Carga!J65&lt;=0,COUNTIF(Carga!$B$7:$B$206,Carga!B65)&gt;1),"",E64*Carga!J65),""))</f>
        <v/>
      </c>
      <c r="I64" s="13" t="str">
        <f>IF(B64="","",IFERROR(IF(OR(NOT(ISNUMBER(F64)),NOT(ISNUMBER(Carga!J65)),Carga!J65&lt;=0,COUNTIF(Carga!$B$7:$B$206,Carga!B65)&gt;1),"",F64*Carga!J65),""))</f>
        <v/>
      </c>
      <c r="J64" s="14" t="str">
        <f t="shared" si="5"/>
        <v/>
      </c>
      <c r="K64" s="13" t="str">
        <f>IF(Carga!B65="","",IFERROR(IF(OR(Carga!K65="",Carga!K65=0),"",IF(AND(ISNUMBER(Carga!K65),Carga!K65&gt;0),Carga!K65,"")),""))</f>
        <v/>
      </c>
      <c r="L64" s="13" t="str">
        <f t="shared" si="6"/>
        <v/>
      </c>
      <c r="M64" s="15" t="str">
        <f>IF(Carga!B65="","",IFERROR(IF(AND(ISNUMBER(Carga!L65),Carga!L65&gt;=1,Carga!L65&lt;=5),Carga!L65,""),""))</f>
        <v/>
      </c>
      <c r="N64" s="15" t="str">
        <f>IF(Carga!B65="","",IFERROR(IF(AND(ISNUMBER(Carga!M65),Carga!M65&gt;=1,Carga!M65&lt;=5),Carga!M65,""),""))</f>
        <v/>
      </c>
      <c r="O64" s="16" t="str">
        <f t="shared" si="7"/>
        <v/>
      </c>
      <c r="P64" s="11" t="str">
        <f>IF(B64="","",IFERROR(IF(OR(COUNT(Carga!D65:E65)&lt;2,COUNT(Carga!G65:J65)&lt;4,COUNT(Carga!L65:M65)&lt;2,Carga!D65&lt;=0,Carga!E65&lt;0,Carga!E65&gt;=Carga!D65,MIN(Carga!G65:I65)&lt;0,Carga!J65&lt;=0,Carga!L65&lt;1,Carga!L65&gt;5,Carga!M65&lt;1,Carga!M65&gt;5,MOD(Carga!L65,1)&lt;&gt;0,MOD(Carga!M65,1)&lt;&gt;0,AND(Carga!K65&lt;&gt;"",OR(NOT(ISNUMBER(Carga!K65)),Carga!K65&lt;0)),COUNTIF(Carga!$B$7:$B$206,Carga!B65)&gt;1),"Revisar datos",IF(F64&lt;=0,"Evaluar continuidad",IF(J64&gt;=IF(SUM($G$6:$G$205)&gt;0,SUM($I$6:$I$205)/SUM($G$6:$G$205),0),IF(O64&lt;=3,"Priorizar / mantener","Optimizar capacidad"),IF(O64&lt;=3,"Revisar rol","Evaluar continuidad")))),"Revisar datos"))</f>
        <v/>
      </c>
      <c r="Q64" s="17" t="str">
        <f>IF(OR(B64="",P64="Revisar datos",NOT(ISNUMBER(I64))),"",COUNTIF($I$6:$I$205,"&gt;"&amp;I64)+COUNTIF($I$6:I64,I64))</f>
        <v/>
      </c>
    </row>
    <row r="65" spans="1:17">
      <c r="A65" s="10" t="str">
        <f>IF(Carga!B66="","",Carga!A66)</f>
        <v/>
      </c>
      <c r="B65" s="10" t="str">
        <f>IF(Carga!B66="","",Carga!B66)</f>
        <v/>
      </c>
      <c r="C65" s="10" t="str">
        <f>IF(Carga!B66="","",Carga!C66)</f>
        <v/>
      </c>
      <c r="D65" s="12" t="str">
        <f>IF(Carga!B66="","",IF(ISNUMBER(Carga!F66),Carga!F66,""))</f>
        <v/>
      </c>
      <c r="E65" s="13" t="str">
        <f>IF(B65="","",IFERROR(IF(OR(COUNT(Carga!G66:I66)&lt;3,MIN(Carga!G66:I66)&lt;0),"",SUM(Carga!G66:I66)),""))</f>
        <v/>
      </c>
      <c r="F65" s="13" t="str">
        <f t="shared" si="4"/>
        <v/>
      </c>
      <c r="G65" s="13" t="str">
        <f>IF(B65="","",IFERROR(IF(OR(NOT(ISNUMBER(D65)),NOT(ISNUMBER(E65)),NOT(ISNUMBER(Carga!J66)),Carga!J66&lt;=0,COUNTIF(Carga!$B$7:$B$206,Carga!B66)&gt;1),"",D65*Carga!J66),""))</f>
        <v/>
      </c>
      <c r="H65" s="13" t="str">
        <f>IF(B65="","",IFERROR(IF(OR(NOT(ISNUMBER(E65)),NOT(ISNUMBER(Carga!J66)),Carga!J66&lt;=0,COUNTIF(Carga!$B$7:$B$206,Carga!B66)&gt;1),"",E65*Carga!J66),""))</f>
        <v/>
      </c>
      <c r="I65" s="13" t="str">
        <f>IF(B65="","",IFERROR(IF(OR(NOT(ISNUMBER(F65)),NOT(ISNUMBER(Carga!J66)),Carga!J66&lt;=0,COUNTIF(Carga!$B$7:$B$206,Carga!B66)&gt;1),"",F65*Carga!J66),""))</f>
        <v/>
      </c>
      <c r="J65" s="14" t="str">
        <f t="shared" si="5"/>
        <v/>
      </c>
      <c r="K65" s="13" t="str">
        <f>IF(Carga!B66="","",IFERROR(IF(OR(Carga!K66="",Carga!K66=0),"",IF(AND(ISNUMBER(Carga!K66),Carga!K66&gt;0),Carga!K66,"")),""))</f>
        <v/>
      </c>
      <c r="L65" s="13" t="str">
        <f t="shared" si="6"/>
        <v/>
      </c>
      <c r="M65" s="15" t="str">
        <f>IF(Carga!B66="","",IFERROR(IF(AND(ISNUMBER(Carga!L66),Carga!L66&gt;=1,Carga!L66&lt;=5),Carga!L66,""),""))</f>
        <v/>
      </c>
      <c r="N65" s="15" t="str">
        <f>IF(Carga!B66="","",IFERROR(IF(AND(ISNUMBER(Carga!M66),Carga!M66&gt;=1,Carga!M66&lt;=5),Carga!M66,""),""))</f>
        <v/>
      </c>
      <c r="O65" s="16" t="str">
        <f t="shared" si="7"/>
        <v/>
      </c>
      <c r="P65" s="11" t="str">
        <f>IF(B65="","",IFERROR(IF(OR(COUNT(Carga!D66:E66)&lt;2,COUNT(Carga!G66:J66)&lt;4,COUNT(Carga!L66:M66)&lt;2,Carga!D66&lt;=0,Carga!E66&lt;0,Carga!E66&gt;=Carga!D66,MIN(Carga!G66:I66)&lt;0,Carga!J66&lt;=0,Carga!L66&lt;1,Carga!L66&gt;5,Carga!M66&lt;1,Carga!M66&gt;5,MOD(Carga!L66,1)&lt;&gt;0,MOD(Carga!M66,1)&lt;&gt;0,AND(Carga!K66&lt;&gt;"",OR(NOT(ISNUMBER(Carga!K66)),Carga!K66&lt;0)),COUNTIF(Carga!$B$7:$B$206,Carga!B66)&gt;1),"Revisar datos",IF(F65&lt;=0,"Evaluar continuidad",IF(J65&gt;=IF(SUM($G$6:$G$205)&gt;0,SUM($I$6:$I$205)/SUM($G$6:$G$205),0),IF(O65&lt;=3,"Priorizar / mantener","Optimizar capacidad"),IF(O65&lt;=3,"Revisar rol","Evaluar continuidad")))),"Revisar datos"))</f>
        <v/>
      </c>
      <c r="Q65" s="17" t="str">
        <f>IF(OR(B65="",P65="Revisar datos",NOT(ISNUMBER(I65))),"",COUNTIF($I$6:$I$205,"&gt;"&amp;I65)+COUNTIF($I$6:I65,I65))</f>
        <v/>
      </c>
    </row>
    <row r="66" spans="1:17">
      <c r="A66" s="10" t="str">
        <f>IF(Carga!B67="","",Carga!A67)</f>
        <v/>
      </c>
      <c r="B66" s="10" t="str">
        <f>IF(Carga!B67="","",Carga!B67)</f>
        <v/>
      </c>
      <c r="C66" s="10" t="str">
        <f>IF(Carga!B67="","",Carga!C67)</f>
        <v/>
      </c>
      <c r="D66" s="12" t="str">
        <f>IF(Carga!B67="","",IF(ISNUMBER(Carga!F67),Carga!F67,""))</f>
        <v/>
      </c>
      <c r="E66" s="13" t="str">
        <f>IF(B66="","",IFERROR(IF(OR(COUNT(Carga!G67:I67)&lt;3,MIN(Carga!G67:I67)&lt;0),"",SUM(Carga!G67:I67)),""))</f>
        <v/>
      </c>
      <c r="F66" s="13" t="str">
        <f t="shared" si="4"/>
        <v/>
      </c>
      <c r="G66" s="13" t="str">
        <f>IF(B66="","",IFERROR(IF(OR(NOT(ISNUMBER(D66)),NOT(ISNUMBER(E66)),NOT(ISNUMBER(Carga!J67)),Carga!J67&lt;=0,COUNTIF(Carga!$B$7:$B$206,Carga!B67)&gt;1),"",D66*Carga!J67),""))</f>
        <v/>
      </c>
      <c r="H66" s="13" t="str">
        <f>IF(B66="","",IFERROR(IF(OR(NOT(ISNUMBER(E66)),NOT(ISNUMBER(Carga!J67)),Carga!J67&lt;=0,COUNTIF(Carga!$B$7:$B$206,Carga!B67)&gt;1),"",E66*Carga!J67),""))</f>
        <v/>
      </c>
      <c r="I66" s="13" t="str">
        <f>IF(B66="","",IFERROR(IF(OR(NOT(ISNUMBER(F66)),NOT(ISNUMBER(Carga!J67)),Carga!J67&lt;=0,COUNTIF(Carga!$B$7:$B$206,Carga!B67)&gt;1),"",F66*Carga!J67),""))</f>
        <v/>
      </c>
      <c r="J66" s="14" t="str">
        <f t="shared" si="5"/>
        <v/>
      </c>
      <c r="K66" s="13" t="str">
        <f>IF(Carga!B67="","",IFERROR(IF(OR(Carga!K67="",Carga!K67=0),"",IF(AND(ISNUMBER(Carga!K67),Carga!K67&gt;0),Carga!K67,"")),""))</f>
        <v/>
      </c>
      <c r="L66" s="13" t="str">
        <f t="shared" si="6"/>
        <v/>
      </c>
      <c r="M66" s="15" t="str">
        <f>IF(Carga!B67="","",IFERROR(IF(AND(ISNUMBER(Carga!L67),Carga!L67&gt;=1,Carga!L67&lt;=5),Carga!L67,""),""))</f>
        <v/>
      </c>
      <c r="N66" s="15" t="str">
        <f>IF(Carga!B67="","",IFERROR(IF(AND(ISNUMBER(Carga!M67),Carga!M67&gt;=1,Carga!M67&lt;=5),Carga!M67,""),""))</f>
        <v/>
      </c>
      <c r="O66" s="16" t="str">
        <f t="shared" si="7"/>
        <v/>
      </c>
      <c r="P66" s="11" t="str">
        <f>IF(B66="","",IFERROR(IF(OR(COUNT(Carga!D67:E67)&lt;2,COUNT(Carga!G67:J67)&lt;4,COUNT(Carga!L67:M67)&lt;2,Carga!D67&lt;=0,Carga!E67&lt;0,Carga!E67&gt;=Carga!D67,MIN(Carga!G67:I67)&lt;0,Carga!J67&lt;=0,Carga!L67&lt;1,Carga!L67&gt;5,Carga!M67&lt;1,Carga!M67&gt;5,MOD(Carga!L67,1)&lt;&gt;0,MOD(Carga!M67,1)&lt;&gt;0,AND(Carga!K67&lt;&gt;"",OR(NOT(ISNUMBER(Carga!K67)),Carga!K67&lt;0)),COUNTIF(Carga!$B$7:$B$206,Carga!B67)&gt;1),"Revisar datos",IF(F66&lt;=0,"Evaluar continuidad",IF(J66&gt;=IF(SUM($G$6:$G$205)&gt;0,SUM($I$6:$I$205)/SUM($G$6:$G$205),0),IF(O66&lt;=3,"Priorizar / mantener","Optimizar capacidad"),IF(O66&lt;=3,"Revisar rol","Evaluar continuidad")))),"Revisar datos"))</f>
        <v/>
      </c>
      <c r="Q66" s="17" t="str">
        <f>IF(OR(B66="",P66="Revisar datos",NOT(ISNUMBER(I66))),"",COUNTIF($I$6:$I$205,"&gt;"&amp;I66)+COUNTIF($I$6:I66,I66))</f>
        <v/>
      </c>
    </row>
    <row r="67" spans="1:17">
      <c r="A67" s="10" t="str">
        <f>IF(Carga!B68="","",Carga!A68)</f>
        <v/>
      </c>
      <c r="B67" s="10" t="str">
        <f>IF(Carga!B68="","",Carga!B68)</f>
        <v/>
      </c>
      <c r="C67" s="10" t="str">
        <f>IF(Carga!B68="","",Carga!C68)</f>
        <v/>
      </c>
      <c r="D67" s="12" t="str">
        <f>IF(Carga!B68="","",IF(ISNUMBER(Carga!F68),Carga!F68,""))</f>
        <v/>
      </c>
      <c r="E67" s="13" t="str">
        <f>IF(B67="","",IFERROR(IF(OR(COUNT(Carga!G68:I68)&lt;3,MIN(Carga!G68:I68)&lt;0),"",SUM(Carga!G68:I68)),""))</f>
        <v/>
      </c>
      <c r="F67" s="13" t="str">
        <f t="shared" si="4"/>
        <v/>
      </c>
      <c r="G67" s="13" t="str">
        <f>IF(B67="","",IFERROR(IF(OR(NOT(ISNUMBER(D67)),NOT(ISNUMBER(E67)),NOT(ISNUMBER(Carga!J68)),Carga!J68&lt;=0,COUNTIF(Carga!$B$7:$B$206,Carga!B68)&gt;1),"",D67*Carga!J68),""))</f>
        <v/>
      </c>
      <c r="H67" s="13" t="str">
        <f>IF(B67="","",IFERROR(IF(OR(NOT(ISNUMBER(E67)),NOT(ISNUMBER(Carga!J68)),Carga!J68&lt;=0,COUNTIF(Carga!$B$7:$B$206,Carga!B68)&gt;1),"",E67*Carga!J68),""))</f>
        <v/>
      </c>
      <c r="I67" s="13" t="str">
        <f>IF(B67="","",IFERROR(IF(OR(NOT(ISNUMBER(F67)),NOT(ISNUMBER(Carga!J68)),Carga!J68&lt;=0,COUNTIF(Carga!$B$7:$B$206,Carga!B68)&gt;1),"",F67*Carga!J68),""))</f>
        <v/>
      </c>
      <c r="J67" s="14" t="str">
        <f t="shared" si="5"/>
        <v/>
      </c>
      <c r="K67" s="13" t="str">
        <f>IF(Carga!B68="","",IFERROR(IF(OR(Carga!K68="",Carga!K68=0),"",IF(AND(ISNUMBER(Carga!K68),Carga!K68&gt;0),Carga!K68,"")),""))</f>
        <v/>
      </c>
      <c r="L67" s="13" t="str">
        <f t="shared" si="6"/>
        <v/>
      </c>
      <c r="M67" s="15" t="str">
        <f>IF(Carga!B68="","",IFERROR(IF(AND(ISNUMBER(Carga!L68),Carga!L68&gt;=1,Carga!L68&lt;=5),Carga!L68,""),""))</f>
        <v/>
      </c>
      <c r="N67" s="15" t="str">
        <f>IF(Carga!B68="","",IFERROR(IF(AND(ISNUMBER(Carga!M68),Carga!M68&gt;=1,Carga!M68&lt;=5),Carga!M68,""),""))</f>
        <v/>
      </c>
      <c r="O67" s="16" t="str">
        <f t="shared" si="7"/>
        <v/>
      </c>
      <c r="P67" s="11" t="str">
        <f>IF(B67="","",IFERROR(IF(OR(COUNT(Carga!D68:E68)&lt;2,COUNT(Carga!G68:J68)&lt;4,COUNT(Carga!L68:M68)&lt;2,Carga!D68&lt;=0,Carga!E68&lt;0,Carga!E68&gt;=Carga!D68,MIN(Carga!G68:I68)&lt;0,Carga!J68&lt;=0,Carga!L68&lt;1,Carga!L68&gt;5,Carga!M68&lt;1,Carga!M68&gt;5,MOD(Carga!L68,1)&lt;&gt;0,MOD(Carga!M68,1)&lt;&gt;0,AND(Carga!K68&lt;&gt;"",OR(NOT(ISNUMBER(Carga!K68)),Carga!K68&lt;0)),COUNTIF(Carga!$B$7:$B$206,Carga!B68)&gt;1),"Revisar datos",IF(F67&lt;=0,"Evaluar continuidad",IF(J67&gt;=IF(SUM($G$6:$G$205)&gt;0,SUM($I$6:$I$205)/SUM($G$6:$G$205),0),IF(O67&lt;=3,"Priorizar / mantener","Optimizar capacidad"),IF(O67&lt;=3,"Revisar rol","Evaluar continuidad")))),"Revisar datos"))</f>
        <v/>
      </c>
      <c r="Q67" s="17" t="str">
        <f>IF(OR(B67="",P67="Revisar datos",NOT(ISNUMBER(I67))),"",COUNTIF($I$6:$I$205,"&gt;"&amp;I67)+COUNTIF($I$6:I67,I67))</f>
        <v/>
      </c>
    </row>
    <row r="68" spans="1:17">
      <c r="A68" s="10" t="str">
        <f>IF(Carga!B69="","",Carga!A69)</f>
        <v/>
      </c>
      <c r="B68" s="10" t="str">
        <f>IF(Carga!B69="","",Carga!B69)</f>
        <v/>
      </c>
      <c r="C68" s="10" t="str">
        <f>IF(Carga!B69="","",Carga!C69)</f>
        <v/>
      </c>
      <c r="D68" s="12" t="str">
        <f>IF(Carga!B69="","",IF(ISNUMBER(Carga!F69),Carga!F69,""))</f>
        <v/>
      </c>
      <c r="E68" s="13" t="str">
        <f>IF(B68="","",IFERROR(IF(OR(COUNT(Carga!G69:I69)&lt;3,MIN(Carga!G69:I69)&lt;0),"",SUM(Carga!G69:I69)),""))</f>
        <v/>
      </c>
      <c r="F68" s="13" t="str">
        <f t="shared" si="4"/>
        <v/>
      </c>
      <c r="G68" s="13" t="str">
        <f>IF(B68="","",IFERROR(IF(OR(NOT(ISNUMBER(D68)),NOT(ISNUMBER(E68)),NOT(ISNUMBER(Carga!J69)),Carga!J69&lt;=0,COUNTIF(Carga!$B$7:$B$206,Carga!B69)&gt;1),"",D68*Carga!J69),""))</f>
        <v/>
      </c>
      <c r="H68" s="13" t="str">
        <f>IF(B68="","",IFERROR(IF(OR(NOT(ISNUMBER(E68)),NOT(ISNUMBER(Carga!J69)),Carga!J69&lt;=0,COUNTIF(Carga!$B$7:$B$206,Carga!B69)&gt;1),"",E68*Carga!J69),""))</f>
        <v/>
      </c>
      <c r="I68" s="13" t="str">
        <f>IF(B68="","",IFERROR(IF(OR(NOT(ISNUMBER(F68)),NOT(ISNUMBER(Carga!J69)),Carga!J69&lt;=0,COUNTIF(Carga!$B$7:$B$206,Carga!B69)&gt;1),"",F68*Carga!J69),""))</f>
        <v/>
      </c>
      <c r="J68" s="14" t="str">
        <f t="shared" si="5"/>
        <v/>
      </c>
      <c r="K68" s="13" t="str">
        <f>IF(Carga!B69="","",IFERROR(IF(OR(Carga!K69="",Carga!K69=0),"",IF(AND(ISNUMBER(Carga!K69),Carga!K69&gt;0),Carga!K69,"")),""))</f>
        <v/>
      </c>
      <c r="L68" s="13" t="str">
        <f t="shared" si="6"/>
        <v/>
      </c>
      <c r="M68" s="15" t="str">
        <f>IF(Carga!B69="","",IFERROR(IF(AND(ISNUMBER(Carga!L69),Carga!L69&gt;=1,Carga!L69&lt;=5),Carga!L69,""),""))</f>
        <v/>
      </c>
      <c r="N68" s="15" t="str">
        <f>IF(Carga!B69="","",IFERROR(IF(AND(ISNUMBER(Carga!M69),Carga!M69&gt;=1,Carga!M69&lt;=5),Carga!M69,""),""))</f>
        <v/>
      </c>
      <c r="O68" s="16" t="str">
        <f t="shared" si="7"/>
        <v/>
      </c>
      <c r="P68" s="11" t="str">
        <f>IF(B68="","",IFERROR(IF(OR(COUNT(Carga!D69:E69)&lt;2,COUNT(Carga!G69:J69)&lt;4,COUNT(Carga!L69:M69)&lt;2,Carga!D69&lt;=0,Carga!E69&lt;0,Carga!E69&gt;=Carga!D69,MIN(Carga!G69:I69)&lt;0,Carga!J69&lt;=0,Carga!L69&lt;1,Carga!L69&gt;5,Carga!M69&lt;1,Carga!M69&gt;5,MOD(Carga!L69,1)&lt;&gt;0,MOD(Carga!M69,1)&lt;&gt;0,AND(Carga!K69&lt;&gt;"",OR(NOT(ISNUMBER(Carga!K69)),Carga!K69&lt;0)),COUNTIF(Carga!$B$7:$B$206,Carga!B69)&gt;1),"Revisar datos",IF(F68&lt;=0,"Evaluar continuidad",IF(J68&gt;=IF(SUM($G$6:$G$205)&gt;0,SUM($I$6:$I$205)/SUM($G$6:$G$205),0),IF(O68&lt;=3,"Priorizar / mantener","Optimizar capacidad"),IF(O68&lt;=3,"Revisar rol","Evaluar continuidad")))),"Revisar datos"))</f>
        <v/>
      </c>
      <c r="Q68" s="17" t="str">
        <f>IF(OR(B68="",P68="Revisar datos",NOT(ISNUMBER(I68))),"",COUNTIF($I$6:$I$205,"&gt;"&amp;I68)+COUNTIF($I$6:I68,I68))</f>
        <v/>
      </c>
    </row>
    <row r="69" spans="1:17">
      <c r="A69" s="10" t="str">
        <f>IF(Carga!B70="","",Carga!A70)</f>
        <v/>
      </c>
      <c r="B69" s="10" t="str">
        <f>IF(Carga!B70="","",Carga!B70)</f>
        <v/>
      </c>
      <c r="C69" s="10" t="str">
        <f>IF(Carga!B70="","",Carga!C70)</f>
        <v/>
      </c>
      <c r="D69" s="12" t="str">
        <f>IF(Carga!B70="","",IF(ISNUMBER(Carga!F70),Carga!F70,""))</f>
        <v/>
      </c>
      <c r="E69" s="13" t="str">
        <f>IF(B69="","",IFERROR(IF(OR(COUNT(Carga!G70:I70)&lt;3,MIN(Carga!G70:I70)&lt;0),"",SUM(Carga!G70:I70)),""))</f>
        <v/>
      </c>
      <c r="F69" s="13" t="str">
        <f t="shared" si="4"/>
        <v/>
      </c>
      <c r="G69" s="13" t="str">
        <f>IF(B69="","",IFERROR(IF(OR(NOT(ISNUMBER(D69)),NOT(ISNUMBER(E69)),NOT(ISNUMBER(Carga!J70)),Carga!J70&lt;=0,COUNTIF(Carga!$B$7:$B$206,Carga!B70)&gt;1),"",D69*Carga!J70),""))</f>
        <v/>
      </c>
      <c r="H69" s="13" t="str">
        <f>IF(B69="","",IFERROR(IF(OR(NOT(ISNUMBER(E69)),NOT(ISNUMBER(Carga!J70)),Carga!J70&lt;=0,COUNTIF(Carga!$B$7:$B$206,Carga!B70)&gt;1),"",E69*Carga!J70),""))</f>
        <v/>
      </c>
      <c r="I69" s="13" t="str">
        <f>IF(B69="","",IFERROR(IF(OR(NOT(ISNUMBER(F69)),NOT(ISNUMBER(Carga!J70)),Carga!J70&lt;=0,COUNTIF(Carga!$B$7:$B$206,Carga!B70)&gt;1),"",F69*Carga!J70),""))</f>
        <v/>
      </c>
      <c r="J69" s="14" t="str">
        <f t="shared" si="5"/>
        <v/>
      </c>
      <c r="K69" s="13" t="str">
        <f>IF(Carga!B70="","",IFERROR(IF(OR(Carga!K70="",Carga!K70=0),"",IF(AND(ISNUMBER(Carga!K70),Carga!K70&gt;0),Carga!K70,"")),""))</f>
        <v/>
      </c>
      <c r="L69" s="13" t="str">
        <f t="shared" si="6"/>
        <v/>
      </c>
      <c r="M69" s="15" t="str">
        <f>IF(Carga!B70="","",IFERROR(IF(AND(ISNUMBER(Carga!L70),Carga!L70&gt;=1,Carga!L70&lt;=5),Carga!L70,""),""))</f>
        <v/>
      </c>
      <c r="N69" s="15" t="str">
        <f>IF(Carga!B70="","",IFERROR(IF(AND(ISNUMBER(Carga!M70),Carga!M70&gt;=1,Carga!M70&lt;=5),Carga!M70,""),""))</f>
        <v/>
      </c>
      <c r="O69" s="16" t="str">
        <f t="shared" si="7"/>
        <v/>
      </c>
      <c r="P69" s="11" t="str">
        <f>IF(B69="","",IFERROR(IF(OR(COUNT(Carga!D70:E70)&lt;2,COUNT(Carga!G70:J70)&lt;4,COUNT(Carga!L70:M70)&lt;2,Carga!D70&lt;=0,Carga!E70&lt;0,Carga!E70&gt;=Carga!D70,MIN(Carga!G70:I70)&lt;0,Carga!J70&lt;=0,Carga!L70&lt;1,Carga!L70&gt;5,Carga!M70&lt;1,Carga!M70&gt;5,MOD(Carga!L70,1)&lt;&gt;0,MOD(Carga!M70,1)&lt;&gt;0,AND(Carga!K70&lt;&gt;"",OR(NOT(ISNUMBER(Carga!K70)),Carga!K70&lt;0)),COUNTIF(Carga!$B$7:$B$206,Carga!B70)&gt;1),"Revisar datos",IF(F69&lt;=0,"Evaluar continuidad",IF(J69&gt;=IF(SUM($G$6:$G$205)&gt;0,SUM($I$6:$I$205)/SUM($G$6:$G$205),0),IF(O69&lt;=3,"Priorizar / mantener","Optimizar capacidad"),IF(O69&lt;=3,"Revisar rol","Evaluar continuidad")))),"Revisar datos"))</f>
        <v/>
      </c>
      <c r="Q69" s="17" t="str">
        <f>IF(OR(B69="",P69="Revisar datos",NOT(ISNUMBER(I69))),"",COUNTIF($I$6:$I$205,"&gt;"&amp;I69)+COUNTIF($I$6:I69,I69))</f>
        <v/>
      </c>
    </row>
    <row r="70" spans="1:17">
      <c r="A70" s="10" t="str">
        <f>IF(Carga!B71="","",Carga!A71)</f>
        <v/>
      </c>
      <c r="B70" s="10" t="str">
        <f>IF(Carga!B71="","",Carga!B71)</f>
        <v/>
      </c>
      <c r="C70" s="10" t="str">
        <f>IF(Carga!B71="","",Carga!C71)</f>
        <v/>
      </c>
      <c r="D70" s="12" t="str">
        <f>IF(Carga!B71="","",IF(ISNUMBER(Carga!F71),Carga!F71,""))</f>
        <v/>
      </c>
      <c r="E70" s="13" t="str">
        <f>IF(B70="","",IFERROR(IF(OR(COUNT(Carga!G71:I71)&lt;3,MIN(Carga!G71:I71)&lt;0),"",SUM(Carga!G71:I71)),""))</f>
        <v/>
      </c>
      <c r="F70" s="13" t="str">
        <f t="shared" ref="F70:F101" si="8">IF(OR(B70="",NOT(ISNUMBER(D70)),NOT(ISNUMBER(E70))),"",D70-E70)</f>
        <v/>
      </c>
      <c r="G70" s="13" t="str">
        <f>IF(B70="","",IFERROR(IF(OR(NOT(ISNUMBER(D70)),NOT(ISNUMBER(E70)),NOT(ISNUMBER(Carga!J71)),Carga!J71&lt;=0,COUNTIF(Carga!$B$7:$B$206,Carga!B71)&gt;1),"",D70*Carga!J71),""))</f>
        <v/>
      </c>
      <c r="H70" s="13" t="str">
        <f>IF(B70="","",IFERROR(IF(OR(NOT(ISNUMBER(E70)),NOT(ISNUMBER(Carga!J71)),Carga!J71&lt;=0,COUNTIF(Carga!$B$7:$B$206,Carga!B71)&gt;1),"",E70*Carga!J71),""))</f>
        <v/>
      </c>
      <c r="I70" s="13" t="str">
        <f>IF(B70="","",IFERROR(IF(OR(NOT(ISNUMBER(F70)),NOT(ISNUMBER(Carga!J71)),Carga!J71&lt;=0,COUNTIF(Carga!$B$7:$B$206,Carga!B71)&gt;1),"",F70*Carga!J71),""))</f>
        <v/>
      </c>
      <c r="J70" s="14" t="str">
        <f t="shared" ref="J70:J101" si="9">IF(OR(B70="",NOT(ISNUMBER(G70)),G70&lt;=0,NOT(ISNUMBER(I70))),"",I70/G70)</f>
        <v/>
      </c>
      <c r="K70" s="13" t="str">
        <f>IF(Carga!B71="","",IFERROR(IF(OR(Carga!K71="",Carga!K71=0),"",IF(AND(ISNUMBER(Carga!K71),Carga!K71&gt;0),Carga!K71,"")),""))</f>
        <v/>
      </c>
      <c r="L70" s="13" t="str">
        <f t="shared" ref="L70:L101" si="10">IF(OR(B70="",NOT(ISNUMBER(K70)),K70&lt;=0,NOT(ISNUMBER(F70))),"",F70/K70)</f>
        <v/>
      </c>
      <c r="M70" s="15" t="str">
        <f>IF(Carga!B71="","",IFERROR(IF(AND(ISNUMBER(Carga!L71),Carga!L71&gt;=1,Carga!L71&lt;=5),Carga!L71,""),""))</f>
        <v/>
      </c>
      <c r="N70" s="15" t="str">
        <f>IF(Carga!B71="","",IFERROR(IF(AND(ISNUMBER(Carga!M71),Carga!M71&gt;=1,Carga!M71&lt;=5),Carga!M71,""),""))</f>
        <v/>
      </c>
      <c r="O70" s="16" t="str">
        <f t="shared" ref="O70:O101" si="11">IF(OR(B70="",M70="",N70=""),"",AVERAGE(M70:N70))</f>
        <v/>
      </c>
      <c r="P70" s="11" t="str">
        <f>IF(B70="","",IFERROR(IF(OR(COUNT(Carga!D71:E71)&lt;2,COUNT(Carga!G71:J71)&lt;4,COUNT(Carga!L71:M71)&lt;2,Carga!D71&lt;=0,Carga!E71&lt;0,Carga!E71&gt;=Carga!D71,MIN(Carga!G71:I71)&lt;0,Carga!J71&lt;=0,Carga!L71&lt;1,Carga!L71&gt;5,Carga!M71&lt;1,Carga!M71&gt;5,MOD(Carga!L71,1)&lt;&gt;0,MOD(Carga!M71,1)&lt;&gt;0,AND(Carga!K71&lt;&gt;"",OR(NOT(ISNUMBER(Carga!K71)),Carga!K71&lt;0)),COUNTIF(Carga!$B$7:$B$206,Carga!B71)&gt;1),"Revisar datos",IF(F70&lt;=0,"Evaluar continuidad",IF(J70&gt;=IF(SUM($G$6:$G$205)&gt;0,SUM($I$6:$I$205)/SUM($G$6:$G$205),0),IF(O70&lt;=3,"Priorizar / mantener","Optimizar capacidad"),IF(O70&lt;=3,"Revisar rol","Evaluar continuidad")))),"Revisar datos"))</f>
        <v/>
      </c>
      <c r="Q70" s="17" t="str">
        <f>IF(OR(B70="",P70="Revisar datos",NOT(ISNUMBER(I70))),"",COUNTIF($I$6:$I$205,"&gt;"&amp;I70)+COUNTIF($I$6:I70,I70))</f>
        <v/>
      </c>
    </row>
    <row r="71" spans="1:17">
      <c r="A71" s="10" t="str">
        <f>IF(Carga!B72="","",Carga!A72)</f>
        <v/>
      </c>
      <c r="B71" s="10" t="str">
        <f>IF(Carga!B72="","",Carga!B72)</f>
        <v/>
      </c>
      <c r="C71" s="10" t="str">
        <f>IF(Carga!B72="","",Carga!C72)</f>
        <v/>
      </c>
      <c r="D71" s="12" t="str">
        <f>IF(Carga!B72="","",IF(ISNUMBER(Carga!F72),Carga!F72,""))</f>
        <v/>
      </c>
      <c r="E71" s="13" t="str">
        <f>IF(B71="","",IFERROR(IF(OR(COUNT(Carga!G72:I72)&lt;3,MIN(Carga!G72:I72)&lt;0),"",SUM(Carga!G72:I72)),""))</f>
        <v/>
      </c>
      <c r="F71" s="13" t="str">
        <f t="shared" si="8"/>
        <v/>
      </c>
      <c r="G71" s="13" t="str">
        <f>IF(B71="","",IFERROR(IF(OR(NOT(ISNUMBER(D71)),NOT(ISNUMBER(E71)),NOT(ISNUMBER(Carga!J72)),Carga!J72&lt;=0,COUNTIF(Carga!$B$7:$B$206,Carga!B72)&gt;1),"",D71*Carga!J72),""))</f>
        <v/>
      </c>
      <c r="H71" s="13" t="str">
        <f>IF(B71="","",IFERROR(IF(OR(NOT(ISNUMBER(E71)),NOT(ISNUMBER(Carga!J72)),Carga!J72&lt;=0,COUNTIF(Carga!$B$7:$B$206,Carga!B72)&gt;1),"",E71*Carga!J72),""))</f>
        <v/>
      </c>
      <c r="I71" s="13" t="str">
        <f>IF(B71="","",IFERROR(IF(OR(NOT(ISNUMBER(F71)),NOT(ISNUMBER(Carga!J72)),Carga!J72&lt;=0,COUNTIF(Carga!$B$7:$B$206,Carga!B72)&gt;1),"",F71*Carga!J72),""))</f>
        <v/>
      </c>
      <c r="J71" s="14" t="str">
        <f t="shared" si="9"/>
        <v/>
      </c>
      <c r="K71" s="13" t="str">
        <f>IF(Carga!B72="","",IFERROR(IF(OR(Carga!K72="",Carga!K72=0),"",IF(AND(ISNUMBER(Carga!K72),Carga!K72&gt;0),Carga!K72,"")),""))</f>
        <v/>
      </c>
      <c r="L71" s="13" t="str">
        <f t="shared" si="10"/>
        <v/>
      </c>
      <c r="M71" s="15" t="str">
        <f>IF(Carga!B72="","",IFERROR(IF(AND(ISNUMBER(Carga!L72),Carga!L72&gt;=1,Carga!L72&lt;=5),Carga!L72,""),""))</f>
        <v/>
      </c>
      <c r="N71" s="15" t="str">
        <f>IF(Carga!B72="","",IFERROR(IF(AND(ISNUMBER(Carga!M72),Carga!M72&gt;=1,Carga!M72&lt;=5),Carga!M72,""),""))</f>
        <v/>
      </c>
      <c r="O71" s="16" t="str">
        <f t="shared" si="11"/>
        <v/>
      </c>
      <c r="P71" s="11" t="str">
        <f>IF(B71="","",IFERROR(IF(OR(COUNT(Carga!D72:E72)&lt;2,COUNT(Carga!G72:J72)&lt;4,COUNT(Carga!L72:M72)&lt;2,Carga!D72&lt;=0,Carga!E72&lt;0,Carga!E72&gt;=Carga!D72,MIN(Carga!G72:I72)&lt;0,Carga!J72&lt;=0,Carga!L72&lt;1,Carga!L72&gt;5,Carga!M72&lt;1,Carga!M72&gt;5,MOD(Carga!L72,1)&lt;&gt;0,MOD(Carga!M72,1)&lt;&gt;0,AND(Carga!K72&lt;&gt;"",OR(NOT(ISNUMBER(Carga!K72)),Carga!K72&lt;0)),COUNTIF(Carga!$B$7:$B$206,Carga!B72)&gt;1),"Revisar datos",IF(F71&lt;=0,"Evaluar continuidad",IF(J71&gt;=IF(SUM($G$6:$G$205)&gt;0,SUM($I$6:$I$205)/SUM($G$6:$G$205),0),IF(O71&lt;=3,"Priorizar / mantener","Optimizar capacidad"),IF(O71&lt;=3,"Revisar rol","Evaluar continuidad")))),"Revisar datos"))</f>
        <v/>
      </c>
      <c r="Q71" s="17" t="str">
        <f>IF(OR(B71="",P71="Revisar datos",NOT(ISNUMBER(I71))),"",COUNTIF($I$6:$I$205,"&gt;"&amp;I71)+COUNTIF($I$6:I71,I71))</f>
        <v/>
      </c>
    </row>
    <row r="72" spans="1:17">
      <c r="A72" s="10" t="str">
        <f>IF(Carga!B73="","",Carga!A73)</f>
        <v/>
      </c>
      <c r="B72" s="10" t="str">
        <f>IF(Carga!B73="","",Carga!B73)</f>
        <v/>
      </c>
      <c r="C72" s="10" t="str">
        <f>IF(Carga!B73="","",Carga!C73)</f>
        <v/>
      </c>
      <c r="D72" s="12" t="str">
        <f>IF(Carga!B73="","",IF(ISNUMBER(Carga!F73),Carga!F73,""))</f>
        <v/>
      </c>
      <c r="E72" s="13" t="str">
        <f>IF(B72="","",IFERROR(IF(OR(COUNT(Carga!G73:I73)&lt;3,MIN(Carga!G73:I73)&lt;0),"",SUM(Carga!G73:I73)),""))</f>
        <v/>
      </c>
      <c r="F72" s="13" t="str">
        <f t="shared" si="8"/>
        <v/>
      </c>
      <c r="G72" s="13" t="str">
        <f>IF(B72="","",IFERROR(IF(OR(NOT(ISNUMBER(D72)),NOT(ISNUMBER(E72)),NOT(ISNUMBER(Carga!J73)),Carga!J73&lt;=0,COUNTIF(Carga!$B$7:$B$206,Carga!B73)&gt;1),"",D72*Carga!J73),""))</f>
        <v/>
      </c>
      <c r="H72" s="13" t="str">
        <f>IF(B72="","",IFERROR(IF(OR(NOT(ISNUMBER(E72)),NOT(ISNUMBER(Carga!J73)),Carga!J73&lt;=0,COUNTIF(Carga!$B$7:$B$206,Carga!B73)&gt;1),"",E72*Carga!J73),""))</f>
        <v/>
      </c>
      <c r="I72" s="13" t="str">
        <f>IF(B72="","",IFERROR(IF(OR(NOT(ISNUMBER(F72)),NOT(ISNUMBER(Carga!J73)),Carga!J73&lt;=0,COUNTIF(Carga!$B$7:$B$206,Carga!B73)&gt;1),"",F72*Carga!J73),""))</f>
        <v/>
      </c>
      <c r="J72" s="14" t="str">
        <f t="shared" si="9"/>
        <v/>
      </c>
      <c r="K72" s="13" t="str">
        <f>IF(Carga!B73="","",IFERROR(IF(OR(Carga!K73="",Carga!K73=0),"",IF(AND(ISNUMBER(Carga!K73),Carga!K73&gt;0),Carga!K73,"")),""))</f>
        <v/>
      </c>
      <c r="L72" s="13" t="str">
        <f t="shared" si="10"/>
        <v/>
      </c>
      <c r="M72" s="15" t="str">
        <f>IF(Carga!B73="","",IFERROR(IF(AND(ISNUMBER(Carga!L73),Carga!L73&gt;=1,Carga!L73&lt;=5),Carga!L73,""),""))</f>
        <v/>
      </c>
      <c r="N72" s="15" t="str">
        <f>IF(Carga!B73="","",IFERROR(IF(AND(ISNUMBER(Carga!M73),Carga!M73&gt;=1,Carga!M73&lt;=5),Carga!M73,""),""))</f>
        <v/>
      </c>
      <c r="O72" s="16" t="str">
        <f t="shared" si="11"/>
        <v/>
      </c>
      <c r="P72" s="11" t="str">
        <f>IF(B72="","",IFERROR(IF(OR(COUNT(Carga!D73:E73)&lt;2,COUNT(Carga!G73:J73)&lt;4,COUNT(Carga!L73:M73)&lt;2,Carga!D73&lt;=0,Carga!E73&lt;0,Carga!E73&gt;=Carga!D73,MIN(Carga!G73:I73)&lt;0,Carga!J73&lt;=0,Carga!L73&lt;1,Carga!L73&gt;5,Carga!M73&lt;1,Carga!M73&gt;5,MOD(Carga!L73,1)&lt;&gt;0,MOD(Carga!M73,1)&lt;&gt;0,AND(Carga!K73&lt;&gt;"",OR(NOT(ISNUMBER(Carga!K73)),Carga!K73&lt;0)),COUNTIF(Carga!$B$7:$B$206,Carga!B73)&gt;1),"Revisar datos",IF(F72&lt;=0,"Evaluar continuidad",IF(J72&gt;=IF(SUM($G$6:$G$205)&gt;0,SUM($I$6:$I$205)/SUM($G$6:$G$205),0),IF(O72&lt;=3,"Priorizar / mantener","Optimizar capacidad"),IF(O72&lt;=3,"Revisar rol","Evaluar continuidad")))),"Revisar datos"))</f>
        <v/>
      </c>
      <c r="Q72" s="17" t="str">
        <f>IF(OR(B72="",P72="Revisar datos",NOT(ISNUMBER(I72))),"",COUNTIF($I$6:$I$205,"&gt;"&amp;I72)+COUNTIF($I$6:I72,I72))</f>
        <v/>
      </c>
    </row>
    <row r="73" spans="1:17">
      <c r="A73" s="10" t="str">
        <f>IF(Carga!B74="","",Carga!A74)</f>
        <v/>
      </c>
      <c r="B73" s="10" t="str">
        <f>IF(Carga!B74="","",Carga!B74)</f>
        <v/>
      </c>
      <c r="C73" s="10" t="str">
        <f>IF(Carga!B74="","",Carga!C74)</f>
        <v/>
      </c>
      <c r="D73" s="12" t="str">
        <f>IF(Carga!B74="","",IF(ISNUMBER(Carga!F74),Carga!F74,""))</f>
        <v/>
      </c>
      <c r="E73" s="13" t="str">
        <f>IF(B73="","",IFERROR(IF(OR(COUNT(Carga!G74:I74)&lt;3,MIN(Carga!G74:I74)&lt;0),"",SUM(Carga!G74:I74)),""))</f>
        <v/>
      </c>
      <c r="F73" s="13" t="str">
        <f t="shared" si="8"/>
        <v/>
      </c>
      <c r="G73" s="13" t="str">
        <f>IF(B73="","",IFERROR(IF(OR(NOT(ISNUMBER(D73)),NOT(ISNUMBER(E73)),NOT(ISNUMBER(Carga!J74)),Carga!J74&lt;=0,COUNTIF(Carga!$B$7:$B$206,Carga!B74)&gt;1),"",D73*Carga!J74),""))</f>
        <v/>
      </c>
      <c r="H73" s="13" t="str">
        <f>IF(B73="","",IFERROR(IF(OR(NOT(ISNUMBER(E73)),NOT(ISNUMBER(Carga!J74)),Carga!J74&lt;=0,COUNTIF(Carga!$B$7:$B$206,Carga!B74)&gt;1),"",E73*Carga!J74),""))</f>
        <v/>
      </c>
      <c r="I73" s="13" t="str">
        <f>IF(B73="","",IFERROR(IF(OR(NOT(ISNUMBER(F73)),NOT(ISNUMBER(Carga!J74)),Carga!J74&lt;=0,COUNTIF(Carga!$B$7:$B$206,Carga!B74)&gt;1),"",F73*Carga!J74),""))</f>
        <v/>
      </c>
      <c r="J73" s="14" t="str">
        <f t="shared" si="9"/>
        <v/>
      </c>
      <c r="K73" s="13" t="str">
        <f>IF(Carga!B74="","",IFERROR(IF(OR(Carga!K74="",Carga!K74=0),"",IF(AND(ISNUMBER(Carga!K74),Carga!K74&gt;0),Carga!K74,"")),""))</f>
        <v/>
      </c>
      <c r="L73" s="13" t="str">
        <f t="shared" si="10"/>
        <v/>
      </c>
      <c r="M73" s="15" t="str">
        <f>IF(Carga!B74="","",IFERROR(IF(AND(ISNUMBER(Carga!L74),Carga!L74&gt;=1,Carga!L74&lt;=5),Carga!L74,""),""))</f>
        <v/>
      </c>
      <c r="N73" s="15" t="str">
        <f>IF(Carga!B74="","",IFERROR(IF(AND(ISNUMBER(Carga!M74),Carga!M74&gt;=1,Carga!M74&lt;=5),Carga!M74,""),""))</f>
        <v/>
      </c>
      <c r="O73" s="16" t="str">
        <f t="shared" si="11"/>
        <v/>
      </c>
      <c r="P73" s="11" t="str">
        <f>IF(B73="","",IFERROR(IF(OR(COUNT(Carga!D74:E74)&lt;2,COUNT(Carga!G74:J74)&lt;4,COUNT(Carga!L74:M74)&lt;2,Carga!D74&lt;=0,Carga!E74&lt;0,Carga!E74&gt;=Carga!D74,MIN(Carga!G74:I74)&lt;0,Carga!J74&lt;=0,Carga!L74&lt;1,Carga!L74&gt;5,Carga!M74&lt;1,Carga!M74&gt;5,MOD(Carga!L74,1)&lt;&gt;0,MOD(Carga!M74,1)&lt;&gt;0,AND(Carga!K74&lt;&gt;"",OR(NOT(ISNUMBER(Carga!K74)),Carga!K74&lt;0)),COUNTIF(Carga!$B$7:$B$206,Carga!B74)&gt;1),"Revisar datos",IF(F73&lt;=0,"Evaluar continuidad",IF(J73&gt;=IF(SUM($G$6:$G$205)&gt;0,SUM($I$6:$I$205)/SUM($G$6:$G$205),0),IF(O73&lt;=3,"Priorizar / mantener","Optimizar capacidad"),IF(O73&lt;=3,"Revisar rol","Evaluar continuidad")))),"Revisar datos"))</f>
        <v/>
      </c>
      <c r="Q73" s="17" t="str">
        <f>IF(OR(B73="",P73="Revisar datos",NOT(ISNUMBER(I73))),"",COUNTIF($I$6:$I$205,"&gt;"&amp;I73)+COUNTIF($I$6:I73,I73))</f>
        <v/>
      </c>
    </row>
    <row r="74" spans="1:17">
      <c r="A74" s="10" t="str">
        <f>IF(Carga!B75="","",Carga!A75)</f>
        <v/>
      </c>
      <c r="B74" s="10" t="str">
        <f>IF(Carga!B75="","",Carga!B75)</f>
        <v/>
      </c>
      <c r="C74" s="10" t="str">
        <f>IF(Carga!B75="","",Carga!C75)</f>
        <v/>
      </c>
      <c r="D74" s="12" t="str">
        <f>IF(Carga!B75="","",IF(ISNUMBER(Carga!F75),Carga!F75,""))</f>
        <v/>
      </c>
      <c r="E74" s="13" t="str">
        <f>IF(B74="","",IFERROR(IF(OR(COUNT(Carga!G75:I75)&lt;3,MIN(Carga!G75:I75)&lt;0),"",SUM(Carga!G75:I75)),""))</f>
        <v/>
      </c>
      <c r="F74" s="13" t="str">
        <f t="shared" si="8"/>
        <v/>
      </c>
      <c r="G74" s="13" t="str">
        <f>IF(B74="","",IFERROR(IF(OR(NOT(ISNUMBER(D74)),NOT(ISNUMBER(E74)),NOT(ISNUMBER(Carga!J75)),Carga!J75&lt;=0,COUNTIF(Carga!$B$7:$B$206,Carga!B75)&gt;1),"",D74*Carga!J75),""))</f>
        <v/>
      </c>
      <c r="H74" s="13" t="str">
        <f>IF(B74="","",IFERROR(IF(OR(NOT(ISNUMBER(E74)),NOT(ISNUMBER(Carga!J75)),Carga!J75&lt;=0,COUNTIF(Carga!$B$7:$B$206,Carga!B75)&gt;1),"",E74*Carga!J75),""))</f>
        <v/>
      </c>
      <c r="I74" s="13" t="str">
        <f>IF(B74="","",IFERROR(IF(OR(NOT(ISNUMBER(F74)),NOT(ISNUMBER(Carga!J75)),Carga!J75&lt;=0,COUNTIF(Carga!$B$7:$B$206,Carga!B75)&gt;1),"",F74*Carga!J75),""))</f>
        <v/>
      </c>
      <c r="J74" s="14" t="str">
        <f t="shared" si="9"/>
        <v/>
      </c>
      <c r="K74" s="13" t="str">
        <f>IF(Carga!B75="","",IFERROR(IF(OR(Carga!K75="",Carga!K75=0),"",IF(AND(ISNUMBER(Carga!K75),Carga!K75&gt;0),Carga!K75,"")),""))</f>
        <v/>
      </c>
      <c r="L74" s="13" t="str">
        <f t="shared" si="10"/>
        <v/>
      </c>
      <c r="M74" s="15" t="str">
        <f>IF(Carga!B75="","",IFERROR(IF(AND(ISNUMBER(Carga!L75),Carga!L75&gt;=1,Carga!L75&lt;=5),Carga!L75,""),""))</f>
        <v/>
      </c>
      <c r="N74" s="15" t="str">
        <f>IF(Carga!B75="","",IFERROR(IF(AND(ISNUMBER(Carga!M75),Carga!M75&gt;=1,Carga!M75&lt;=5),Carga!M75,""),""))</f>
        <v/>
      </c>
      <c r="O74" s="16" t="str">
        <f t="shared" si="11"/>
        <v/>
      </c>
      <c r="P74" s="11" t="str">
        <f>IF(B74="","",IFERROR(IF(OR(COUNT(Carga!D75:E75)&lt;2,COUNT(Carga!G75:J75)&lt;4,COUNT(Carga!L75:M75)&lt;2,Carga!D75&lt;=0,Carga!E75&lt;0,Carga!E75&gt;=Carga!D75,MIN(Carga!G75:I75)&lt;0,Carga!J75&lt;=0,Carga!L75&lt;1,Carga!L75&gt;5,Carga!M75&lt;1,Carga!M75&gt;5,MOD(Carga!L75,1)&lt;&gt;0,MOD(Carga!M75,1)&lt;&gt;0,AND(Carga!K75&lt;&gt;"",OR(NOT(ISNUMBER(Carga!K75)),Carga!K75&lt;0)),COUNTIF(Carga!$B$7:$B$206,Carga!B75)&gt;1),"Revisar datos",IF(F74&lt;=0,"Evaluar continuidad",IF(J74&gt;=IF(SUM($G$6:$G$205)&gt;0,SUM($I$6:$I$205)/SUM($G$6:$G$205),0),IF(O74&lt;=3,"Priorizar / mantener","Optimizar capacidad"),IF(O74&lt;=3,"Revisar rol","Evaluar continuidad")))),"Revisar datos"))</f>
        <v/>
      </c>
      <c r="Q74" s="17" t="str">
        <f>IF(OR(B74="",P74="Revisar datos",NOT(ISNUMBER(I74))),"",COUNTIF($I$6:$I$205,"&gt;"&amp;I74)+COUNTIF($I$6:I74,I74))</f>
        <v/>
      </c>
    </row>
    <row r="75" spans="1:17">
      <c r="A75" s="10" t="str">
        <f>IF(Carga!B76="","",Carga!A76)</f>
        <v/>
      </c>
      <c r="B75" s="10" t="str">
        <f>IF(Carga!B76="","",Carga!B76)</f>
        <v/>
      </c>
      <c r="C75" s="10" t="str">
        <f>IF(Carga!B76="","",Carga!C76)</f>
        <v/>
      </c>
      <c r="D75" s="12" t="str">
        <f>IF(Carga!B76="","",IF(ISNUMBER(Carga!F76),Carga!F76,""))</f>
        <v/>
      </c>
      <c r="E75" s="13" t="str">
        <f>IF(B75="","",IFERROR(IF(OR(COUNT(Carga!G76:I76)&lt;3,MIN(Carga!G76:I76)&lt;0),"",SUM(Carga!G76:I76)),""))</f>
        <v/>
      </c>
      <c r="F75" s="13" t="str">
        <f t="shared" si="8"/>
        <v/>
      </c>
      <c r="G75" s="13" t="str">
        <f>IF(B75="","",IFERROR(IF(OR(NOT(ISNUMBER(D75)),NOT(ISNUMBER(E75)),NOT(ISNUMBER(Carga!J76)),Carga!J76&lt;=0,COUNTIF(Carga!$B$7:$B$206,Carga!B76)&gt;1),"",D75*Carga!J76),""))</f>
        <v/>
      </c>
      <c r="H75" s="13" t="str">
        <f>IF(B75="","",IFERROR(IF(OR(NOT(ISNUMBER(E75)),NOT(ISNUMBER(Carga!J76)),Carga!J76&lt;=0,COUNTIF(Carga!$B$7:$B$206,Carga!B76)&gt;1),"",E75*Carga!J76),""))</f>
        <v/>
      </c>
      <c r="I75" s="13" t="str">
        <f>IF(B75="","",IFERROR(IF(OR(NOT(ISNUMBER(F75)),NOT(ISNUMBER(Carga!J76)),Carga!J76&lt;=0,COUNTIF(Carga!$B$7:$B$206,Carga!B76)&gt;1),"",F75*Carga!J76),""))</f>
        <v/>
      </c>
      <c r="J75" s="14" t="str">
        <f t="shared" si="9"/>
        <v/>
      </c>
      <c r="K75" s="13" t="str">
        <f>IF(Carga!B76="","",IFERROR(IF(OR(Carga!K76="",Carga!K76=0),"",IF(AND(ISNUMBER(Carga!K76),Carga!K76&gt;0),Carga!K76,"")),""))</f>
        <v/>
      </c>
      <c r="L75" s="13" t="str">
        <f t="shared" si="10"/>
        <v/>
      </c>
      <c r="M75" s="15" t="str">
        <f>IF(Carga!B76="","",IFERROR(IF(AND(ISNUMBER(Carga!L76),Carga!L76&gt;=1,Carga!L76&lt;=5),Carga!L76,""),""))</f>
        <v/>
      </c>
      <c r="N75" s="15" t="str">
        <f>IF(Carga!B76="","",IFERROR(IF(AND(ISNUMBER(Carga!M76),Carga!M76&gt;=1,Carga!M76&lt;=5),Carga!M76,""),""))</f>
        <v/>
      </c>
      <c r="O75" s="16" t="str">
        <f t="shared" si="11"/>
        <v/>
      </c>
      <c r="P75" s="11" t="str">
        <f>IF(B75="","",IFERROR(IF(OR(COUNT(Carga!D76:E76)&lt;2,COUNT(Carga!G76:J76)&lt;4,COUNT(Carga!L76:M76)&lt;2,Carga!D76&lt;=0,Carga!E76&lt;0,Carga!E76&gt;=Carga!D76,MIN(Carga!G76:I76)&lt;0,Carga!J76&lt;=0,Carga!L76&lt;1,Carga!L76&gt;5,Carga!M76&lt;1,Carga!M76&gt;5,MOD(Carga!L76,1)&lt;&gt;0,MOD(Carga!M76,1)&lt;&gt;0,AND(Carga!K76&lt;&gt;"",OR(NOT(ISNUMBER(Carga!K76)),Carga!K76&lt;0)),COUNTIF(Carga!$B$7:$B$206,Carga!B76)&gt;1),"Revisar datos",IF(F75&lt;=0,"Evaluar continuidad",IF(J75&gt;=IF(SUM($G$6:$G$205)&gt;0,SUM($I$6:$I$205)/SUM($G$6:$G$205),0),IF(O75&lt;=3,"Priorizar / mantener","Optimizar capacidad"),IF(O75&lt;=3,"Revisar rol","Evaluar continuidad")))),"Revisar datos"))</f>
        <v/>
      </c>
      <c r="Q75" s="17" t="str">
        <f>IF(OR(B75="",P75="Revisar datos",NOT(ISNUMBER(I75))),"",COUNTIF($I$6:$I$205,"&gt;"&amp;I75)+COUNTIF($I$6:I75,I75))</f>
        <v/>
      </c>
    </row>
    <row r="76" spans="1:17">
      <c r="A76" s="10" t="str">
        <f>IF(Carga!B77="","",Carga!A77)</f>
        <v/>
      </c>
      <c r="B76" s="10" t="str">
        <f>IF(Carga!B77="","",Carga!B77)</f>
        <v/>
      </c>
      <c r="C76" s="10" t="str">
        <f>IF(Carga!B77="","",Carga!C77)</f>
        <v/>
      </c>
      <c r="D76" s="12" t="str">
        <f>IF(Carga!B77="","",IF(ISNUMBER(Carga!F77),Carga!F77,""))</f>
        <v/>
      </c>
      <c r="E76" s="13" t="str">
        <f>IF(B76="","",IFERROR(IF(OR(COUNT(Carga!G77:I77)&lt;3,MIN(Carga!G77:I77)&lt;0),"",SUM(Carga!G77:I77)),""))</f>
        <v/>
      </c>
      <c r="F76" s="13" t="str">
        <f t="shared" si="8"/>
        <v/>
      </c>
      <c r="G76" s="13" t="str">
        <f>IF(B76="","",IFERROR(IF(OR(NOT(ISNUMBER(D76)),NOT(ISNUMBER(E76)),NOT(ISNUMBER(Carga!J77)),Carga!J77&lt;=0,COUNTIF(Carga!$B$7:$B$206,Carga!B77)&gt;1),"",D76*Carga!J77),""))</f>
        <v/>
      </c>
      <c r="H76" s="13" t="str">
        <f>IF(B76="","",IFERROR(IF(OR(NOT(ISNUMBER(E76)),NOT(ISNUMBER(Carga!J77)),Carga!J77&lt;=0,COUNTIF(Carga!$B$7:$B$206,Carga!B77)&gt;1),"",E76*Carga!J77),""))</f>
        <v/>
      </c>
      <c r="I76" s="13" t="str">
        <f>IF(B76="","",IFERROR(IF(OR(NOT(ISNUMBER(F76)),NOT(ISNUMBER(Carga!J77)),Carga!J77&lt;=0,COUNTIF(Carga!$B$7:$B$206,Carga!B77)&gt;1),"",F76*Carga!J77),""))</f>
        <v/>
      </c>
      <c r="J76" s="14" t="str">
        <f t="shared" si="9"/>
        <v/>
      </c>
      <c r="K76" s="13" t="str">
        <f>IF(Carga!B77="","",IFERROR(IF(OR(Carga!K77="",Carga!K77=0),"",IF(AND(ISNUMBER(Carga!K77),Carga!K77&gt;0),Carga!K77,"")),""))</f>
        <v/>
      </c>
      <c r="L76" s="13" t="str">
        <f t="shared" si="10"/>
        <v/>
      </c>
      <c r="M76" s="15" t="str">
        <f>IF(Carga!B77="","",IFERROR(IF(AND(ISNUMBER(Carga!L77),Carga!L77&gt;=1,Carga!L77&lt;=5),Carga!L77,""),""))</f>
        <v/>
      </c>
      <c r="N76" s="15" t="str">
        <f>IF(Carga!B77="","",IFERROR(IF(AND(ISNUMBER(Carga!M77),Carga!M77&gt;=1,Carga!M77&lt;=5),Carga!M77,""),""))</f>
        <v/>
      </c>
      <c r="O76" s="16" t="str">
        <f t="shared" si="11"/>
        <v/>
      </c>
      <c r="P76" s="11" t="str">
        <f>IF(B76="","",IFERROR(IF(OR(COUNT(Carga!D77:E77)&lt;2,COUNT(Carga!G77:J77)&lt;4,COUNT(Carga!L77:M77)&lt;2,Carga!D77&lt;=0,Carga!E77&lt;0,Carga!E77&gt;=Carga!D77,MIN(Carga!G77:I77)&lt;0,Carga!J77&lt;=0,Carga!L77&lt;1,Carga!L77&gt;5,Carga!M77&lt;1,Carga!M77&gt;5,MOD(Carga!L77,1)&lt;&gt;0,MOD(Carga!M77,1)&lt;&gt;0,AND(Carga!K77&lt;&gt;"",OR(NOT(ISNUMBER(Carga!K77)),Carga!K77&lt;0)),COUNTIF(Carga!$B$7:$B$206,Carga!B77)&gt;1),"Revisar datos",IF(F76&lt;=0,"Evaluar continuidad",IF(J76&gt;=IF(SUM($G$6:$G$205)&gt;0,SUM($I$6:$I$205)/SUM($G$6:$G$205),0),IF(O76&lt;=3,"Priorizar / mantener","Optimizar capacidad"),IF(O76&lt;=3,"Revisar rol","Evaluar continuidad")))),"Revisar datos"))</f>
        <v/>
      </c>
      <c r="Q76" s="17" t="str">
        <f>IF(OR(B76="",P76="Revisar datos",NOT(ISNUMBER(I76))),"",COUNTIF($I$6:$I$205,"&gt;"&amp;I76)+COUNTIF($I$6:I76,I76))</f>
        <v/>
      </c>
    </row>
    <row r="77" spans="1:17">
      <c r="A77" s="10" t="str">
        <f>IF(Carga!B78="","",Carga!A78)</f>
        <v/>
      </c>
      <c r="B77" s="10" t="str">
        <f>IF(Carga!B78="","",Carga!B78)</f>
        <v/>
      </c>
      <c r="C77" s="10" t="str">
        <f>IF(Carga!B78="","",Carga!C78)</f>
        <v/>
      </c>
      <c r="D77" s="12" t="str">
        <f>IF(Carga!B78="","",IF(ISNUMBER(Carga!F78),Carga!F78,""))</f>
        <v/>
      </c>
      <c r="E77" s="13" t="str">
        <f>IF(B77="","",IFERROR(IF(OR(COUNT(Carga!G78:I78)&lt;3,MIN(Carga!G78:I78)&lt;0),"",SUM(Carga!G78:I78)),""))</f>
        <v/>
      </c>
      <c r="F77" s="13" t="str">
        <f t="shared" si="8"/>
        <v/>
      </c>
      <c r="G77" s="13" t="str">
        <f>IF(B77="","",IFERROR(IF(OR(NOT(ISNUMBER(D77)),NOT(ISNUMBER(E77)),NOT(ISNUMBER(Carga!J78)),Carga!J78&lt;=0,COUNTIF(Carga!$B$7:$B$206,Carga!B78)&gt;1),"",D77*Carga!J78),""))</f>
        <v/>
      </c>
      <c r="H77" s="13" t="str">
        <f>IF(B77="","",IFERROR(IF(OR(NOT(ISNUMBER(E77)),NOT(ISNUMBER(Carga!J78)),Carga!J78&lt;=0,COUNTIF(Carga!$B$7:$B$206,Carga!B78)&gt;1),"",E77*Carga!J78),""))</f>
        <v/>
      </c>
      <c r="I77" s="13" t="str">
        <f>IF(B77="","",IFERROR(IF(OR(NOT(ISNUMBER(F77)),NOT(ISNUMBER(Carga!J78)),Carga!J78&lt;=0,COUNTIF(Carga!$B$7:$B$206,Carga!B78)&gt;1),"",F77*Carga!J78),""))</f>
        <v/>
      </c>
      <c r="J77" s="14" t="str">
        <f t="shared" si="9"/>
        <v/>
      </c>
      <c r="K77" s="13" t="str">
        <f>IF(Carga!B78="","",IFERROR(IF(OR(Carga!K78="",Carga!K78=0),"",IF(AND(ISNUMBER(Carga!K78),Carga!K78&gt;0),Carga!K78,"")),""))</f>
        <v/>
      </c>
      <c r="L77" s="13" t="str">
        <f t="shared" si="10"/>
        <v/>
      </c>
      <c r="M77" s="15" t="str">
        <f>IF(Carga!B78="","",IFERROR(IF(AND(ISNUMBER(Carga!L78),Carga!L78&gt;=1,Carga!L78&lt;=5),Carga!L78,""),""))</f>
        <v/>
      </c>
      <c r="N77" s="15" t="str">
        <f>IF(Carga!B78="","",IFERROR(IF(AND(ISNUMBER(Carga!M78),Carga!M78&gt;=1,Carga!M78&lt;=5),Carga!M78,""),""))</f>
        <v/>
      </c>
      <c r="O77" s="16" t="str">
        <f t="shared" si="11"/>
        <v/>
      </c>
      <c r="P77" s="11" t="str">
        <f>IF(B77="","",IFERROR(IF(OR(COUNT(Carga!D78:E78)&lt;2,COUNT(Carga!G78:J78)&lt;4,COUNT(Carga!L78:M78)&lt;2,Carga!D78&lt;=0,Carga!E78&lt;0,Carga!E78&gt;=Carga!D78,MIN(Carga!G78:I78)&lt;0,Carga!J78&lt;=0,Carga!L78&lt;1,Carga!L78&gt;5,Carga!M78&lt;1,Carga!M78&gt;5,MOD(Carga!L78,1)&lt;&gt;0,MOD(Carga!M78,1)&lt;&gt;0,AND(Carga!K78&lt;&gt;"",OR(NOT(ISNUMBER(Carga!K78)),Carga!K78&lt;0)),COUNTIF(Carga!$B$7:$B$206,Carga!B78)&gt;1),"Revisar datos",IF(F77&lt;=0,"Evaluar continuidad",IF(J77&gt;=IF(SUM($G$6:$G$205)&gt;0,SUM($I$6:$I$205)/SUM($G$6:$G$205),0),IF(O77&lt;=3,"Priorizar / mantener","Optimizar capacidad"),IF(O77&lt;=3,"Revisar rol","Evaluar continuidad")))),"Revisar datos"))</f>
        <v/>
      </c>
      <c r="Q77" s="17" t="str">
        <f>IF(OR(B77="",P77="Revisar datos",NOT(ISNUMBER(I77))),"",COUNTIF($I$6:$I$205,"&gt;"&amp;I77)+COUNTIF($I$6:I77,I77))</f>
        <v/>
      </c>
    </row>
    <row r="78" spans="1:17">
      <c r="A78" s="10" t="str">
        <f>IF(Carga!B79="","",Carga!A79)</f>
        <v/>
      </c>
      <c r="B78" s="10" t="str">
        <f>IF(Carga!B79="","",Carga!B79)</f>
        <v/>
      </c>
      <c r="C78" s="10" t="str">
        <f>IF(Carga!B79="","",Carga!C79)</f>
        <v/>
      </c>
      <c r="D78" s="12" t="str">
        <f>IF(Carga!B79="","",IF(ISNUMBER(Carga!F79),Carga!F79,""))</f>
        <v/>
      </c>
      <c r="E78" s="13" t="str">
        <f>IF(B78="","",IFERROR(IF(OR(COUNT(Carga!G79:I79)&lt;3,MIN(Carga!G79:I79)&lt;0),"",SUM(Carga!G79:I79)),""))</f>
        <v/>
      </c>
      <c r="F78" s="13" t="str">
        <f t="shared" si="8"/>
        <v/>
      </c>
      <c r="G78" s="13" t="str">
        <f>IF(B78="","",IFERROR(IF(OR(NOT(ISNUMBER(D78)),NOT(ISNUMBER(E78)),NOT(ISNUMBER(Carga!J79)),Carga!J79&lt;=0,COUNTIF(Carga!$B$7:$B$206,Carga!B79)&gt;1),"",D78*Carga!J79),""))</f>
        <v/>
      </c>
      <c r="H78" s="13" t="str">
        <f>IF(B78="","",IFERROR(IF(OR(NOT(ISNUMBER(E78)),NOT(ISNUMBER(Carga!J79)),Carga!J79&lt;=0,COUNTIF(Carga!$B$7:$B$206,Carga!B79)&gt;1),"",E78*Carga!J79),""))</f>
        <v/>
      </c>
      <c r="I78" s="13" t="str">
        <f>IF(B78="","",IFERROR(IF(OR(NOT(ISNUMBER(F78)),NOT(ISNUMBER(Carga!J79)),Carga!J79&lt;=0,COUNTIF(Carga!$B$7:$B$206,Carga!B79)&gt;1),"",F78*Carga!J79),""))</f>
        <v/>
      </c>
      <c r="J78" s="14" t="str">
        <f t="shared" si="9"/>
        <v/>
      </c>
      <c r="K78" s="13" t="str">
        <f>IF(Carga!B79="","",IFERROR(IF(OR(Carga!K79="",Carga!K79=0),"",IF(AND(ISNUMBER(Carga!K79),Carga!K79&gt;0),Carga!K79,"")),""))</f>
        <v/>
      </c>
      <c r="L78" s="13" t="str">
        <f t="shared" si="10"/>
        <v/>
      </c>
      <c r="M78" s="15" t="str">
        <f>IF(Carga!B79="","",IFERROR(IF(AND(ISNUMBER(Carga!L79),Carga!L79&gt;=1,Carga!L79&lt;=5),Carga!L79,""),""))</f>
        <v/>
      </c>
      <c r="N78" s="15" t="str">
        <f>IF(Carga!B79="","",IFERROR(IF(AND(ISNUMBER(Carga!M79),Carga!M79&gt;=1,Carga!M79&lt;=5),Carga!M79,""),""))</f>
        <v/>
      </c>
      <c r="O78" s="16" t="str">
        <f t="shared" si="11"/>
        <v/>
      </c>
      <c r="P78" s="11" t="str">
        <f>IF(B78="","",IFERROR(IF(OR(COUNT(Carga!D79:E79)&lt;2,COUNT(Carga!G79:J79)&lt;4,COUNT(Carga!L79:M79)&lt;2,Carga!D79&lt;=0,Carga!E79&lt;0,Carga!E79&gt;=Carga!D79,MIN(Carga!G79:I79)&lt;0,Carga!J79&lt;=0,Carga!L79&lt;1,Carga!L79&gt;5,Carga!M79&lt;1,Carga!M79&gt;5,MOD(Carga!L79,1)&lt;&gt;0,MOD(Carga!M79,1)&lt;&gt;0,AND(Carga!K79&lt;&gt;"",OR(NOT(ISNUMBER(Carga!K79)),Carga!K79&lt;0)),COUNTIF(Carga!$B$7:$B$206,Carga!B79)&gt;1),"Revisar datos",IF(F78&lt;=0,"Evaluar continuidad",IF(J78&gt;=IF(SUM($G$6:$G$205)&gt;0,SUM($I$6:$I$205)/SUM($G$6:$G$205),0),IF(O78&lt;=3,"Priorizar / mantener","Optimizar capacidad"),IF(O78&lt;=3,"Revisar rol","Evaluar continuidad")))),"Revisar datos"))</f>
        <v/>
      </c>
      <c r="Q78" s="17" t="str">
        <f>IF(OR(B78="",P78="Revisar datos",NOT(ISNUMBER(I78))),"",COUNTIF($I$6:$I$205,"&gt;"&amp;I78)+COUNTIF($I$6:I78,I78))</f>
        <v/>
      </c>
    </row>
    <row r="79" spans="1:17">
      <c r="A79" s="10" t="str">
        <f>IF(Carga!B80="","",Carga!A80)</f>
        <v/>
      </c>
      <c r="B79" s="10" t="str">
        <f>IF(Carga!B80="","",Carga!B80)</f>
        <v/>
      </c>
      <c r="C79" s="10" t="str">
        <f>IF(Carga!B80="","",Carga!C80)</f>
        <v/>
      </c>
      <c r="D79" s="12" t="str">
        <f>IF(Carga!B80="","",IF(ISNUMBER(Carga!F80),Carga!F80,""))</f>
        <v/>
      </c>
      <c r="E79" s="13" t="str">
        <f>IF(B79="","",IFERROR(IF(OR(COUNT(Carga!G80:I80)&lt;3,MIN(Carga!G80:I80)&lt;0),"",SUM(Carga!G80:I80)),""))</f>
        <v/>
      </c>
      <c r="F79" s="13" t="str">
        <f t="shared" si="8"/>
        <v/>
      </c>
      <c r="G79" s="13" t="str">
        <f>IF(B79="","",IFERROR(IF(OR(NOT(ISNUMBER(D79)),NOT(ISNUMBER(E79)),NOT(ISNUMBER(Carga!J80)),Carga!J80&lt;=0,COUNTIF(Carga!$B$7:$B$206,Carga!B80)&gt;1),"",D79*Carga!J80),""))</f>
        <v/>
      </c>
      <c r="H79" s="13" t="str">
        <f>IF(B79="","",IFERROR(IF(OR(NOT(ISNUMBER(E79)),NOT(ISNUMBER(Carga!J80)),Carga!J80&lt;=0,COUNTIF(Carga!$B$7:$B$206,Carga!B80)&gt;1),"",E79*Carga!J80),""))</f>
        <v/>
      </c>
      <c r="I79" s="13" t="str">
        <f>IF(B79="","",IFERROR(IF(OR(NOT(ISNUMBER(F79)),NOT(ISNUMBER(Carga!J80)),Carga!J80&lt;=0,COUNTIF(Carga!$B$7:$B$206,Carga!B80)&gt;1),"",F79*Carga!J80),""))</f>
        <v/>
      </c>
      <c r="J79" s="14" t="str">
        <f t="shared" si="9"/>
        <v/>
      </c>
      <c r="K79" s="13" t="str">
        <f>IF(Carga!B80="","",IFERROR(IF(OR(Carga!K80="",Carga!K80=0),"",IF(AND(ISNUMBER(Carga!K80),Carga!K80&gt;0),Carga!K80,"")),""))</f>
        <v/>
      </c>
      <c r="L79" s="13" t="str">
        <f t="shared" si="10"/>
        <v/>
      </c>
      <c r="M79" s="15" t="str">
        <f>IF(Carga!B80="","",IFERROR(IF(AND(ISNUMBER(Carga!L80),Carga!L80&gt;=1,Carga!L80&lt;=5),Carga!L80,""),""))</f>
        <v/>
      </c>
      <c r="N79" s="15" t="str">
        <f>IF(Carga!B80="","",IFERROR(IF(AND(ISNUMBER(Carga!M80),Carga!M80&gt;=1,Carga!M80&lt;=5),Carga!M80,""),""))</f>
        <v/>
      </c>
      <c r="O79" s="16" t="str">
        <f t="shared" si="11"/>
        <v/>
      </c>
      <c r="P79" s="11" t="str">
        <f>IF(B79="","",IFERROR(IF(OR(COUNT(Carga!D80:E80)&lt;2,COUNT(Carga!G80:J80)&lt;4,COUNT(Carga!L80:M80)&lt;2,Carga!D80&lt;=0,Carga!E80&lt;0,Carga!E80&gt;=Carga!D80,MIN(Carga!G80:I80)&lt;0,Carga!J80&lt;=0,Carga!L80&lt;1,Carga!L80&gt;5,Carga!M80&lt;1,Carga!M80&gt;5,MOD(Carga!L80,1)&lt;&gt;0,MOD(Carga!M80,1)&lt;&gt;0,AND(Carga!K80&lt;&gt;"",OR(NOT(ISNUMBER(Carga!K80)),Carga!K80&lt;0)),COUNTIF(Carga!$B$7:$B$206,Carga!B80)&gt;1),"Revisar datos",IF(F79&lt;=0,"Evaluar continuidad",IF(J79&gt;=IF(SUM($G$6:$G$205)&gt;0,SUM($I$6:$I$205)/SUM($G$6:$G$205),0),IF(O79&lt;=3,"Priorizar / mantener","Optimizar capacidad"),IF(O79&lt;=3,"Revisar rol","Evaluar continuidad")))),"Revisar datos"))</f>
        <v/>
      </c>
      <c r="Q79" s="17" t="str">
        <f>IF(OR(B79="",P79="Revisar datos",NOT(ISNUMBER(I79))),"",COUNTIF($I$6:$I$205,"&gt;"&amp;I79)+COUNTIF($I$6:I79,I79))</f>
        <v/>
      </c>
    </row>
    <row r="80" spans="1:17">
      <c r="A80" s="10" t="str">
        <f>IF(Carga!B81="","",Carga!A81)</f>
        <v/>
      </c>
      <c r="B80" s="10" t="str">
        <f>IF(Carga!B81="","",Carga!B81)</f>
        <v/>
      </c>
      <c r="C80" s="10" t="str">
        <f>IF(Carga!B81="","",Carga!C81)</f>
        <v/>
      </c>
      <c r="D80" s="12" t="str">
        <f>IF(Carga!B81="","",IF(ISNUMBER(Carga!F81),Carga!F81,""))</f>
        <v/>
      </c>
      <c r="E80" s="13" t="str">
        <f>IF(B80="","",IFERROR(IF(OR(COUNT(Carga!G81:I81)&lt;3,MIN(Carga!G81:I81)&lt;0),"",SUM(Carga!G81:I81)),""))</f>
        <v/>
      </c>
      <c r="F80" s="13" t="str">
        <f t="shared" si="8"/>
        <v/>
      </c>
      <c r="G80" s="13" t="str">
        <f>IF(B80="","",IFERROR(IF(OR(NOT(ISNUMBER(D80)),NOT(ISNUMBER(E80)),NOT(ISNUMBER(Carga!J81)),Carga!J81&lt;=0,COUNTIF(Carga!$B$7:$B$206,Carga!B81)&gt;1),"",D80*Carga!J81),""))</f>
        <v/>
      </c>
      <c r="H80" s="13" t="str">
        <f>IF(B80="","",IFERROR(IF(OR(NOT(ISNUMBER(E80)),NOT(ISNUMBER(Carga!J81)),Carga!J81&lt;=0,COUNTIF(Carga!$B$7:$B$206,Carga!B81)&gt;1),"",E80*Carga!J81),""))</f>
        <v/>
      </c>
      <c r="I80" s="13" t="str">
        <f>IF(B80="","",IFERROR(IF(OR(NOT(ISNUMBER(F80)),NOT(ISNUMBER(Carga!J81)),Carga!J81&lt;=0,COUNTIF(Carga!$B$7:$B$206,Carga!B81)&gt;1),"",F80*Carga!J81),""))</f>
        <v/>
      </c>
      <c r="J80" s="14" t="str">
        <f t="shared" si="9"/>
        <v/>
      </c>
      <c r="K80" s="13" t="str">
        <f>IF(Carga!B81="","",IFERROR(IF(OR(Carga!K81="",Carga!K81=0),"",IF(AND(ISNUMBER(Carga!K81),Carga!K81&gt;0),Carga!K81,"")),""))</f>
        <v/>
      </c>
      <c r="L80" s="13" t="str">
        <f t="shared" si="10"/>
        <v/>
      </c>
      <c r="M80" s="15" t="str">
        <f>IF(Carga!B81="","",IFERROR(IF(AND(ISNUMBER(Carga!L81),Carga!L81&gt;=1,Carga!L81&lt;=5),Carga!L81,""),""))</f>
        <v/>
      </c>
      <c r="N80" s="15" t="str">
        <f>IF(Carga!B81="","",IFERROR(IF(AND(ISNUMBER(Carga!M81),Carga!M81&gt;=1,Carga!M81&lt;=5),Carga!M81,""),""))</f>
        <v/>
      </c>
      <c r="O80" s="16" t="str">
        <f t="shared" si="11"/>
        <v/>
      </c>
      <c r="P80" s="11" t="str">
        <f>IF(B80="","",IFERROR(IF(OR(COUNT(Carga!D81:E81)&lt;2,COUNT(Carga!G81:J81)&lt;4,COUNT(Carga!L81:M81)&lt;2,Carga!D81&lt;=0,Carga!E81&lt;0,Carga!E81&gt;=Carga!D81,MIN(Carga!G81:I81)&lt;0,Carga!J81&lt;=0,Carga!L81&lt;1,Carga!L81&gt;5,Carga!M81&lt;1,Carga!M81&gt;5,MOD(Carga!L81,1)&lt;&gt;0,MOD(Carga!M81,1)&lt;&gt;0,AND(Carga!K81&lt;&gt;"",OR(NOT(ISNUMBER(Carga!K81)),Carga!K81&lt;0)),COUNTIF(Carga!$B$7:$B$206,Carga!B81)&gt;1),"Revisar datos",IF(F80&lt;=0,"Evaluar continuidad",IF(J80&gt;=IF(SUM($G$6:$G$205)&gt;0,SUM($I$6:$I$205)/SUM($G$6:$G$205),0),IF(O80&lt;=3,"Priorizar / mantener","Optimizar capacidad"),IF(O80&lt;=3,"Revisar rol","Evaluar continuidad")))),"Revisar datos"))</f>
        <v/>
      </c>
      <c r="Q80" s="17" t="str">
        <f>IF(OR(B80="",P80="Revisar datos",NOT(ISNUMBER(I80))),"",COUNTIF($I$6:$I$205,"&gt;"&amp;I80)+COUNTIF($I$6:I80,I80))</f>
        <v/>
      </c>
    </row>
    <row r="81" spans="1:17">
      <c r="A81" s="10" t="str">
        <f>IF(Carga!B82="","",Carga!A82)</f>
        <v/>
      </c>
      <c r="B81" s="10" t="str">
        <f>IF(Carga!B82="","",Carga!B82)</f>
        <v/>
      </c>
      <c r="C81" s="10" t="str">
        <f>IF(Carga!B82="","",Carga!C82)</f>
        <v/>
      </c>
      <c r="D81" s="12" t="str">
        <f>IF(Carga!B82="","",IF(ISNUMBER(Carga!F82),Carga!F82,""))</f>
        <v/>
      </c>
      <c r="E81" s="13" t="str">
        <f>IF(B81="","",IFERROR(IF(OR(COUNT(Carga!G82:I82)&lt;3,MIN(Carga!G82:I82)&lt;0),"",SUM(Carga!G82:I82)),""))</f>
        <v/>
      </c>
      <c r="F81" s="13" t="str">
        <f t="shared" si="8"/>
        <v/>
      </c>
      <c r="G81" s="13" t="str">
        <f>IF(B81="","",IFERROR(IF(OR(NOT(ISNUMBER(D81)),NOT(ISNUMBER(E81)),NOT(ISNUMBER(Carga!J82)),Carga!J82&lt;=0,COUNTIF(Carga!$B$7:$B$206,Carga!B82)&gt;1),"",D81*Carga!J82),""))</f>
        <v/>
      </c>
      <c r="H81" s="13" t="str">
        <f>IF(B81="","",IFERROR(IF(OR(NOT(ISNUMBER(E81)),NOT(ISNUMBER(Carga!J82)),Carga!J82&lt;=0,COUNTIF(Carga!$B$7:$B$206,Carga!B82)&gt;1),"",E81*Carga!J82),""))</f>
        <v/>
      </c>
      <c r="I81" s="13" t="str">
        <f>IF(B81="","",IFERROR(IF(OR(NOT(ISNUMBER(F81)),NOT(ISNUMBER(Carga!J82)),Carga!J82&lt;=0,COUNTIF(Carga!$B$7:$B$206,Carga!B82)&gt;1),"",F81*Carga!J82),""))</f>
        <v/>
      </c>
      <c r="J81" s="14" t="str">
        <f t="shared" si="9"/>
        <v/>
      </c>
      <c r="K81" s="13" t="str">
        <f>IF(Carga!B82="","",IFERROR(IF(OR(Carga!K82="",Carga!K82=0),"",IF(AND(ISNUMBER(Carga!K82),Carga!K82&gt;0),Carga!K82,"")),""))</f>
        <v/>
      </c>
      <c r="L81" s="13" t="str">
        <f t="shared" si="10"/>
        <v/>
      </c>
      <c r="M81" s="15" t="str">
        <f>IF(Carga!B82="","",IFERROR(IF(AND(ISNUMBER(Carga!L82),Carga!L82&gt;=1,Carga!L82&lt;=5),Carga!L82,""),""))</f>
        <v/>
      </c>
      <c r="N81" s="15" t="str">
        <f>IF(Carga!B82="","",IFERROR(IF(AND(ISNUMBER(Carga!M82),Carga!M82&gt;=1,Carga!M82&lt;=5),Carga!M82,""),""))</f>
        <v/>
      </c>
      <c r="O81" s="16" t="str">
        <f t="shared" si="11"/>
        <v/>
      </c>
      <c r="P81" s="11" t="str">
        <f>IF(B81="","",IFERROR(IF(OR(COUNT(Carga!D82:E82)&lt;2,COUNT(Carga!G82:J82)&lt;4,COUNT(Carga!L82:M82)&lt;2,Carga!D82&lt;=0,Carga!E82&lt;0,Carga!E82&gt;=Carga!D82,MIN(Carga!G82:I82)&lt;0,Carga!J82&lt;=0,Carga!L82&lt;1,Carga!L82&gt;5,Carga!M82&lt;1,Carga!M82&gt;5,MOD(Carga!L82,1)&lt;&gt;0,MOD(Carga!M82,1)&lt;&gt;0,AND(Carga!K82&lt;&gt;"",OR(NOT(ISNUMBER(Carga!K82)),Carga!K82&lt;0)),COUNTIF(Carga!$B$7:$B$206,Carga!B82)&gt;1),"Revisar datos",IF(F81&lt;=0,"Evaluar continuidad",IF(J81&gt;=IF(SUM($G$6:$G$205)&gt;0,SUM($I$6:$I$205)/SUM($G$6:$G$205),0),IF(O81&lt;=3,"Priorizar / mantener","Optimizar capacidad"),IF(O81&lt;=3,"Revisar rol","Evaluar continuidad")))),"Revisar datos"))</f>
        <v/>
      </c>
      <c r="Q81" s="17" t="str">
        <f>IF(OR(B81="",P81="Revisar datos",NOT(ISNUMBER(I81))),"",COUNTIF($I$6:$I$205,"&gt;"&amp;I81)+COUNTIF($I$6:I81,I81))</f>
        <v/>
      </c>
    </row>
    <row r="82" spans="1:17">
      <c r="A82" s="10" t="str">
        <f>IF(Carga!B83="","",Carga!A83)</f>
        <v/>
      </c>
      <c r="B82" s="10" t="str">
        <f>IF(Carga!B83="","",Carga!B83)</f>
        <v/>
      </c>
      <c r="C82" s="10" t="str">
        <f>IF(Carga!B83="","",Carga!C83)</f>
        <v/>
      </c>
      <c r="D82" s="12" t="str">
        <f>IF(Carga!B83="","",IF(ISNUMBER(Carga!F83),Carga!F83,""))</f>
        <v/>
      </c>
      <c r="E82" s="13" t="str">
        <f>IF(B82="","",IFERROR(IF(OR(COUNT(Carga!G83:I83)&lt;3,MIN(Carga!G83:I83)&lt;0),"",SUM(Carga!G83:I83)),""))</f>
        <v/>
      </c>
      <c r="F82" s="13" t="str">
        <f t="shared" si="8"/>
        <v/>
      </c>
      <c r="G82" s="13" t="str">
        <f>IF(B82="","",IFERROR(IF(OR(NOT(ISNUMBER(D82)),NOT(ISNUMBER(E82)),NOT(ISNUMBER(Carga!J83)),Carga!J83&lt;=0,COUNTIF(Carga!$B$7:$B$206,Carga!B83)&gt;1),"",D82*Carga!J83),""))</f>
        <v/>
      </c>
      <c r="H82" s="13" t="str">
        <f>IF(B82="","",IFERROR(IF(OR(NOT(ISNUMBER(E82)),NOT(ISNUMBER(Carga!J83)),Carga!J83&lt;=0,COUNTIF(Carga!$B$7:$B$206,Carga!B83)&gt;1),"",E82*Carga!J83),""))</f>
        <v/>
      </c>
      <c r="I82" s="13" t="str">
        <f>IF(B82="","",IFERROR(IF(OR(NOT(ISNUMBER(F82)),NOT(ISNUMBER(Carga!J83)),Carga!J83&lt;=0,COUNTIF(Carga!$B$7:$B$206,Carga!B83)&gt;1),"",F82*Carga!J83),""))</f>
        <v/>
      </c>
      <c r="J82" s="14" t="str">
        <f t="shared" si="9"/>
        <v/>
      </c>
      <c r="K82" s="13" t="str">
        <f>IF(Carga!B83="","",IFERROR(IF(OR(Carga!K83="",Carga!K83=0),"",IF(AND(ISNUMBER(Carga!K83),Carga!K83&gt;0),Carga!K83,"")),""))</f>
        <v/>
      </c>
      <c r="L82" s="13" t="str">
        <f t="shared" si="10"/>
        <v/>
      </c>
      <c r="M82" s="15" t="str">
        <f>IF(Carga!B83="","",IFERROR(IF(AND(ISNUMBER(Carga!L83),Carga!L83&gt;=1,Carga!L83&lt;=5),Carga!L83,""),""))</f>
        <v/>
      </c>
      <c r="N82" s="15" t="str">
        <f>IF(Carga!B83="","",IFERROR(IF(AND(ISNUMBER(Carga!M83),Carga!M83&gt;=1,Carga!M83&lt;=5),Carga!M83,""),""))</f>
        <v/>
      </c>
      <c r="O82" s="16" t="str">
        <f t="shared" si="11"/>
        <v/>
      </c>
      <c r="P82" s="11" t="str">
        <f>IF(B82="","",IFERROR(IF(OR(COUNT(Carga!D83:E83)&lt;2,COUNT(Carga!G83:J83)&lt;4,COUNT(Carga!L83:M83)&lt;2,Carga!D83&lt;=0,Carga!E83&lt;0,Carga!E83&gt;=Carga!D83,MIN(Carga!G83:I83)&lt;0,Carga!J83&lt;=0,Carga!L83&lt;1,Carga!L83&gt;5,Carga!M83&lt;1,Carga!M83&gt;5,MOD(Carga!L83,1)&lt;&gt;0,MOD(Carga!M83,1)&lt;&gt;0,AND(Carga!K83&lt;&gt;"",OR(NOT(ISNUMBER(Carga!K83)),Carga!K83&lt;0)),COUNTIF(Carga!$B$7:$B$206,Carga!B83)&gt;1),"Revisar datos",IF(F82&lt;=0,"Evaluar continuidad",IF(J82&gt;=IF(SUM($G$6:$G$205)&gt;0,SUM($I$6:$I$205)/SUM($G$6:$G$205),0),IF(O82&lt;=3,"Priorizar / mantener","Optimizar capacidad"),IF(O82&lt;=3,"Revisar rol","Evaluar continuidad")))),"Revisar datos"))</f>
        <v/>
      </c>
      <c r="Q82" s="17" t="str">
        <f>IF(OR(B82="",P82="Revisar datos",NOT(ISNUMBER(I82))),"",COUNTIF($I$6:$I$205,"&gt;"&amp;I82)+COUNTIF($I$6:I82,I82))</f>
        <v/>
      </c>
    </row>
    <row r="83" spans="1:17">
      <c r="A83" s="10" t="str">
        <f>IF(Carga!B84="","",Carga!A84)</f>
        <v/>
      </c>
      <c r="B83" s="10" t="str">
        <f>IF(Carga!B84="","",Carga!B84)</f>
        <v/>
      </c>
      <c r="C83" s="10" t="str">
        <f>IF(Carga!B84="","",Carga!C84)</f>
        <v/>
      </c>
      <c r="D83" s="12" t="str">
        <f>IF(Carga!B84="","",IF(ISNUMBER(Carga!F84),Carga!F84,""))</f>
        <v/>
      </c>
      <c r="E83" s="13" t="str">
        <f>IF(B83="","",IFERROR(IF(OR(COUNT(Carga!G84:I84)&lt;3,MIN(Carga!G84:I84)&lt;0),"",SUM(Carga!G84:I84)),""))</f>
        <v/>
      </c>
      <c r="F83" s="13" t="str">
        <f t="shared" si="8"/>
        <v/>
      </c>
      <c r="G83" s="13" t="str">
        <f>IF(B83="","",IFERROR(IF(OR(NOT(ISNUMBER(D83)),NOT(ISNUMBER(E83)),NOT(ISNUMBER(Carga!J84)),Carga!J84&lt;=0,COUNTIF(Carga!$B$7:$B$206,Carga!B84)&gt;1),"",D83*Carga!J84),""))</f>
        <v/>
      </c>
      <c r="H83" s="13" t="str">
        <f>IF(B83="","",IFERROR(IF(OR(NOT(ISNUMBER(E83)),NOT(ISNUMBER(Carga!J84)),Carga!J84&lt;=0,COUNTIF(Carga!$B$7:$B$206,Carga!B84)&gt;1),"",E83*Carga!J84),""))</f>
        <v/>
      </c>
      <c r="I83" s="13" t="str">
        <f>IF(B83="","",IFERROR(IF(OR(NOT(ISNUMBER(F83)),NOT(ISNUMBER(Carga!J84)),Carga!J84&lt;=0,COUNTIF(Carga!$B$7:$B$206,Carga!B84)&gt;1),"",F83*Carga!J84),""))</f>
        <v/>
      </c>
      <c r="J83" s="14" t="str">
        <f t="shared" si="9"/>
        <v/>
      </c>
      <c r="K83" s="13" t="str">
        <f>IF(Carga!B84="","",IFERROR(IF(OR(Carga!K84="",Carga!K84=0),"",IF(AND(ISNUMBER(Carga!K84),Carga!K84&gt;0),Carga!K84,"")),""))</f>
        <v/>
      </c>
      <c r="L83" s="13" t="str">
        <f t="shared" si="10"/>
        <v/>
      </c>
      <c r="M83" s="15" t="str">
        <f>IF(Carga!B84="","",IFERROR(IF(AND(ISNUMBER(Carga!L84),Carga!L84&gt;=1,Carga!L84&lt;=5),Carga!L84,""),""))</f>
        <v/>
      </c>
      <c r="N83" s="15" t="str">
        <f>IF(Carga!B84="","",IFERROR(IF(AND(ISNUMBER(Carga!M84),Carga!M84&gt;=1,Carga!M84&lt;=5),Carga!M84,""),""))</f>
        <v/>
      </c>
      <c r="O83" s="16" t="str">
        <f t="shared" si="11"/>
        <v/>
      </c>
      <c r="P83" s="11" t="str">
        <f>IF(B83="","",IFERROR(IF(OR(COUNT(Carga!D84:E84)&lt;2,COUNT(Carga!G84:J84)&lt;4,COUNT(Carga!L84:M84)&lt;2,Carga!D84&lt;=0,Carga!E84&lt;0,Carga!E84&gt;=Carga!D84,MIN(Carga!G84:I84)&lt;0,Carga!J84&lt;=0,Carga!L84&lt;1,Carga!L84&gt;5,Carga!M84&lt;1,Carga!M84&gt;5,MOD(Carga!L84,1)&lt;&gt;0,MOD(Carga!M84,1)&lt;&gt;0,AND(Carga!K84&lt;&gt;"",OR(NOT(ISNUMBER(Carga!K84)),Carga!K84&lt;0)),COUNTIF(Carga!$B$7:$B$206,Carga!B84)&gt;1),"Revisar datos",IF(F83&lt;=0,"Evaluar continuidad",IF(J83&gt;=IF(SUM($G$6:$G$205)&gt;0,SUM($I$6:$I$205)/SUM($G$6:$G$205),0),IF(O83&lt;=3,"Priorizar / mantener","Optimizar capacidad"),IF(O83&lt;=3,"Revisar rol","Evaluar continuidad")))),"Revisar datos"))</f>
        <v/>
      </c>
      <c r="Q83" s="17" t="str">
        <f>IF(OR(B83="",P83="Revisar datos",NOT(ISNUMBER(I83))),"",COUNTIF($I$6:$I$205,"&gt;"&amp;I83)+COUNTIF($I$6:I83,I83))</f>
        <v/>
      </c>
    </row>
    <row r="84" spans="1:17">
      <c r="A84" s="10" t="str">
        <f>IF(Carga!B85="","",Carga!A85)</f>
        <v/>
      </c>
      <c r="B84" s="10" t="str">
        <f>IF(Carga!B85="","",Carga!B85)</f>
        <v/>
      </c>
      <c r="C84" s="10" t="str">
        <f>IF(Carga!B85="","",Carga!C85)</f>
        <v/>
      </c>
      <c r="D84" s="12" t="str">
        <f>IF(Carga!B85="","",IF(ISNUMBER(Carga!F85),Carga!F85,""))</f>
        <v/>
      </c>
      <c r="E84" s="13" t="str">
        <f>IF(B84="","",IFERROR(IF(OR(COUNT(Carga!G85:I85)&lt;3,MIN(Carga!G85:I85)&lt;0),"",SUM(Carga!G85:I85)),""))</f>
        <v/>
      </c>
      <c r="F84" s="13" t="str">
        <f t="shared" si="8"/>
        <v/>
      </c>
      <c r="G84" s="13" t="str">
        <f>IF(B84="","",IFERROR(IF(OR(NOT(ISNUMBER(D84)),NOT(ISNUMBER(E84)),NOT(ISNUMBER(Carga!J85)),Carga!J85&lt;=0,COUNTIF(Carga!$B$7:$B$206,Carga!B85)&gt;1),"",D84*Carga!J85),""))</f>
        <v/>
      </c>
      <c r="H84" s="13" t="str">
        <f>IF(B84="","",IFERROR(IF(OR(NOT(ISNUMBER(E84)),NOT(ISNUMBER(Carga!J85)),Carga!J85&lt;=0,COUNTIF(Carga!$B$7:$B$206,Carga!B85)&gt;1),"",E84*Carga!J85),""))</f>
        <v/>
      </c>
      <c r="I84" s="13" t="str">
        <f>IF(B84="","",IFERROR(IF(OR(NOT(ISNUMBER(F84)),NOT(ISNUMBER(Carga!J85)),Carga!J85&lt;=0,COUNTIF(Carga!$B$7:$B$206,Carga!B85)&gt;1),"",F84*Carga!J85),""))</f>
        <v/>
      </c>
      <c r="J84" s="14" t="str">
        <f t="shared" si="9"/>
        <v/>
      </c>
      <c r="K84" s="13" t="str">
        <f>IF(Carga!B85="","",IFERROR(IF(OR(Carga!K85="",Carga!K85=0),"",IF(AND(ISNUMBER(Carga!K85),Carga!K85&gt;0),Carga!K85,"")),""))</f>
        <v/>
      </c>
      <c r="L84" s="13" t="str">
        <f t="shared" si="10"/>
        <v/>
      </c>
      <c r="M84" s="15" t="str">
        <f>IF(Carga!B85="","",IFERROR(IF(AND(ISNUMBER(Carga!L85),Carga!L85&gt;=1,Carga!L85&lt;=5),Carga!L85,""),""))</f>
        <v/>
      </c>
      <c r="N84" s="15" t="str">
        <f>IF(Carga!B85="","",IFERROR(IF(AND(ISNUMBER(Carga!M85),Carga!M85&gt;=1,Carga!M85&lt;=5),Carga!M85,""),""))</f>
        <v/>
      </c>
      <c r="O84" s="16" t="str">
        <f t="shared" si="11"/>
        <v/>
      </c>
      <c r="P84" s="11" t="str">
        <f>IF(B84="","",IFERROR(IF(OR(COUNT(Carga!D85:E85)&lt;2,COUNT(Carga!G85:J85)&lt;4,COUNT(Carga!L85:M85)&lt;2,Carga!D85&lt;=0,Carga!E85&lt;0,Carga!E85&gt;=Carga!D85,MIN(Carga!G85:I85)&lt;0,Carga!J85&lt;=0,Carga!L85&lt;1,Carga!L85&gt;5,Carga!M85&lt;1,Carga!M85&gt;5,MOD(Carga!L85,1)&lt;&gt;0,MOD(Carga!M85,1)&lt;&gt;0,AND(Carga!K85&lt;&gt;"",OR(NOT(ISNUMBER(Carga!K85)),Carga!K85&lt;0)),COUNTIF(Carga!$B$7:$B$206,Carga!B85)&gt;1),"Revisar datos",IF(F84&lt;=0,"Evaluar continuidad",IF(J84&gt;=IF(SUM($G$6:$G$205)&gt;0,SUM($I$6:$I$205)/SUM($G$6:$G$205),0),IF(O84&lt;=3,"Priorizar / mantener","Optimizar capacidad"),IF(O84&lt;=3,"Revisar rol","Evaluar continuidad")))),"Revisar datos"))</f>
        <v/>
      </c>
      <c r="Q84" s="17" t="str">
        <f>IF(OR(B84="",P84="Revisar datos",NOT(ISNUMBER(I84))),"",COUNTIF($I$6:$I$205,"&gt;"&amp;I84)+COUNTIF($I$6:I84,I84))</f>
        <v/>
      </c>
    </row>
    <row r="85" spans="1:17">
      <c r="A85" s="10" t="str">
        <f>IF(Carga!B86="","",Carga!A86)</f>
        <v/>
      </c>
      <c r="B85" s="10" t="str">
        <f>IF(Carga!B86="","",Carga!B86)</f>
        <v/>
      </c>
      <c r="C85" s="10" t="str">
        <f>IF(Carga!B86="","",Carga!C86)</f>
        <v/>
      </c>
      <c r="D85" s="12" t="str">
        <f>IF(Carga!B86="","",IF(ISNUMBER(Carga!F86),Carga!F86,""))</f>
        <v/>
      </c>
      <c r="E85" s="13" t="str">
        <f>IF(B85="","",IFERROR(IF(OR(COUNT(Carga!G86:I86)&lt;3,MIN(Carga!G86:I86)&lt;0),"",SUM(Carga!G86:I86)),""))</f>
        <v/>
      </c>
      <c r="F85" s="13" t="str">
        <f t="shared" si="8"/>
        <v/>
      </c>
      <c r="G85" s="13" t="str">
        <f>IF(B85="","",IFERROR(IF(OR(NOT(ISNUMBER(D85)),NOT(ISNUMBER(E85)),NOT(ISNUMBER(Carga!J86)),Carga!J86&lt;=0,COUNTIF(Carga!$B$7:$B$206,Carga!B86)&gt;1),"",D85*Carga!J86),""))</f>
        <v/>
      </c>
      <c r="H85" s="13" t="str">
        <f>IF(B85="","",IFERROR(IF(OR(NOT(ISNUMBER(E85)),NOT(ISNUMBER(Carga!J86)),Carga!J86&lt;=0,COUNTIF(Carga!$B$7:$B$206,Carga!B86)&gt;1),"",E85*Carga!J86),""))</f>
        <v/>
      </c>
      <c r="I85" s="13" t="str">
        <f>IF(B85="","",IFERROR(IF(OR(NOT(ISNUMBER(F85)),NOT(ISNUMBER(Carga!J86)),Carga!J86&lt;=0,COUNTIF(Carga!$B$7:$B$206,Carga!B86)&gt;1),"",F85*Carga!J86),""))</f>
        <v/>
      </c>
      <c r="J85" s="14" t="str">
        <f t="shared" si="9"/>
        <v/>
      </c>
      <c r="K85" s="13" t="str">
        <f>IF(Carga!B86="","",IFERROR(IF(OR(Carga!K86="",Carga!K86=0),"",IF(AND(ISNUMBER(Carga!K86),Carga!K86&gt;0),Carga!K86,"")),""))</f>
        <v/>
      </c>
      <c r="L85" s="13" t="str">
        <f t="shared" si="10"/>
        <v/>
      </c>
      <c r="M85" s="15" t="str">
        <f>IF(Carga!B86="","",IFERROR(IF(AND(ISNUMBER(Carga!L86),Carga!L86&gt;=1,Carga!L86&lt;=5),Carga!L86,""),""))</f>
        <v/>
      </c>
      <c r="N85" s="15" t="str">
        <f>IF(Carga!B86="","",IFERROR(IF(AND(ISNUMBER(Carga!M86),Carga!M86&gt;=1,Carga!M86&lt;=5),Carga!M86,""),""))</f>
        <v/>
      </c>
      <c r="O85" s="16" t="str">
        <f t="shared" si="11"/>
        <v/>
      </c>
      <c r="P85" s="11" t="str">
        <f>IF(B85="","",IFERROR(IF(OR(COUNT(Carga!D86:E86)&lt;2,COUNT(Carga!G86:J86)&lt;4,COUNT(Carga!L86:M86)&lt;2,Carga!D86&lt;=0,Carga!E86&lt;0,Carga!E86&gt;=Carga!D86,MIN(Carga!G86:I86)&lt;0,Carga!J86&lt;=0,Carga!L86&lt;1,Carga!L86&gt;5,Carga!M86&lt;1,Carga!M86&gt;5,MOD(Carga!L86,1)&lt;&gt;0,MOD(Carga!M86,1)&lt;&gt;0,AND(Carga!K86&lt;&gt;"",OR(NOT(ISNUMBER(Carga!K86)),Carga!K86&lt;0)),COUNTIF(Carga!$B$7:$B$206,Carga!B86)&gt;1),"Revisar datos",IF(F85&lt;=0,"Evaluar continuidad",IF(J85&gt;=IF(SUM($G$6:$G$205)&gt;0,SUM($I$6:$I$205)/SUM($G$6:$G$205),0),IF(O85&lt;=3,"Priorizar / mantener","Optimizar capacidad"),IF(O85&lt;=3,"Revisar rol","Evaluar continuidad")))),"Revisar datos"))</f>
        <v/>
      </c>
      <c r="Q85" s="17" t="str">
        <f>IF(OR(B85="",P85="Revisar datos",NOT(ISNUMBER(I85))),"",COUNTIF($I$6:$I$205,"&gt;"&amp;I85)+COUNTIF($I$6:I85,I85))</f>
        <v/>
      </c>
    </row>
    <row r="86" spans="1:17">
      <c r="A86" s="10" t="str">
        <f>IF(Carga!B87="","",Carga!A87)</f>
        <v/>
      </c>
      <c r="B86" s="10" t="str">
        <f>IF(Carga!B87="","",Carga!B87)</f>
        <v/>
      </c>
      <c r="C86" s="10" t="str">
        <f>IF(Carga!B87="","",Carga!C87)</f>
        <v/>
      </c>
      <c r="D86" s="12" t="str">
        <f>IF(Carga!B87="","",IF(ISNUMBER(Carga!F87),Carga!F87,""))</f>
        <v/>
      </c>
      <c r="E86" s="13" t="str">
        <f>IF(B86="","",IFERROR(IF(OR(COUNT(Carga!G87:I87)&lt;3,MIN(Carga!G87:I87)&lt;0),"",SUM(Carga!G87:I87)),""))</f>
        <v/>
      </c>
      <c r="F86" s="13" t="str">
        <f t="shared" si="8"/>
        <v/>
      </c>
      <c r="G86" s="13" t="str">
        <f>IF(B86="","",IFERROR(IF(OR(NOT(ISNUMBER(D86)),NOT(ISNUMBER(E86)),NOT(ISNUMBER(Carga!J87)),Carga!J87&lt;=0,COUNTIF(Carga!$B$7:$B$206,Carga!B87)&gt;1),"",D86*Carga!J87),""))</f>
        <v/>
      </c>
      <c r="H86" s="13" t="str">
        <f>IF(B86="","",IFERROR(IF(OR(NOT(ISNUMBER(E86)),NOT(ISNUMBER(Carga!J87)),Carga!J87&lt;=0,COUNTIF(Carga!$B$7:$B$206,Carga!B87)&gt;1),"",E86*Carga!J87),""))</f>
        <v/>
      </c>
      <c r="I86" s="13" t="str">
        <f>IF(B86="","",IFERROR(IF(OR(NOT(ISNUMBER(F86)),NOT(ISNUMBER(Carga!J87)),Carga!J87&lt;=0,COUNTIF(Carga!$B$7:$B$206,Carga!B87)&gt;1),"",F86*Carga!J87),""))</f>
        <v/>
      </c>
      <c r="J86" s="14" t="str">
        <f t="shared" si="9"/>
        <v/>
      </c>
      <c r="K86" s="13" t="str">
        <f>IF(Carga!B87="","",IFERROR(IF(OR(Carga!K87="",Carga!K87=0),"",IF(AND(ISNUMBER(Carga!K87),Carga!K87&gt;0),Carga!K87,"")),""))</f>
        <v/>
      </c>
      <c r="L86" s="13" t="str">
        <f t="shared" si="10"/>
        <v/>
      </c>
      <c r="M86" s="15" t="str">
        <f>IF(Carga!B87="","",IFERROR(IF(AND(ISNUMBER(Carga!L87),Carga!L87&gt;=1,Carga!L87&lt;=5),Carga!L87,""),""))</f>
        <v/>
      </c>
      <c r="N86" s="15" t="str">
        <f>IF(Carga!B87="","",IFERROR(IF(AND(ISNUMBER(Carga!M87),Carga!M87&gt;=1,Carga!M87&lt;=5),Carga!M87,""),""))</f>
        <v/>
      </c>
      <c r="O86" s="16" t="str">
        <f t="shared" si="11"/>
        <v/>
      </c>
      <c r="P86" s="11" t="str">
        <f>IF(B86="","",IFERROR(IF(OR(COUNT(Carga!D87:E87)&lt;2,COUNT(Carga!G87:J87)&lt;4,COUNT(Carga!L87:M87)&lt;2,Carga!D87&lt;=0,Carga!E87&lt;0,Carga!E87&gt;=Carga!D87,MIN(Carga!G87:I87)&lt;0,Carga!J87&lt;=0,Carga!L87&lt;1,Carga!L87&gt;5,Carga!M87&lt;1,Carga!M87&gt;5,MOD(Carga!L87,1)&lt;&gt;0,MOD(Carga!M87,1)&lt;&gt;0,AND(Carga!K87&lt;&gt;"",OR(NOT(ISNUMBER(Carga!K87)),Carga!K87&lt;0)),COUNTIF(Carga!$B$7:$B$206,Carga!B87)&gt;1),"Revisar datos",IF(F86&lt;=0,"Evaluar continuidad",IF(J86&gt;=IF(SUM($G$6:$G$205)&gt;0,SUM($I$6:$I$205)/SUM($G$6:$G$205),0),IF(O86&lt;=3,"Priorizar / mantener","Optimizar capacidad"),IF(O86&lt;=3,"Revisar rol","Evaluar continuidad")))),"Revisar datos"))</f>
        <v/>
      </c>
      <c r="Q86" s="17" t="str">
        <f>IF(OR(B86="",P86="Revisar datos",NOT(ISNUMBER(I86))),"",COUNTIF($I$6:$I$205,"&gt;"&amp;I86)+COUNTIF($I$6:I86,I86))</f>
        <v/>
      </c>
    </row>
    <row r="87" spans="1:17">
      <c r="A87" s="10" t="str">
        <f>IF(Carga!B88="","",Carga!A88)</f>
        <v/>
      </c>
      <c r="B87" s="10" t="str">
        <f>IF(Carga!B88="","",Carga!B88)</f>
        <v/>
      </c>
      <c r="C87" s="10" t="str">
        <f>IF(Carga!B88="","",Carga!C88)</f>
        <v/>
      </c>
      <c r="D87" s="12" t="str">
        <f>IF(Carga!B88="","",IF(ISNUMBER(Carga!F88),Carga!F88,""))</f>
        <v/>
      </c>
      <c r="E87" s="13" t="str">
        <f>IF(B87="","",IFERROR(IF(OR(COUNT(Carga!G88:I88)&lt;3,MIN(Carga!G88:I88)&lt;0),"",SUM(Carga!G88:I88)),""))</f>
        <v/>
      </c>
      <c r="F87" s="13" t="str">
        <f t="shared" si="8"/>
        <v/>
      </c>
      <c r="G87" s="13" t="str">
        <f>IF(B87="","",IFERROR(IF(OR(NOT(ISNUMBER(D87)),NOT(ISNUMBER(E87)),NOT(ISNUMBER(Carga!J88)),Carga!J88&lt;=0,COUNTIF(Carga!$B$7:$B$206,Carga!B88)&gt;1),"",D87*Carga!J88),""))</f>
        <v/>
      </c>
      <c r="H87" s="13" t="str">
        <f>IF(B87="","",IFERROR(IF(OR(NOT(ISNUMBER(E87)),NOT(ISNUMBER(Carga!J88)),Carga!J88&lt;=0,COUNTIF(Carga!$B$7:$B$206,Carga!B88)&gt;1),"",E87*Carga!J88),""))</f>
        <v/>
      </c>
      <c r="I87" s="13" t="str">
        <f>IF(B87="","",IFERROR(IF(OR(NOT(ISNUMBER(F87)),NOT(ISNUMBER(Carga!J88)),Carga!J88&lt;=0,COUNTIF(Carga!$B$7:$B$206,Carga!B88)&gt;1),"",F87*Carga!J88),""))</f>
        <v/>
      </c>
      <c r="J87" s="14" t="str">
        <f t="shared" si="9"/>
        <v/>
      </c>
      <c r="K87" s="13" t="str">
        <f>IF(Carga!B88="","",IFERROR(IF(OR(Carga!K88="",Carga!K88=0),"",IF(AND(ISNUMBER(Carga!K88),Carga!K88&gt;0),Carga!K88,"")),""))</f>
        <v/>
      </c>
      <c r="L87" s="13" t="str">
        <f t="shared" si="10"/>
        <v/>
      </c>
      <c r="M87" s="15" t="str">
        <f>IF(Carga!B88="","",IFERROR(IF(AND(ISNUMBER(Carga!L88),Carga!L88&gt;=1,Carga!L88&lt;=5),Carga!L88,""),""))</f>
        <v/>
      </c>
      <c r="N87" s="15" t="str">
        <f>IF(Carga!B88="","",IFERROR(IF(AND(ISNUMBER(Carga!M88),Carga!M88&gt;=1,Carga!M88&lt;=5),Carga!M88,""),""))</f>
        <v/>
      </c>
      <c r="O87" s="16" t="str">
        <f t="shared" si="11"/>
        <v/>
      </c>
      <c r="P87" s="11" t="str">
        <f>IF(B87="","",IFERROR(IF(OR(COUNT(Carga!D88:E88)&lt;2,COUNT(Carga!G88:J88)&lt;4,COUNT(Carga!L88:M88)&lt;2,Carga!D88&lt;=0,Carga!E88&lt;0,Carga!E88&gt;=Carga!D88,MIN(Carga!G88:I88)&lt;0,Carga!J88&lt;=0,Carga!L88&lt;1,Carga!L88&gt;5,Carga!M88&lt;1,Carga!M88&gt;5,MOD(Carga!L88,1)&lt;&gt;0,MOD(Carga!M88,1)&lt;&gt;0,AND(Carga!K88&lt;&gt;"",OR(NOT(ISNUMBER(Carga!K88)),Carga!K88&lt;0)),COUNTIF(Carga!$B$7:$B$206,Carga!B88)&gt;1),"Revisar datos",IF(F87&lt;=0,"Evaluar continuidad",IF(J87&gt;=IF(SUM($G$6:$G$205)&gt;0,SUM($I$6:$I$205)/SUM($G$6:$G$205),0),IF(O87&lt;=3,"Priorizar / mantener","Optimizar capacidad"),IF(O87&lt;=3,"Revisar rol","Evaluar continuidad")))),"Revisar datos"))</f>
        <v/>
      </c>
      <c r="Q87" s="17" t="str">
        <f>IF(OR(B87="",P87="Revisar datos",NOT(ISNUMBER(I87))),"",COUNTIF($I$6:$I$205,"&gt;"&amp;I87)+COUNTIF($I$6:I87,I87))</f>
        <v/>
      </c>
    </row>
    <row r="88" spans="1:17">
      <c r="A88" s="10" t="str">
        <f>IF(Carga!B89="","",Carga!A89)</f>
        <v/>
      </c>
      <c r="B88" s="10" t="str">
        <f>IF(Carga!B89="","",Carga!B89)</f>
        <v/>
      </c>
      <c r="C88" s="10" t="str">
        <f>IF(Carga!B89="","",Carga!C89)</f>
        <v/>
      </c>
      <c r="D88" s="12" t="str">
        <f>IF(Carga!B89="","",IF(ISNUMBER(Carga!F89),Carga!F89,""))</f>
        <v/>
      </c>
      <c r="E88" s="13" t="str">
        <f>IF(B88="","",IFERROR(IF(OR(COUNT(Carga!G89:I89)&lt;3,MIN(Carga!G89:I89)&lt;0),"",SUM(Carga!G89:I89)),""))</f>
        <v/>
      </c>
      <c r="F88" s="13" t="str">
        <f t="shared" si="8"/>
        <v/>
      </c>
      <c r="G88" s="13" t="str">
        <f>IF(B88="","",IFERROR(IF(OR(NOT(ISNUMBER(D88)),NOT(ISNUMBER(E88)),NOT(ISNUMBER(Carga!J89)),Carga!J89&lt;=0,COUNTIF(Carga!$B$7:$B$206,Carga!B89)&gt;1),"",D88*Carga!J89),""))</f>
        <v/>
      </c>
      <c r="H88" s="13" t="str">
        <f>IF(B88="","",IFERROR(IF(OR(NOT(ISNUMBER(E88)),NOT(ISNUMBER(Carga!J89)),Carga!J89&lt;=0,COUNTIF(Carga!$B$7:$B$206,Carga!B89)&gt;1),"",E88*Carga!J89),""))</f>
        <v/>
      </c>
      <c r="I88" s="13" t="str">
        <f>IF(B88="","",IFERROR(IF(OR(NOT(ISNUMBER(F88)),NOT(ISNUMBER(Carga!J89)),Carga!J89&lt;=0,COUNTIF(Carga!$B$7:$B$206,Carga!B89)&gt;1),"",F88*Carga!J89),""))</f>
        <v/>
      </c>
      <c r="J88" s="14" t="str">
        <f t="shared" si="9"/>
        <v/>
      </c>
      <c r="K88" s="13" t="str">
        <f>IF(Carga!B89="","",IFERROR(IF(OR(Carga!K89="",Carga!K89=0),"",IF(AND(ISNUMBER(Carga!K89),Carga!K89&gt;0),Carga!K89,"")),""))</f>
        <v/>
      </c>
      <c r="L88" s="13" t="str">
        <f t="shared" si="10"/>
        <v/>
      </c>
      <c r="M88" s="15" t="str">
        <f>IF(Carga!B89="","",IFERROR(IF(AND(ISNUMBER(Carga!L89),Carga!L89&gt;=1,Carga!L89&lt;=5),Carga!L89,""),""))</f>
        <v/>
      </c>
      <c r="N88" s="15" t="str">
        <f>IF(Carga!B89="","",IFERROR(IF(AND(ISNUMBER(Carga!M89),Carga!M89&gt;=1,Carga!M89&lt;=5),Carga!M89,""),""))</f>
        <v/>
      </c>
      <c r="O88" s="16" t="str">
        <f t="shared" si="11"/>
        <v/>
      </c>
      <c r="P88" s="11" t="str">
        <f>IF(B88="","",IFERROR(IF(OR(COUNT(Carga!D89:E89)&lt;2,COUNT(Carga!G89:J89)&lt;4,COUNT(Carga!L89:M89)&lt;2,Carga!D89&lt;=0,Carga!E89&lt;0,Carga!E89&gt;=Carga!D89,MIN(Carga!G89:I89)&lt;0,Carga!J89&lt;=0,Carga!L89&lt;1,Carga!L89&gt;5,Carga!M89&lt;1,Carga!M89&gt;5,MOD(Carga!L89,1)&lt;&gt;0,MOD(Carga!M89,1)&lt;&gt;0,AND(Carga!K89&lt;&gt;"",OR(NOT(ISNUMBER(Carga!K89)),Carga!K89&lt;0)),COUNTIF(Carga!$B$7:$B$206,Carga!B89)&gt;1),"Revisar datos",IF(F88&lt;=0,"Evaluar continuidad",IF(J88&gt;=IF(SUM($G$6:$G$205)&gt;0,SUM($I$6:$I$205)/SUM($G$6:$G$205),0),IF(O88&lt;=3,"Priorizar / mantener","Optimizar capacidad"),IF(O88&lt;=3,"Revisar rol","Evaluar continuidad")))),"Revisar datos"))</f>
        <v/>
      </c>
      <c r="Q88" s="17" t="str">
        <f>IF(OR(B88="",P88="Revisar datos",NOT(ISNUMBER(I88))),"",COUNTIF($I$6:$I$205,"&gt;"&amp;I88)+COUNTIF($I$6:I88,I88))</f>
        <v/>
      </c>
    </row>
    <row r="89" spans="1:17">
      <c r="A89" s="10" t="str">
        <f>IF(Carga!B90="","",Carga!A90)</f>
        <v/>
      </c>
      <c r="B89" s="10" t="str">
        <f>IF(Carga!B90="","",Carga!B90)</f>
        <v/>
      </c>
      <c r="C89" s="10" t="str">
        <f>IF(Carga!B90="","",Carga!C90)</f>
        <v/>
      </c>
      <c r="D89" s="12" t="str">
        <f>IF(Carga!B90="","",IF(ISNUMBER(Carga!F90),Carga!F90,""))</f>
        <v/>
      </c>
      <c r="E89" s="13" t="str">
        <f>IF(B89="","",IFERROR(IF(OR(COUNT(Carga!G90:I90)&lt;3,MIN(Carga!G90:I90)&lt;0),"",SUM(Carga!G90:I90)),""))</f>
        <v/>
      </c>
      <c r="F89" s="13" t="str">
        <f t="shared" si="8"/>
        <v/>
      </c>
      <c r="G89" s="13" t="str">
        <f>IF(B89="","",IFERROR(IF(OR(NOT(ISNUMBER(D89)),NOT(ISNUMBER(E89)),NOT(ISNUMBER(Carga!J90)),Carga!J90&lt;=0,COUNTIF(Carga!$B$7:$B$206,Carga!B90)&gt;1),"",D89*Carga!J90),""))</f>
        <v/>
      </c>
      <c r="H89" s="13" t="str">
        <f>IF(B89="","",IFERROR(IF(OR(NOT(ISNUMBER(E89)),NOT(ISNUMBER(Carga!J90)),Carga!J90&lt;=0,COUNTIF(Carga!$B$7:$B$206,Carga!B90)&gt;1),"",E89*Carga!J90),""))</f>
        <v/>
      </c>
      <c r="I89" s="13" t="str">
        <f>IF(B89="","",IFERROR(IF(OR(NOT(ISNUMBER(F89)),NOT(ISNUMBER(Carga!J90)),Carga!J90&lt;=0,COUNTIF(Carga!$B$7:$B$206,Carga!B90)&gt;1),"",F89*Carga!J90),""))</f>
        <v/>
      </c>
      <c r="J89" s="14" t="str">
        <f t="shared" si="9"/>
        <v/>
      </c>
      <c r="K89" s="13" t="str">
        <f>IF(Carga!B90="","",IFERROR(IF(OR(Carga!K90="",Carga!K90=0),"",IF(AND(ISNUMBER(Carga!K90),Carga!K90&gt;0),Carga!K90,"")),""))</f>
        <v/>
      </c>
      <c r="L89" s="13" t="str">
        <f t="shared" si="10"/>
        <v/>
      </c>
      <c r="M89" s="15" t="str">
        <f>IF(Carga!B90="","",IFERROR(IF(AND(ISNUMBER(Carga!L90),Carga!L90&gt;=1,Carga!L90&lt;=5),Carga!L90,""),""))</f>
        <v/>
      </c>
      <c r="N89" s="15" t="str">
        <f>IF(Carga!B90="","",IFERROR(IF(AND(ISNUMBER(Carga!M90),Carga!M90&gt;=1,Carga!M90&lt;=5),Carga!M90,""),""))</f>
        <v/>
      </c>
      <c r="O89" s="16" t="str">
        <f t="shared" si="11"/>
        <v/>
      </c>
      <c r="P89" s="11" t="str">
        <f>IF(B89="","",IFERROR(IF(OR(COUNT(Carga!D90:E90)&lt;2,COUNT(Carga!G90:J90)&lt;4,COUNT(Carga!L90:M90)&lt;2,Carga!D90&lt;=0,Carga!E90&lt;0,Carga!E90&gt;=Carga!D90,MIN(Carga!G90:I90)&lt;0,Carga!J90&lt;=0,Carga!L90&lt;1,Carga!L90&gt;5,Carga!M90&lt;1,Carga!M90&gt;5,MOD(Carga!L90,1)&lt;&gt;0,MOD(Carga!M90,1)&lt;&gt;0,AND(Carga!K90&lt;&gt;"",OR(NOT(ISNUMBER(Carga!K90)),Carga!K90&lt;0)),COUNTIF(Carga!$B$7:$B$206,Carga!B90)&gt;1),"Revisar datos",IF(F89&lt;=0,"Evaluar continuidad",IF(J89&gt;=IF(SUM($G$6:$G$205)&gt;0,SUM($I$6:$I$205)/SUM($G$6:$G$205),0),IF(O89&lt;=3,"Priorizar / mantener","Optimizar capacidad"),IF(O89&lt;=3,"Revisar rol","Evaluar continuidad")))),"Revisar datos"))</f>
        <v/>
      </c>
      <c r="Q89" s="17" t="str">
        <f>IF(OR(B89="",P89="Revisar datos",NOT(ISNUMBER(I89))),"",COUNTIF($I$6:$I$205,"&gt;"&amp;I89)+COUNTIF($I$6:I89,I89))</f>
        <v/>
      </c>
    </row>
    <row r="90" spans="1:17">
      <c r="A90" s="10" t="str">
        <f>IF(Carga!B91="","",Carga!A91)</f>
        <v/>
      </c>
      <c r="B90" s="10" t="str">
        <f>IF(Carga!B91="","",Carga!B91)</f>
        <v/>
      </c>
      <c r="C90" s="10" t="str">
        <f>IF(Carga!B91="","",Carga!C91)</f>
        <v/>
      </c>
      <c r="D90" s="12" t="str">
        <f>IF(Carga!B91="","",IF(ISNUMBER(Carga!F91),Carga!F91,""))</f>
        <v/>
      </c>
      <c r="E90" s="13" t="str">
        <f>IF(B90="","",IFERROR(IF(OR(COUNT(Carga!G91:I91)&lt;3,MIN(Carga!G91:I91)&lt;0),"",SUM(Carga!G91:I91)),""))</f>
        <v/>
      </c>
      <c r="F90" s="13" t="str">
        <f t="shared" si="8"/>
        <v/>
      </c>
      <c r="G90" s="13" t="str">
        <f>IF(B90="","",IFERROR(IF(OR(NOT(ISNUMBER(D90)),NOT(ISNUMBER(E90)),NOT(ISNUMBER(Carga!J91)),Carga!J91&lt;=0,COUNTIF(Carga!$B$7:$B$206,Carga!B91)&gt;1),"",D90*Carga!J91),""))</f>
        <v/>
      </c>
      <c r="H90" s="13" t="str">
        <f>IF(B90="","",IFERROR(IF(OR(NOT(ISNUMBER(E90)),NOT(ISNUMBER(Carga!J91)),Carga!J91&lt;=0,COUNTIF(Carga!$B$7:$B$206,Carga!B91)&gt;1),"",E90*Carga!J91),""))</f>
        <v/>
      </c>
      <c r="I90" s="13" t="str">
        <f>IF(B90="","",IFERROR(IF(OR(NOT(ISNUMBER(F90)),NOT(ISNUMBER(Carga!J91)),Carga!J91&lt;=0,COUNTIF(Carga!$B$7:$B$206,Carga!B91)&gt;1),"",F90*Carga!J91),""))</f>
        <v/>
      </c>
      <c r="J90" s="14" t="str">
        <f t="shared" si="9"/>
        <v/>
      </c>
      <c r="K90" s="13" t="str">
        <f>IF(Carga!B91="","",IFERROR(IF(OR(Carga!K91="",Carga!K91=0),"",IF(AND(ISNUMBER(Carga!K91),Carga!K91&gt;0),Carga!K91,"")),""))</f>
        <v/>
      </c>
      <c r="L90" s="13" t="str">
        <f t="shared" si="10"/>
        <v/>
      </c>
      <c r="M90" s="15" t="str">
        <f>IF(Carga!B91="","",IFERROR(IF(AND(ISNUMBER(Carga!L91),Carga!L91&gt;=1,Carga!L91&lt;=5),Carga!L91,""),""))</f>
        <v/>
      </c>
      <c r="N90" s="15" t="str">
        <f>IF(Carga!B91="","",IFERROR(IF(AND(ISNUMBER(Carga!M91),Carga!M91&gt;=1,Carga!M91&lt;=5),Carga!M91,""),""))</f>
        <v/>
      </c>
      <c r="O90" s="16" t="str">
        <f t="shared" si="11"/>
        <v/>
      </c>
      <c r="P90" s="11" t="str">
        <f>IF(B90="","",IFERROR(IF(OR(COUNT(Carga!D91:E91)&lt;2,COUNT(Carga!G91:J91)&lt;4,COUNT(Carga!L91:M91)&lt;2,Carga!D91&lt;=0,Carga!E91&lt;0,Carga!E91&gt;=Carga!D91,MIN(Carga!G91:I91)&lt;0,Carga!J91&lt;=0,Carga!L91&lt;1,Carga!L91&gt;5,Carga!M91&lt;1,Carga!M91&gt;5,MOD(Carga!L91,1)&lt;&gt;0,MOD(Carga!M91,1)&lt;&gt;0,AND(Carga!K91&lt;&gt;"",OR(NOT(ISNUMBER(Carga!K91)),Carga!K91&lt;0)),COUNTIF(Carga!$B$7:$B$206,Carga!B91)&gt;1),"Revisar datos",IF(F90&lt;=0,"Evaluar continuidad",IF(J90&gt;=IF(SUM($G$6:$G$205)&gt;0,SUM($I$6:$I$205)/SUM($G$6:$G$205),0),IF(O90&lt;=3,"Priorizar / mantener","Optimizar capacidad"),IF(O90&lt;=3,"Revisar rol","Evaluar continuidad")))),"Revisar datos"))</f>
        <v/>
      </c>
      <c r="Q90" s="17" t="str">
        <f>IF(OR(B90="",P90="Revisar datos",NOT(ISNUMBER(I90))),"",COUNTIF($I$6:$I$205,"&gt;"&amp;I90)+COUNTIF($I$6:I90,I90))</f>
        <v/>
      </c>
    </row>
    <row r="91" spans="1:17">
      <c r="A91" s="10" t="str">
        <f>IF(Carga!B92="","",Carga!A92)</f>
        <v/>
      </c>
      <c r="B91" s="10" t="str">
        <f>IF(Carga!B92="","",Carga!B92)</f>
        <v/>
      </c>
      <c r="C91" s="10" t="str">
        <f>IF(Carga!B92="","",Carga!C92)</f>
        <v/>
      </c>
      <c r="D91" s="12" t="str">
        <f>IF(Carga!B92="","",IF(ISNUMBER(Carga!F92),Carga!F92,""))</f>
        <v/>
      </c>
      <c r="E91" s="13" t="str">
        <f>IF(B91="","",IFERROR(IF(OR(COUNT(Carga!G92:I92)&lt;3,MIN(Carga!G92:I92)&lt;0),"",SUM(Carga!G92:I92)),""))</f>
        <v/>
      </c>
      <c r="F91" s="13" t="str">
        <f t="shared" si="8"/>
        <v/>
      </c>
      <c r="G91" s="13" t="str">
        <f>IF(B91="","",IFERROR(IF(OR(NOT(ISNUMBER(D91)),NOT(ISNUMBER(E91)),NOT(ISNUMBER(Carga!J92)),Carga!J92&lt;=0,COUNTIF(Carga!$B$7:$B$206,Carga!B92)&gt;1),"",D91*Carga!J92),""))</f>
        <v/>
      </c>
      <c r="H91" s="13" t="str">
        <f>IF(B91="","",IFERROR(IF(OR(NOT(ISNUMBER(E91)),NOT(ISNUMBER(Carga!J92)),Carga!J92&lt;=0,COUNTIF(Carga!$B$7:$B$206,Carga!B92)&gt;1),"",E91*Carga!J92),""))</f>
        <v/>
      </c>
      <c r="I91" s="13" t="str">
        <f>IF(B91="","",IFERROR(IF(OR(NOT(ISNUMBER(F91)),NOT(ISNUMBER(Carga!J92)),Carga!J92&lt;=0,COUNTIF(Carga!$B$7:$B$206,Carga!B92)&gt;1),"",F91*Carga!J92),""))</f>
        <v/>
      </c>
      <c r="J91" s="14" t="str">
        <f t="shared" si="9"/>
        <v/>
      </c>
      <c r="K91" s="13" t="str">
        <f>IF(Carga!B92="","",IFERROR(IF(OR(Carga!K92="",Carga!K92=0),"",IF(AND(ISNUMBER(Carga!K92),Carga!K92&gt;0),Carga!K92,"")),""))</f>
        <v/>
      </c>
      <c r="L91" s="13" t="str">
        <f t="shared" si="10"/>
        <v/>
      </c>
      <c r="M91" s="15" t="str">
        <f>IF(Carga!B92="","",IFERROR(IF(AND(ISNUMBER(Carga!L92),Carga!L92&gt;=1,Carga!L92&lt;=5),Carga!L92,""),""))</f>
        <v/>
      </c>
      <c r="N91" s="15" t="str">
        <f>IF(Carga!B92="","",IFERROR(IF(AND(ISNUMBER(Carga!M92),Carga!M92&gt;=1,Carga!M92&lt;=5),Carga!M92,""),""))</f>
        <v/>
      </c>
      <c r="O91" s="16" t="str">
        <f t="shared" si="11"/>
        <v/>
      </c>
      <c r="P91" s="11" t="str">
        <f>IF(B91="","",IFERROR(IF(OR(COUNT(Carga!D92:E92)&lt;2,COUNT(Carga!G92:J92)&lt;4,COUNT(Carga!L92:M92)&lt;2,Carga!D92&lt;=0,Carga!E92&lt;0,Carga!E92&gt;=Carga!D92,MIN(Carga!G92:I92)&lt;0,Carga!J92&lt;=0,Carga!L92&lt;1,Carga!L92&gt;5,Carga!M92&lt;1,Carga!M92&gt;5,MOD(Carga!L92,1)&lt;&gt;0,MOD(Carga!M92,1)&lt;&gt;0,AND(Carga!K92&lt;&gt;"",OR(NOT(ISNUMBER(Carga!K92)),Carga!K92&lt;0)),COUNTIF(Carga!$B$7:$B$206,Carga!B92)&gt;1),"Revisar datos",IF(F91&lt;=0,"Evaluar continuidad",IF(J91&gt;=IF(SUM($G$6:$G$205)&gt;0,SUM($I$6:$I$205)/SUM($G$6:$G$205),0),IF(O91&lt;=3,"Priorizar / mantener","Optimizar capacidad"),IF(O91&lt;=3,"Revisar rol","Evaluar continuidad")))),"Revisar datos"))</f>
        <v/>
      </c>
      <c r="Q91" s="17" t="str">
        <f>IF(OR(B91="",P91="Revisar datos",NOT(ISNUMBER(I91))),"",COUNTIF($I$6:$I$205,"&gt;"&amp;I91)+COUNTIF($I$6:I91,I91))</f>
        <v/>
      </c>
    </row>
    <row r="92" spans="1:17">
      <c r="A92" s="10" t="str">
        <f>IF(Carga!B93="","",Carga!A93)</f>
        <v/>
      </c>
      <c r="B92" s="10" t="str">
        <f>IF(Carga!B93="","",Carga!B93)</f>
        <v/>
      </c>
      <c r="C92" s="10" t="str">
        <f>IF(Carga!B93="","",Carga!C93)</f>
        <v/>
      </c>
      <c r="D92" s="12" t="str">
        <f>IF(Carga!B93="","",IF(ISNUMBER(Carga!F93),Carga!F93,""))</f>
        <v/>
      </c>
      <c r="E92" s="13" t="str">
        <f>IF(B92="","",IFERROR(IF(OR(COUNT(Carga!G93:I93)&lt;3,MIN(Carga!G93:I93)&lt;0),"",SUM(Carga!G93:I93)),""))</f>
        <v/>
      </c>
      <c r="F92" s="13" t="str">
        <f t="shared" si="8"/>
        <v/>
      </c>
      <c r="G92" s="13" t="str">
        <f>IF(B92="","",IFERROR(IF(OR(NOT(ISNUMBER(D92)),NOT(ISNUMBER(E92)),NOT(ISNUMBER(Carga!J93)),Carga!J93&lt;=0,COUNTIF(Carga!$B$7:$B$206,Carga!B93)&gt;1),"",D92*Carga!J93),""))</f>
        <v/>
      </c>
      <c r="H92" s="13" t="str">
        <f>IF(B92="","",IFERROR(IF(OR(NOT(ISNUMBER(E92)),NOT(ISNUMBER(Carga!J93)),Carga!J93&lt;=0,COUNTIF(Carga!$B$7:$B$206,Carga!B93)&gt;1),"",E92*Carga!J93),""))</f>
        <v/>
      </c>
      <c r="I92" s="13" t="str">
        <f>IF(B92="","",IFERROR(IF(OR(NOT(ISNUMBER(F92)),NOT(ISNUMBER(Carga!J93)),Carga!J93&lt;=0,COUNTIF(Carga!$B$7:$B$206,Carga!B93)&gt;1),"",F92*Carga!J93),""))</f>
        <v/>
      </c>
      <c r="J92" s="14" t="str">
        <f t="shared" si="9"/>
        <v/>
      </c>
      <c r="K92" s="13" t="str">
        <f>IF(Carga!B93="","",IFERROR(IF(OR(Carga!K93="",Carga!K93=0),"",IF(AND(ISNUMBER(Carga!K93),Carga!K93&gt;0),Carga!K93,"")),""))</f>
        <v/>
      </c>
      <c r="L92" s="13" t="str">
        <f t="shared" si="10"/>
        <v/>
      </c>
      <c r="M92" s="15" t="str">
        <f>IF(Carga!B93="","",IFERROR(IF(AND(ISNUMBER(Carga!L93),Carga!L93&gt;=1,Carga!L93&lt;=5),Carga!L93,""),""))</f>
        <v/>
      </c>
      <c r="N92" s="15" t="str">
        <f>IF(Carga!B93="","",IFERROR(IF(AND(ISNUMBER(Carga!M93),Carga!M93&gt;=1,Carga!M93&lt;=5),Carga!M93,""),""))</f>
        <v/>
      </c>
      <c r="O92" s="16" t="str">
        <f t="shared" si="11"/>
        <v/>
      </c>
      <c r="P92" s="11" t="str">
        <f>IF(B92="","",IFERROR(IF(OR(COUNT(Carga!D93:E93)&lt;2,COUNT(Carga!G93:J93)&lt;4,COUNT(Carga!L93:M93)&lt;2,Carga!D93&lt;=0,Carga!E93&lt;0,Carga!E93&gt;=Carga!D93,MIN(Carga!G93:I93)&lt;0,Carga!J93&lt;=0,Carga!L93&lt;1,Carga!L93&gt;5,Carga!M93&lt;1,Carga!M93&gt;5,MOD(Carga!L93,1)&lt;&gt;0,MOD(Carga!M93,1)&lt;&gt;0,AND(Carga!K93&lt;&gt;"",OR(NOT(ISNUMBER(Carga!K93)),Carga!K93&lt;0)),COUNTIF(Carga!$B$7:$B$206,Carga!B93)&gt;1),"Revisar datos",IF(F92&lt;=0,"Evaluar continuidad",IF(J92&gt;=IF(SUM($G$6:$G$205)&gt;0,SUM($I$6:$I$205)/SUM($G$6:$G$205),0),IF(O92&lt;=3,"Priorizar / mantener","Optimizar capacidad"),IF(O92&lt;=3,"Revisar rol","Evaluar continuidad")))),"Revisar datos"))</f>
        <v/>
      </c>
      <c r="Q92" s="17" t="str">
        <f>IF(OR(B92="",P92="Revisar datos",NOT(ISNUMBER(I92))),"",COUNTIF($I$6:$I$205,"&gt;"&amp;I92)+COUNTIF($I$6:I92,I92))</f>
        <v/>
      </c>
    </row>
    <row r="93" spans="1:17">
      <c r="A93" s="10" t="str">
        <f>IF(Carga!B94="","",Carga!A94)</f>
        <v/>
      </c>
      <c r="B93" s="10" t="str">
        <f>IF(Carga!B94="","",Carga!B94)</f>
        <v/>
      </c>
      <c r="C93" s="10" t="str">
        <f>IF(Carga!B94="","",Carga!C94)</f>
        <v/>
      </c>
      <c r="D93" s="12" t="str">
        <f>IF(Carga!B94="","",IF(ISNUMBER(Carga!F94),Carga!F94,""))</f>
        <v/>
      </c>
      <c r="E93" s="13" t="str">
        <f>IF(B93="","",IFERROR(IF(OR(COUNT(Carga!G94:I94)&lt;3,MIN(Carga!G94:I94)&lt;0),"",SUM(Carga!G94:I94)),""))</f>
        <v/>
      </c>
      <c r="F93" s="13" t="str">
        <f t="shared" si="8"/>
        <v/>
      </c>
      <c r="G93" s="13" t="str">
        <f>IF(B93="","",IFERROR(IF(OR(NOT(ISNUMBER(D93)),NOT(ISNUMBER(E93)),NOT(ISNUMBER(Carga!J94)),Carga!J94&lt;=0,COUNTIF(Carga!$B$7:$B$206,Carga!B94)&gt;1),"",D93*Carga!J94),""))</f>
        <v/>
      </c>
      <c r="H93" s="13" t="str">
        <f>IF(B93="","",IFERROR(IF(OR(NOT(ISNUMBER(E93)),NOT(ISNUMBER(Carga!J94)),Carga!J94&lt;=0,COUNTIF(Carga!$B$7:$B$206,Carga!B94)&gt;1),"",E93*Carga!J94),""))</f>
        <v/>
      </c>
      <c r="I93" s="13" t="str">
        <f>IF(B93="","",IFERROR(IF(OR(NOT(ISNUMBER(F93)),NOT(ISNUMBER(Carga!J94)),Carga!J94&lt;=0,COUNTIF(Carga!$B$7:$B$206,Carga!B94)&gt;1),"",F93*Carga!J94),""))</f>
        <v/>
      </c>
      <c r="J93" s="14" t="str">
        <f t="shared" si="9"/>
        <v/>
      </c>
      <c r="K93" s="13" t="str">
        <f>IF(Carga!B94="","",IFERROR(IF(OR(Carga!K94="",Carga!K94=0),"",IF(AND(ISNUMBER(Carga!K94),Carga!K94&gt;0),Carga!K94,"")),""))</f>
        <v/>
      </c>
      <c r="L93" s="13" t="str">
        <f t="shared" si="10"/>
        <v/>
      </c>
      <c r="M93" s="15" t="str">
        <f>IF(Carga!B94="","",IFERROR(IF(AND(ISNUMBER(Carga!L94),Carga!L94&gt;=1,Carga!L94&lt;=5),Carga!L94,""),""))</f>
        <v/>
      </c>
      <c r="N93" s="15" t="str">
        <f>IF(Carga!B94="","",IFERROR(IF(AND(ISNUMBER(Carga!M94),Carga!M94&gt;=1,Carga!M94&lt;=5),Carga!M94,""),""))</f>
        <v/>
      </c>
      <c r="O93" s="16" t="str">
        <f t="shared" si="11"/>
        <v/>
      </c>
      <c r="P93" s="11" t="str">
        <f>IF(B93="","",IFERROR(IF(OR(COUNT(Carga!D94:E94)&lt;2,COUNT(Carga!G94:J94)&lt;4,COUNT(Carga!L94:M94)&lt;2,Carga!D94&lt;=0,Carga!E94&lt;0,Carga!E94&gt;=Carga!D94,MIN(Carga!G94:I94)&lt;0,Carga!J94&lt;=0,Carga!L94&lt;1,Carga!L94&gt;5,Carga!M94&lt;1,Carga!M94&gt;5,MOD(Carga!L94,1)&lt;&gt;0,MOD(Carga!M94,1)&lt;&gt;0,AND(Carga!K94&lt;&gt;"",OR(NOT(ISNUMBER(Carga!K94)),Carga!K94&lt;0)),COUNTIF(Carga!$B$7:$B$206,Carga!B94)&gt;1),"Revisar datos",IF(F93&lt;=0,"Evaluar continuidad",IF(J93&gt;=IF(SUM($G$6:$G$205)&gt;0,SUM($I$6:$I$205)/SUM($G$6:$G$205),0),IF(O93&lt;=3,"Priorizar / mantener","Optimizar capacidad"),IF(O93&lt;=3,"Revisar rol","Evaluar continuidad")))),"Revisar datos"))</f>
        <v/>
      </c>
      <c r="Q93" s="17" t="str">
        <f>IF(OR(B93="",P93="Revisar datos",NOT(ISNUMBER(I93))),"",COUNTIF($I$6:$I$205,"&gt;"&amp;I93)+COUNTIF($I$6:I93,I93))</f>
        <v/>
      </c>
    </row>
    <row r="94" spans="1:17">
      <c r="A94" s="10" t="str">
        <f>IF(Carga!B95="","",Carga!A95)</f>
        <v/>
      </c>
      <c r="B94" s="10" t="str">
        <f>IF(Carga!B95="","",Carga!B95)</f>
        <v/>
      </c>
      <c r="C94" s="10" t="str">
        <f>IF(Carga!B95="","",Carga!C95)</f>
        <v/>
      </c>
      <c r="D94" s="12" t="str">
        <f>IF(Carga!B95="","",IF(ISNUMBER(Carga!F95),Carga!F95,""))</f>
        <v/>
      </c>
      <c r="E94" s="13" t="str">
        <f>IF(B94="","",IFERROR(IF(OR(COUNT(Carga!G95:I95)&lt;3,MIN(Carga!G95:I95)&lt;0),"",SUM(Carga!G95:I95)),""))</f>
        <v/>
      </c>
      <c r="F94" s="13" t="str">
        <f t="shared" si="8"/>
        <v/>
      </c>
      <c r="G94" s="13" t="str">
        <f>IF(B94="","",IFERROR(IF(OR(NOT(ISNUMBER(D94)),NOT(ISNUMBER(E94)),NOT(ISNUMBER(Carga!J95)),Carga!J95&lt;=0,COUNTIF(Carga!$B$7:$B$206,Carga!B95)&gt;1),"",D94*Carga!J95),""))</f>
        <v/>
      </c>
      <c r="H94" s="13" t="str">
        <f>IF(B94="","",IFERROR(IF(OR(NOT(ISNUMBER(E94)),NOT(ISNUMBER(Carga!J95)),Carga!J95&lt;=0,COUNTIF(Carga!$B$7:$B$206,Carga!B95)&gt;1),"",E94*Carga!J95),""))</f>
        <v/>
      </c>
      <c r="I94" s="13" t="str">
        <f>IF(B94="","",IFERROR(IF(OR(NOT(ISNUMBER(F94)),NOT(ISNUMBER(Carga!J95)),Carga!J95&lt;=0,COUNTIF(Carga!$B$7:$B$206,Carga!B95)&gt;1),"",F94*Carga!J95),""))</f>
        <v/>
      </c>
      <c r="J94" s="14" t="str">
        <f t="shared" si="9"/>
        <v/>
      </c>
      <c r="K94" s="13" t="str">
        <f>IF(Carga!B95="","",IFERROR(IF(OR(Carga!K95="",Carga!K95=0),"",IF(AND(ISNUMBER(Carga!K95),Carga!K95&gt;0),Carga!K95,"")),""))</f>
        <v/>
      </c>
      <c r="L94" s="13" t="str">
        <f t="shared" si="10"/>
        <v/>
      </c>
      <c r="M94" s="15" t="str">
        <f>IF(Carga!B95="","",IFERROR(IF(AND(ISNUMBER(Carga!L95),Carga!L95&gt;=1,Carga!L95&lt;=5),Carga!L95,""),""))</f>
        <v/>
      </c>
      <c r="N94" s="15" t="str">
        <f>IF(Carga!B95="","",IFERROR(IF(AND(ISNUMBER(Carga!M95),Carga!M95&gt;=1,Carga!M95&lt;=5),Carga!M95,""),""))</f>
        <v/>
      </c>
      <c r="O94" s="16" t="str">
        <f t="shared" si="11"/>
        <v/>
      </c>
      <c r="P94" s="11" t="str">
        <f>IF(B94="","",IFERROR(IF(OR(COUNT(Carga!D95:E95)&lt;2,COUNT(Carga!G95:J95)&lt;4,COUNT(Carga!L95:M95)&lt;2,Carga!D95&lt;=0,Carga!E95&lt;0,Carga!E95&gt;=Carga!D95,MIN(Carga!G95:I95)&lt;0,Carga!J95&lt;=0,Carga!L95&lt;1,Carga!L95&gt;5,Carga!M95&lt;1,Carga!M95&gt;5,MOD(Carga!L95,1)&lt;&gt;0,MOD(Carga!M95,1)&lt;&gt;0,AND(Carga!K95&lt;&gt;"",OR(NOT(ISNUMBER(Carga!K95)),Carga!K95&lt;0)),COUNTIF(Carga!$B$7:$B$206,Carga!B95)&gt;1),"Revisar datos",IF(F94&lt;=0,"Evaluar continuidad",IF(J94&gt;=IF(SUM($G$6:$G$205)&gt;0,SUM($I$6:$I$205)/SUM($G$6:$G$205),0),IF(O94&lt;=3,"Priorizar / mantener","Optimizar capacidad"),IF(O94&lt;=3,"Revisar rol","Evaluar continuidad")))),"Revisar datos"))</f>
        <v/>
      </c>
      <c r="Q94" s="17" t="str">
        <f>IF(OR(B94="",P94="Revisar datos",NOT(ISNUMBER(I94))),"",COUNTIF($I$6:$I$205,"&gt;"&amp;I94)+COUNTIF($I$6:I94,I94))</f>
        <v/>
      </c>
    </row>
    <row r="95" spans="1:17">
      <c r="A95" s="10" t="str">
        <f>IF(Carga!B96="","",Carga!A96)</f>
        <v/>
      </c>
      <c r="B95" s="10" t="str">
        <f>IF(Carga!B96="","",Carga!B96)</f>
        <v/>
      </c>
      <c r="C95" s="10" t="str">
        <f>IF(Carga!B96="","",Carga!C96)</f>
        <v/>
      </c>
      <c r="D95" s="12" t="str">
        <f>IF(Carga!B96="","",IF(ISNUMBER(Carga!F96),Carga!F96,""))</f>
        <v/>
      </c>
      <c r="E95" s="13" t="str">
        <f>IF(B95="","",IFERROR(IF(OR(COUNT(Carga!G96:I96)&lt;3,MIN(Carga!G96:I96)&lt;0),"",SUM(Carga!G96:I96)),""))</f>
        <v/>
      </c>
      <c r="F95" s="13" t="str">
        <f t="shared" si="8"/>
        <v/>
      </c>
      <c r="G95" s="13" t="str">
        <f>IF(B95="","",IFERROR(IF(OR(NOT(ISNUMBER(D95)),NOT(ISNUMBER(E95)),NOT(ISNUMBER(Carga!J96)),Carga!J96&lt;=0,COUNTIF(Carga!$B$7:$B$206,Carga!B96)&gt;1),"",D95*Carga!J96),""))</f>
        <v/>
      </c>
      <c r="H95" s="13" t="str">
        <f>IF(B95="","",IFERROR(IF(OR(NOT(ISNUMBER(E95)),NOT(ISNUMBER(Carga!J96)),Carga!J96&lt;=0,COUNTIF(Carga!$B$7:$B$206,Carga!B96)&gt;1),"",E95*Carga!J96),""))</f>
        <v/>
      </c>
      <c r="I95" s="13" t="str">
        <f>IF(B95="","",IFERROR(IF(OR(NOT(ISNUMBER(F95)),NOT(ISNUMBER(Carga!J96)),Carga!J96&lt;=0,COUNTIF(Carga!$B$7:$B$206,Carga!B96)&gt;1),"",F95*Carga!J96),""))</f>
        <v/>
      </c>
      <c r="J95" s="14" t="str">
        <f t="shared" si="9"/>
        <v/>
      </c>
      <c r="K95" s="13" t="str">
        <f>IF(Carga!B96="","",IFERROR(IF(OR(Carga!K96="",Carga!K96=0),"",IF(AND(ISNUMBER(Carga!K96),Carga!K96&gt;0),Carga!K96,"")),""))</f>
        <v/>
      </c>
      <c r="L95" s="13" t="str">
        <f t="shared" si="10"/>
        <v/>
      </c>
      <c r="M95" s="15" t="str">
        <f>IF(Carga!B96="","",IFERROR(IF(AND(ISNUMBER(Carga!L96),Carga!L96&gt;=1,Carga!L96&lt;=5),Carga!L96,""),""))</f>
        <v/>
      </c>
      <c r="N95" s="15" t="str">
        <f>IF(Carga!B96="","",IFERROR(IF(AND(ISNUMBER(Carga!M96),Carga!M96&gt;=1,Carga!M96&lt;=5),Carga!M96,""),""))</f>
        <v/>
      </c>
      <c r="O95" s="16" t="str">
        <f t="shared" si="11"/>
        <v/>
      </c>
      <c r="P95" s="11" t="str">
        <f>IF(B95="","",IFERROR(IF(OR(COUNT(Carga!D96:E96)&lt;2,COUNT(Carga!G96:J96)&lt;4,COUNT(Carga!L96:M96)&lt;2,Carga!D96&lt;=0,Carga!E96&lt;0,Carga!E96&gt;=Carga!D96,MIN(Carga!G96:I96)&lt;0,Carga!J96&lt;=0,Carga!L96&lt;1,Carga!L96&gt;5,Carga!M96&lt;1,Carga!M96&gt;5,MOD(Carga!L96,1)&lt;&gt;0,MOD(Carga!M96,1)&lt;&gt;0,AND(Carga!K96&lt;&gt;"",OR(NOT(ISNUMBER(Carga!K96)),Carga!K96&lt;0)),COUNTIF(Carga!$B$7:$B$206,Carga!B96)&gt;1),"Revisar datos",IF(F95&lt;=0,"Evaluar continuidad",IF(J95&gt;=IF(SUM($G$6:$G$205)&gt;0,SUM($I$6:$I$205)/SUM($G$6:$G$205),0),IF(O95&lt;=3,"Priorizar / mantener","Optimizar capacidad"),IF(O95&lt;=3,"Revisar rol","Evaluar continuidad")))),"Revisar datos"))</f>
        <v/>
      </c>
      <c r="Q95" s="17" t="str">
        <f>IF(OR(B95="",P95="Revisar datos",NOT(ISNUMBER(I95))),"",COUNTIF($I$6:$I$205,"&gt;"&amp;I95)+COUNTIF($I$6:I95,I95))</f>
        <v/>
      </c>
    </row>
    <row r="96" spans="1:17">
      <c r="A96" s="10" t="str">
        <f>IF(Carga!B97="","",Carga!A97)</f>
        <v/>
      </c>
      <c r="B96" s="10" t="str">
        <f>IF(Carga!B97="","",Carga!B97)</f>
        <v/>
      </c>
      <c r="C96" s="10" t="str">
        <f>IF(Carga!B97="","",Carga!C97)</f>
        <v/>
      </c>
      <c r="D96" s="12" t="str">
        <f>IF(Carga!B97="","",IF(ISNUMBER(Carga!F97),Carga!F97,""))</f>
        <v/>
      </c>
      <c r="E96" s="13" t="str">
        <f>IF(B96="","",IFERROR(IF(OR(COUNT(Carga!G97:I97)&lt;3,MIN(Carga!G97:I97)&lt;0),"",SUM(Carga!G97:I97)),""))</f>
        <v/>
      </c>
      <c r="F96" s="13" t="str">
        <f t="shared" si="8"/>
        <v/>
      </c>
      <c r="G96" s="13" t="str">
        <f>IF(B96="","",IFERROR(IF(OR(NOT(ISNUMBER(D96)),NOT(ISNUMBER(E96)),NOT(ISNUMBER(Carga!J97)),Carga!J97&lt;=0,COUNTIF(Carga!$B$7:$B$206,Carga!B97)&gt;1),"",D96*Carga!J97),""))</f>
        <v/>
      </c>
      <c r="H96" s="13" t="str">
        <f>IF(B96="","",IFERROR(IF(OR(NOT(ISNUMBER(E96)),NOT(ISNUMBER(Carga!J97)),Carga!J97&lt;=0,COUNTIF(Carga!$B$7:$B$206,Carga!B97)&gt;1),"",E96*Carga!J97),""))</f>
        <v/>
      </c>
      <c r="I96" s="13" t="str">
        <f>IF(B96="","",IFERROR(IF(OR(NOT(ISNUMBER(F96)),NOT(ISNUMBER(Carga!J97)),Carga!J97&lt;=0,COUNTIF(Carga!$B$7:$B$206,Carga!B97)&gt;1),"",F96*Carga!J97),""))</f>
        <v/>
      </c>
      <c r="J96" s="14" t="str">
        <f t="shared" si="9"/>
        <v/>
      </c>
      <c r="K96" s="13" t="str">
        <f>IF(Carga!B97="","",IFERROR(IF(OR(Carga!K97="",Carga!K97=0),"",IF(AND(ISNUMBER(Carga!K97),Carga!K97&gt;0),Carga!K97,"")),""))</f>
        <v/>
      </c>
      <c r="L96" s="13" t="str">
        <f t="shared" si="10"/>
        <v/>
      </c>
      <c r="M96" s="15" t="str">
        <f>IF(Carga!B97="","",IFERROR(IF(AND(ISNUMBER(Carga!L97),Carga!L97&gt;=1,Carga!L97&lt;=5),Carga!L97,""),""))</f>
        <v/>
      </c>
      <c r="N96" s="15" t="str">
        <f>IF(Carga!B97="","",IFERROR(IF(AND(ISNUMBER(Carga!M97),Carga!M97&gt;=1,Carga!M97&lt;=5),Carga!M97,""),""))</f>
        <v/>
      </c>
      <c r="O96" s="16" t="str">
        <f t="shared" si="11"/>
        <v/>
      </c>
      <c r="P96" s="11" t="str">
        <f>IF(B96="","",IFERROR(IF(OR(COUNT(Carga!D97:E97)&lt;2,COUNT(Carga!G97:J97)&lt;4,COUNT(Carga!L97:M97)&lt;2,Carga!D97&lt;=0,Carga!E97&lt;0,Carga!E97&gt;=Carga!D97,MIN(Carga!G97:I97)&lt;0,Carga!J97&lt;=0,Carga!L97&lt;1,Carga!L97&gt;5,Carga!M97&lt;1,Carga!M97&gt;5,MOD(Carga!L97,1)&lt;&gt;0,MOD(Carga!M97,1)&lt;&gt;0,AND(Carga!K97&lt;&gt;"",OR(NOT(ISNUMBER(Carga!K97)),Carga!K97&lt;0)),COUNTIF(Carga!$B$7:$B$206,Carga!B97)&gt;1),"Revisar datos",IF(F96&lt;=0,"Evaluar continuidad",IF(J96&gt;=IF(SUM($G$6:$G$205)&gt;0,SUM($I$6:$I$205)/SUM($G$6:$G$205),0),IF(O96&lt;=3,"Priorizar / mantener","Optimizar capacidad"),IF(O96&lt;=3,"Revisar rol","Evaluar continuidad")))),"Revisar datos"))</f>
        <v/>
      </c>
      <c r="Q96" s="17" t="str">
        <f>IF(OR(B96="",P96="Revisar datos",NOT(ISNUMBER(I96))),"",COUNTIF($I$6:$I$205,"&gt;"&amp;I96)+COUNTIF($I$6:I96,I96))</f>
        <v/>
      </c>
    </row>
    <row r="97" spans="1:17">
      <c r="A97" s="10" t="str">
        <f>IF(Carga!B98="","",Carga!A98)</f>
        <v/>
      </c>
      <c r="B97" s="10" t="str">
        <f>IF(Carga!B98="","",Carga!B98)</f>
        <v/>
      </c>
      <c r="C97" s="10" t="str">
        <f>IF(Carga!B98="","",Carga!C98)</f>
        <v/>
      </c>
      <c r="D97" s="12" t="str">
        <f>IF(Carga!B98="","",IF(ISNUMBER(Carga!F98),Carga!F98,""))</f>
        <v/>
      </c>
      <c r="E97" s="13" t="str">
        <f>IF(B97="","",IFERROR(IF(OR(COUNT(Carga!G98:I98)&lt;3,MIN(Carga!G98:I98)&lt;0),"",SUM(Carga!G98:I98)),""))</f>
        <v/>
      </c>
      <c r="F97" s="13" t="str">
        <f t="shared" si="8"/>
        <v/>
      </c>
      <c r="G97" s="13" t="str">
        <f>IF(B97="","",IFERROR(IF(OR(NOT(ISNUMBER(D97)),NOT(ISNUMBER(E97)),NOT(ISNUMBER(Carga!J98)),Carga!J98&lt;=0,COUNTIF(Carga!$B$7:$B$206,Carga!B98)&gt;1),"",D97*Carga!J98),""))</f>
        <v/>
      </c>
      <c r="H97" s="13" t="str">
        <f>IF(B97="","",IFERROR(IF(OR(NOT(ISNUMBER(E97)),NOT(ISNUMBER(Carga!J98)),Carga!J98&lt;=0,COUNTIF(Carga!$B$7:$B$206,Carga!B98)&gt;1),"",E97*Carga!J98),""))</f>
        <v/>
      </c>
      <c r="I97" s="13" t="str">
        <f>IF(B97="","",IFERROR(IF(OR(NOT(ISNUMBER(F97)),NOT(ISNUMBER(Carga!J98)),Carga!J98&lt;=0,COUNTIF(Carga!$B$7:$B$206,Carga!B98)&gt;1),"",F97*Carga!J98),""))</f>
        <v/>
      </c>
      <c r="J97" s="14" t="str">
        <f t="shared" si="9"/>
        <v/>
      </c>
      <c r="K97" s="13" t="str">
        <f>IF(Carga!B98="","",IFERROR(IF(OR(Carga!K98="",Carga!K98=0),"",IF(AND(ISNUMBER(Carga!K98),Carga!K98&gt;0),Carga!K98,"")),""))</f>
        <v/>
      </c>
      <c r="L97" s="13" t="str">
        <f t="shared" si="10"/>
        <v/>
      </c>
      <c r="M97" s="15" t="str">
        <f>IF(Carga!B98="","",IFERROR(IF(AND(ISNUMBER(Carga!L98),Carga!L98&gt;=1,Carga!L98&lt;=5),Carga!L98,""),""))</f>
        <v/>
      </c>
      <c r="N97" s="15" t="str">
        <f>IF(Carga!B98="","",IFERROR(IF(AND(ISNUMBER(Carga!M98),Carga!M98&gt;=1,Carga!M98&lt;=5),Carga!M98,""),""))</f>
        <v/>
      </c>
      <c r="O97" s="16" t="str">
        <f t="shared" si="11"/>
        <v/>
      </c>
      <c r="P97" s="11" t="str">
        <f>IF(B97="","",IFERROR(IF(OR(COUNT(Carga!D98:E98)&lt;2,COUNT(Carga!G98:J98)&lt;4,COUNT(Carga!L98:M98)&lt;2,Carga!D98&lt;=0,Carga!E98&lt;0,Carga!E98&gt;=Carga!D98,MIN(Carga!G98:I98)&lt;0,Carga!J98&lt;=0,Carga!L98&lt;1,Carga!L98&gt;5,Carga!M98&lt;1,Carga!M98&gt;5,MOD(Carga!L98,1)&lt;&gt;0,MOD(Carga!M98,1)&lt;&gt;0,AND(Carga!K98&lt;&gt;"",OR(NOT(ISNUMBER(Carga!K98)),Carga!K98&lt;0)),COUNTIF(Carga!$B$7:$B$206,Carga!B98)&gt;1),"Revisar datos",IF(F97&lt;=0,"Evaluar continuidad",IF(J97&gt;=IF(SUM($G$6:$G$205)&gt;0,SUM($I$6:$I$205)/SUM($G$6:$G$205),0),IF(O97&lt;=3,"Priorizar / mantener","Optimizar capacidad"),IF(O97&lt;=3,"Revisar rol","Evaluar continuidad")))),"Revisar datos"))</f>
        <v/>
      </c>
      <c r="Q97" s="17" t="str">
        <f>IF(OR(B97="",P97="Revisar datos",NOT(ISNUMBER(I97))),"",COUNTIF($I$6:$I$205,"&gt;"&amp;I97)+COUNTIF($I$6:I97,I97))</f>
        <v/>
      </c>
    </row>
    <row r="98" spans="1:17">
      <c r="A98" s="10" t="str">
        <f>IF(Carga!B99="","",Carga!A99)</f>
        <v/>
      </c>
      <c r="B98" s="10" t="str">
        <f>IF(Carga!B99="","",Carga!B99)</f>
        <v/>
      </c>
      <c r="C98" s="10" t="str">
        <f>IF(Carga!B99="","",Carga!C99)</f>
        <v/>
      </c>
      <c r="D98" s="12" t="str">
        <f>IF(Carga!B99="","",IF(ISNUMBER(Carga!F99),Carga!F99,""))</f>
        <v/>
      </c>
      <c r="E98" s="13" t="str">
        <f>IF(B98="","",IFERROR(IF(OR(COUNT(Carga!G99:I99)&lt;3,MIN(Carga!G99:I99)&lt;0),"",SUM(Carga!G99:I99)),""))</f>
        <v/>
      </c>
      <c r="F98" s="13" t="str">
        <f t="shared" si="8"/>
        <v/>
      </c>
      <c r="G98" s="13" t="str">
        <f>IF(B98="","",IFERROR(IF(OR(NOT(ISNUMBER(D98)),NOT(ISNUMBER(E98)),NOT(ISNUMBER(Carga!J99)),Carga!J99&lt;=0,COUNTIF(Carga!$B$7:$B$206,Carga!B99)&gt;1),"",D98*Carga!J99),""))</f>
        <v/>
      </c>
      <c r="H98" s="13" t="str">
        <f>IF(B98="","",IFERROR(IF(OR(NOT(ISNUMBER(E98)),NOT(ISNUMBER(Carga!J99)),Carga!J99&lt;=0,COUNTIF(Carga!$B$7:$B$206,Carga!B99)&gt;1),"",E98*Carga!J99),""))</f>
        <v/>
      </c>
      <c r="I98" s="13" t="str">
        <f>IF(B98="","",IFERROR(IF(OR(NOT(ISNUMBER(F98)),NOT(ISNUMBER(Carga!J99)),Carga!J99&lt;=0,COUNTIF(Carga!$B$7:$B$206,Carga!B99)&gt;1),"",F98*Carga!J99),""))</f>
        <v/>
      </c>
      <c r="J98" s="14" t="str">
        <f t="shared" si="9"/>
        <v/>
      </c>
      <c r="K98" s="13" t="str">
        <f>IF(Carga!B99="","",IFERROR(IF(OR(Carga!K99="",Carga!K99=0),"",IF(AND(ISNUMBER(Carga!K99),Carga!K99&gt;0),Carga!K99,"")),""))</f>
        <v/>
      </c>
      <c r="L98" s="13" t="str">
        <f t="shared" si="10"/>
        <v/>
      </c>
      <c r="M98" s="15" t="str">
        <f>IF(Carga!B99="","",IFERROR(IF(AND(ISNUMBER(Carga!L99),Carga!L99&gt;=1,Carga!L99&lt;=5),Carga!L99,""),""))</f>
        <v/>
      </c>
      <c r="N98" s="15" t="str">
        <f>IF(Carga!B99="","",IFERROR(IF(AND(ISNUMBER(Carga!M99),Carga!M99&gt;=1,Carga!M99&lt;=5),Carga!M99,""),""))</f>
        <v/>
      </c>
      <c r="O98" s="16" t="str">
        <f t="shared" si="11"/>
        <v/>
      </c>
      <c r="P98" s="11" t="str">
        <f>IF(B98="","",IFERROR(IF(OR(COUNT(Carga!D99:E99)&lt;2,COUNT(Carga!G99:J99)&lt;4,COUNT(Carga!L99:M99)&lt;2,Carga!D99&lt;=0,Carga!E99&lt;0,Carga!E99&gt;=Carga!D99,MIN(Carga!G99:I99)&lt;0,Carga!J99&lt;=0,Carga!L99&lt;1,Carga!L99&gt;5,Carga!M99&lt;1,Carga!M99&gt;5,MOD(Carga!L99,1)&lt;&gt;0,MOD(Carga!M99,1)&lt;&gt;0,AND(Carga!K99&lt;&gt;"",OR(NOT(ISNUMBER(Carga!K99)),Carga!K99&lt;0)),COUNTIF(Carga!$B$7:$B$206,Carga!B99)&gt;1),"Revisar datos",IF(F98&lt;=0,"Evaluar continuidad",IF(J98&gt;=IF(SUM($G$6:$G$205)&gt;0,SUM($I$6:$I$205)/SUM($G$6:$G$205),0),IF(O98&lt;=3,"Priorizar / mantener","Optimizar capacidad"),IF(O98&lt;=3,"Revisar rol","Evaluar continuidad")))),"Revisar datos"))</f>
        <v/>
      </c>
      <c r="Q98" s="17" t="str">
        <f>IF(OR(B98="",P98="Revisar datos",NOT(ISNUMBER(I98))),"",COUNTIF($I$6:$I$205,"&gt;"&amp;I98)+COUNTIF($I$6:I98,I98))</f>
        <v/>
      </c>
    </row>
    <row r="99" spans="1:17">
      <c r="A99" s="10" t="str">
        <f>IF(Carga!B100="","",Carga!A100)</f>
        <v/>
      </c>
      <c r="B99" s="10" t="str">
        <f>IF(Carga!B100="","",Carga!B100)</f>
        <v/>
      </c>
      <c r="C99" s="10" t="str">
        <f>IF(Carga!B100="","",Carga!C100)</f>
        <v/>
      </c>
      <c r="D99" s="12" t="str">
        <f>IF(Carga!B100="","",IF(ISNUMBER(Carga!F100),Carga!F100,""))</f>
        <v/>
      </c>
      <c r="E99" s="13" t="str">
        <f>IF(B99="","",IFERROR(IF(OR(COUNT(Carga!G100:I100)&lt;3,MIN(Carga!G100:I100)&lt;0),"",SUM(Carga!G100:I100)),""))</f>
        <v/>
      </c>
      <c r="F99" s="13" t="str">
        <f t="shared" si="8"/>
        <v/>
      </c>
      <c r="G99" s="13" t="str">
        <f>IF(B99="","",IFERROR(IF(OR(NOT(ISNUMBER(D99)),NOT(ISNUMBER(E99)),NOT(ISNUMBER(Carga!J100)),Carga!J100&lt;=0,COUNTIF(Carga!$B$7:$B$206,Carga!B100)&gt;1),"",D99*Carga!J100),""))</f>
        <v/>
      </c>
      <c r="H99" s="13" t="str">
        <f>IF(B99="","",IFERROR(IF(OR(NOT(ISNUMBER(E99)),NOT(ISNUMBER(Carga!J100)),Carga!J100&lt;=0,COUNTIF(Carga!$B$7:$B$206,Carga!B100)&gt;1),"",E99*Carga!J100),""))</f>
        <v/>
      </c>
      <c r="I99" s="13" t="str">
        <f>IF(B99="","",IFERROR(IF(OR(NOT(ISNUMBER(F99)),NOT(ISNUMBER(Carga!J100)),Carga!J100&lt;=0,COUNTIF(Carga!$B$7:$B$206,Carga!B100)&gt;1),"",F99*Carga!J100),""))</f>
        <v/>
      </c>
      <c r="J99" s="14" t="str">
        <f t="shared" si="9"/>
        <v/>
      </c>
      <c r="K99" s="13" t="str">
        <f>IF(Carga!B100="","",IFERROR(IF(OR(Carga!K100="",Carga!K100=0),"",IF(AND(ISNUMBER(Carga!K100),Carga!K100&gt;0),Carga!K100,"")),""))</f>
        <v/>
      </c>
      <c r="L99" s="13" t="str">
        <f t="shared" si="10"/>
        <v/>
      </c>
      <c r="M99" s="15" t="str">
        <f>IF(Carga!B100="","",IFERROR(IF(AND(ISNUMBER(Carga!L100),Carga!L100&gt;=1,Carga!L100&lt;=5),Carga!L100,""),""))</f>
        <v/>
      </c>
      <c r="N99" s="15" t="str">
        <f>IF(Carga!B100="","",IFERROR(IF(AND(ISNUMBER(Carga!M100),Carga!M100&gt;=1,Carga!M100&lt;=5),Carga!M100,""),""))</f>
        <v/>
      </c>
      <c r="O99" s="16" t="str">
        <f t="shared" si="11"/>
        <v/>
      </c>
      <c r="P99" s="11" t="str">
        <f>IF(B99="","",IFERROR(IF(OR(COUNT(Carga!D100:E100)&lt;2,COUNT(Carga!G100:J100)&lt;4,COUNT(Carga!L100:M100)&lt;2,Carga!D100&lt;=0,Carga!E100&lt;0,Carga!E100&gt;=Carga!D100,MIN(Carga!G100:I100)&lt;0,Carga!J100&lt;=0,Carga!L100&lt;1,Carga!L100&gt;5,Carga!M100&lt;1,Carga!M100&gt;5,MOD(Carga!L100,1)&lt;&gt;0,MOD(Carga!M100,1)&lt;&gt;0,AND(Carga!K100&lt;&gt;"",OR(NOT(ISNUMBER(Carga!K100)),Carga!K100&lt;0)),COUNTIF(Carga!$B$7:$B$206,Carga!B100)&gt;1),"Revisar datos",IF(F99&lt;=0,"Evaluar continuidad",IF(J99&gt;=IF(SUM($G$6:$G$205)&gt;0,SUM($I$6:$I$205)/SUM($G$6:$G$205),0),IF(O99&lt;=3,"Priorizar / mantener","Optimizar capacidad"),IF(O99&lt;=3,"Revisar rol","Evaluar continuidad")))),"Revisar datos"))</f>
        <v/>
      </c>
      <c r="Q99" s="17" t="str">
        <f>IF(OR(B99="",P99="Revisar datos",NOT(ISNUMBER(I99))),"",COUNTIF($I$6:$I$205,"&gt;"&amp;I99)+COUNTIF($I$6:I99,I99))</f>
        <v/>
      </c>
    </row>
    <row r="100" spans="1:17">
      <c r="A100" s="10" t="str">
        <f>IF(Carga!B101="","",Carga!A101)</f>
        <v/>
      </c>
      <c r="B100" s="10" t="str">
        <f>IF(Carga!B101="","",Carga!B101)</f>
        <v/>
      </c>
      <c r="C100" s="10" t="str">
        <f>IF(Carga!B101="","",Carga!C101)</f>
        <v/>
      </c>
      <c r="D100" s="12" t="str">
        <f>IF(Carga!B101="","",IF(ISNUMBER(Carga!F101),Carga!F101,""))</f>
        <v/>
      </c>
      <c r="E100" s="13" t="str">
        <f>IF(B100="","",IFERROR(IF(OR(COUNT(Carga!G101:I101)&lt;3,MIN(Carga!G101:I101)&lt;0),"",SUM(Carga!G101:I101)),""))</f>
        <v/>
      </c>
      <c r="F100" s="13" t="str">
        <f t="shared" si="8"/>
        <v/>
      </c>
      <c r="G100" s="13" t="str">
        <f>IF(B100="","",IFERROR(IF(OR(NOT(ISNUMBER(D100)),NOT(ISNUMBER(E100)),NOT(ISNUMBER(Carga!J101)),Carga!J101&lt;=0,COUNTIF(Carga!$B$7:$B$206,Carga!B101)&gt;1),"",D100*Carga!J101),""))</f>
        <v/>
      </c>
      <c r="H100" s="13" t="str">
        <f>IF(B100="","",IFERROR(IF(OR(NOT(ISNUMBER(E100)),NOT(ISNUMBER(Carga!J101)),Carga!J101&lt;=0,COUNTIF(Carga!$B$7:$B$206,Carga!B101)&gt;1),"",E100*Carga!J101),""))</f>
        <v/>
      </c>
      <c r="I100" s="13" t="str">
        <f>IF(B100="","",IFERROR(IF(OR(NOT(ISNUMBER(F100)),NOT(ISNUMBER(Carga!J101)),Carga!J101&lt;=0,COUNTIF(Carga!$B$7:$B$206,Carga!B101)&gt;1),"",F100*Carga!J101),""))</f>
        <v/>
      </c>
      <c r="J100" s="14" t="str">
        <f t="shared" si="9"/>
        <v/>
      </c>
      <c r="K100" s="13" t="str">
        <f>IF(Carga!B101="","",IFERROR(IF(OR(Carga!K101="",Carga!K101=0),"",IF(AND(ISNUMBER(Carga!K101),Carga!K101&gt;0),Carga!K101,"")),""))</f>
        <v/>
      </c>
      <c r="L100" s="13" t="str">
        <f t="shared" si="10"/>
        <v/>
      </c>
      <c r="M100" s="15" t="str">
        <f>IF(Carga!B101="","",IFERROR(IF(AND(ISNUMBER(Carga!L101),Carga!L101&gt;=1,Carga!L101&lt;=5),Carga!L101,""),""))</f>
        <v/>
      </c>
      <c r="N100" s="15" t="str">
        <f>IF(Carga!B101="","",IFERROR(IF(AND(ISNUMBER(Carga!M101),Carga!M101&gt;=1,Carga!M101&lt;=5),Carga!M101,""),""))</f>
        <v/>
      </c>
      <c r="O100" s="16" t="str">
        <f t="shared" si="11"/>
        <v/>
      </c>
      <c r="P100" s="11" t="str">
        <f>IF(B100="","",IFERROR(IF(OR(COUNT(Carga!D101:E101)&lt;2,COUNT(Carga!G101:J101)&lt;4,COUNT(Carga!L101:M101)&lt;2,Carga!D101&lt;=0,Carga!E101&lt;0,Carga!E101&gt;=Carga!D101,MIN(Carga!G101:I101)&lt;0,Carga!J101&lt;=0,Carga!L101&lt;1,Carga!L101&gt;5,Carga!M101&lt;1,Carga!M101&gt;5,MOD(Carga!L101,1)&lt;&gt;0,MOD(Carga!M101,1)&lt;&gt;0,AND(Carga!K101&lt;&gt;"",OR(NOT(ISNUMBER(Carga!K101)),Carga!K101&lt;0)),COUNTIF(Carga!$B$7:$B$206,Carga!B101)&gt;1),"Revisar datos",IF(F100&lt;=0,"Evaluar continuidad",IF(J100&gt;=IF(SUM($G$6:$G$205)&gt;0,SUM($I$6:$I$205)/SUM($G$6:$G$205),0),IF(O100&lt;=3,"Priorizar / mantener","Optimizar capacidad"),IF(O100&lt;=3,"Revisar rol","Evaluar continuidad")))),"Revisar datos"))</f>
        <v/>
      </c>
      <c r="Q100" s="17" t="str">
        <f>IF(OR(B100="",P100="Revisar datos",NOT(ISNUMBER(I100))),"",COUNTIF($I$6:$I$205,"&gt;"&amp;I100)+COUNTIF($I$6:I100,I100))</f>
        <v/>
      </c>
    </row>
    <row r="101" spans="1:17">
      <c r="A101" s="10" t="str">
        <f>IF(Carga!B102="","",Carga!A102)</f>
        <v/>
      </c>
      <c r="B101" s="10" t="str">
        <f>IF(Carga!B102="","",Carga!B102)</f>
        <v/>
      </c>
      <c r="C101" s="10" t="str">
        <f>IF(Carga!B102="","",Carga!C102)</f>
        <v/>
      </c>
      <c r="D101" s="12" t="str">
        <f>IF(Carga!B102="","",IF(ISNUMBER(Carga!F102),Carga!F102,""))</f>
        <v/>
      </c>
      <c r="E101" s="13" t="str">
        <f>IF(B101="","",IFERROR(IF(OR(COUNT(Carga!G102:I102)&lt;3,MIN(Carga!G102:I102)&lt;0),"",SUM(Carga!G102:I102)),""))</f>
        <v/>
      </c>
      <c r="F101" s="13" t="str">
        <f t="shared" si="8"/>
        <v/>
      </c>
      <c r="G101" s="13" t="str">
        <f>IF(B101="","",IFERROR(IF(OR(NOT(ISNUMBER(D101)),NOT(ISNUMBER(E101)),NOT(ISNUMBER(Carga!J102)),Carga!J102&lt;=0,COUNTIF(Carga!$B$7:$B$206,Carga!B102)&gt;1),"",D101*Carga!J102),""))</f>
        <v/>
      </c>
      <c r="H101" s="13" t="str">
        <f>IF(B101="","",IFERROR(IF(OR(NOT(ISNUMBER(E101)),NOT(ISNUMBER(Carga!J102)),Carga!J102&lt;=0,COUNTIF(Carga!$B$7:$B$206,Carga!B102)&gt;1),"",E101*Carga!J102),""))</f>
        <v/>
      </c>
      <c r="I101" s="13" t="str">
        <f>IF(B101="","",IFERROR(IF(OR(NOT(ISNUMBER(F101)),NOT(ISNUMBER(Carga!J102)),Carga!J102&lt;=0,COUNTIF(Carga!$B$7:$B$206,Carga!B102)&gt;1),"",F101*Carga!J102),""))</f>
        <v/>
      </c>
      <c r="J101" s="14" t="str">
        <f t="shared" si="9"/>
        <v/>
      </c>
      <c r="K101" s="13" t="str">
        <f>IF(Carga!B102="","",IFERROR(IF(OR(Carga!K102="",Carga!K102=0),"",IF(AND(ISNUMBER(Carga!K102),Carga!K102&gt;0),Carga!K102,"")),""))</f>
        <v/>
      </c>
      <c r="L101" s="13" t="str">
        <f t="shared" si="10"/>
        <v/>
      </c>
      <c r="M101" s="15" t="str">
        <f>IF(Carga!B102="","",IFERROR(IF(AND(ISNUMBER(Carga!L102),Carga!L102&gt;=1,Carga!L102&lt;=5),Carga!L102,""),""))</f>
        <v/>
      </c>
      <c r="N101" s="15" t="str">
        <f>IF(Carga!B102="","",IFERROR(IF(AND(ISNUMBER(Carga!M102),Carga!M102&gt;=1,Carga!M102&lt;=5),Carga!M102,""),""))</f>
        <v/>
      </c>
      <c r="O101" s="16" t="str">
        <f t="shared" si="11"/>
        <v/>
      </c>
      <c r="P101" s="11" t="str">
        <f>IF(B101="","",IFERROR(IF(OR(COUNT(Carga!D102:E102)&lt;2,COUNT(Carga!G102:J102)&lt;4,COUNT(Carga!L102:M102)&lt;2,Carga!D102&lt;=0,Carga!E102&lt;0,Carga!E102&gt;=Carga!D102,MIN(Carga!G102:I102)&lt;0,Carga!J102&lt;=0,Carga!L102&lt;1,Carga!L102&gt;5,Carga!M102&lt;1,Carga!M102&gt;5,MOD(Carga!L102,1)&lt;&gt;0,MOD(Carga!M102,1)&lt;&gt;0,AND(Carga!K102&lt;&gt;"",OR(NOT(ISNUMBER(Carga!K102)),Carga!K102&lt;0)),COUNTIF(Carga!$B$7:$B$206,Carga!B102)&gt;1),"Revisar datos",IF(F101&lt;=0,"Evaluar continuidad",IF(J101&gt;=IF(SUM($G$6:$G$205)&gt;0,SUM($I$6:$I$205)/SUM($G$6:$G$205),0),IF(O101&lt;=3,"Priorizar / mantener","Optimizar capacidad"),IF(O101&lt;=3,"Revisar rol","Evaluar continuidad")))),"Revisar datos"))</f>
        <v/>
      </c>
      <c r="Q101" s="17" t="str">
        <f>IF(OR(B101="",P101="Revisar datos",NOT(ISNUMBER(I101))),"",COUNTIF($I$6:$I$205,"&gt;"&amp;I101)+COUNTIF($I$6:I101,I101))</f>
        <v/>
      </c>
    </row>
    <row r="102" spans="1:17">
      <c r="A102" s="10" t="str">
        <f>IF(Carga!B103="","",Carga!A103)</f>
        <v/>
      </c>
      <c r="B102" s="10" t="str">
        <f>IF(Carga!B103="","",Carga!B103)</f>
        <v/>
      </c>
      <c r="C102" s="10" t="str">
        <f>IF(Carga!B103="","",Carga!C103)</f>
        <v/>
      </c>
      <c r="D102" s="12" t="str">
        <f>IF(Carga!B103="","",IF(ISNUMBER(Carga!F103),Carga!F103,""))</f>
        <v/>
      </c>
      <c r="E102" s="13" t="str">
        <f>IF(B102="","",IFERROR(IF(OR(COUNT(Carga!G103:I103)&lt;3,MIN(Carga!G103:I103)&lt;0),"",SUM(Carga!G103:I103)),""))</f>
        <v/>
      </c>
      <c r="F102" s="13" t="str">
        <f t="shared" ref="F102:F133" si="12">IF(OR(B102="",NOT(ISNUMBER(D102)),NOT(ISNUMBER(E102))),"",D102-E102)</f>
        <v/>
      </c>
      <c r="G102" s="13" t="str">
        <f>IF(B102="","",IFERROR(IF(OR(NOT(ISNUMBER(D102)),NOT(ISNUMBER(E102)),NOT(ISNUMBER(Carga!J103)),Carga!J103&lt;=0,COUNTIF(Carga!$B$7:$B$206,Carga!B103)&gt;1),"",D102*Carga!J103),""))</f>
        <v/>
      </c>
      <c r="H102" s="13" t="str">
        <f>IF(B102="","",IFERROR(IF(OR(NOT(ISNUMBER(E102)),NOT(ISNUMBER(Carga!J103)),Carga!J103&lt;=0,COUNTIF(Carga!$B$7:$B$206,Carga!B103)&gt;1),"",E102*Carga!J103),""))</f>
        <v/>
      </c>
      <c r="I102" s="13" t="str">
        <f>IF(B102="","",IFERROR(IF(OR(NOT(ISNUMBER(F102)),NOT(ISNUMBER(Carga!J103)),Carga!J103&lt;=0,COUNTIF(Carga!$B$7:$B$206,Carga!B103)&gt;1),"",F102*Carga!J103),""))</f>
        <v/>
      </c>
      <c r="J102" s="14" t="str">
        <f t="shared" ref="J102:J133" si="13">IF(OR(B102="",NOT(ISNUMBER(G102)),G102&lt;=0,NOT(ISNUMBER(I102))),"",I102/G102)</f>
        <v/>
      </c>
      <c r="K102" s="13" t="str">
        <f>IF(Carga!B103="","",IFERROR(IF(OR(Carga!K103="",Carga!K103=0),"",IF(AND(ISNUMBER(Carga!K103),Carga!K103&gt;0),Carga!K103,"")),""))</f>
        <v/>
      </c>
      <c r="L102" s="13" t="str">
        <f t="shared" ref="L102:L133" si="14">IF(OR(B102="",NOT(ISNUMBER(K102)),K102&lt;=0,NOT(ISNUMBER(F102))),"",F102/K102)</f>
        <v/>
      </c>
      <c r="M102" s="15" t="str">
        <f>IF(Carga!B103="","",IFERROR(IF(AND(ISNUMBER(Carga!L103),Carga!L103&gt;=1,Carga!L103&lt;=5),Carga!L103,""),""))</f>
        <v/>
      </c>
      <c r="N102" s="15" t="str">
        <f>IF(Carga!B103="","",IFERROR(IF(AND(ISNUMBER(Carga!M103),Carga!M103&gt;=1,Carga!M103&lt;=5),Carga!M103,""),""))</f>
        <v/>
      </c>
      <c r="O102" s="16" t="str">
        <f t="shared" ref="O102:O133" si="15">IF(OR(B102="",M102="",N102=""),"",AVERAGE(M102:N102))</f>
        <v/>
      </c>
      <c r="P102" s="11" t="str">
        <f>IF(B102="","",IFERROR(IF(OR(COUNT(Carga!D103:E103)&lt;2,COUNT(Carga!G103:J103)&lt;4,COUNT(Carga!L103:M103)&lt;2,Carga!D103&lt;=0,Carga!E103&lt;0,Carga!E103&gt;=Carga!D103,MIN(Carga!G103:I103)&lt;0,Carga!J103&lt;=0,Carga!L103&lt;1,Carga!L103&gt;5,Carga!M103&lt;1,Carga!M103&gt;5,MOD(Carga!L103,1)&lt;&gt;0,MOD(Carga!M103,1)&lt;&gt;0,AND(Carga!K103&lt;&gt;"",OR(NOT(ISNUMBER(Carga!K103)),Carga!K103&lt;0)),COUNTIF(Carga!$B$7:$B$206,Carga!B103)&gt;1),"Revisar datos",IF(F102&lt;=0,"Evaluar continuidad",IF(J102&gt;=IF(SUM($G$6:$G$205)&gt;0,SUM($I$6:$I$205)/SUM($G$6:$G$205),0),IF(O102&lt;=3,"Priorizar / mantener","Optimizar capacidad"),IF(O102&lt;=3,"Revisar rol","Evaluar continuidad")))),"Revisar datos"))</f>
        <v/>
      </c>
      <c r="Q102" s="17" t="str">
        <f>IF(OR(B102="",P102="Revisar datos",NOT(ISNUMBER(I102))),"",COUNTIF($I$6:$I$205,"&gt;"&amp;I102)+COUNTIF($I$6:I102,I102))</f>
        <v/>
      </c>
    </row>
    <row r="103" spans="1:17">
      <c r="A103" s="10" t="str">
        <f>IF(Carga!B104="","",Carga!A104)</f>
        <v/>
      </c>
      <c r="B103" s="10" t="str">
        <f>IF(Carga!B104="","",Carga!B104)</f>
        <v/>
      </c>
      <c r="C103" s="10" t="str">
        <f>IF(Carga!B104="","",Carga!C104)</f>
        <v/>
      </c>
      <c r="D103" s="12" t="str">
        <f>IF(Carga!B104="","",IF(ISNUMBER(Carga!F104),Carga!F104,""))</f>
        <v/>
      </c>
      <c r="E103" s="13" t="str">
        <f>IF(B103="","",IFERROR(IF(OR(COUNT(Carga!G104:I104)&lt;3,MIN(Carga!G104:I104)&lt;0),"",SUM(Carga!G104:I104)),""))</f>
        <v/>
      </c>
      <c r="F103" s="13" t="str">
        <f t="shared" si="12"/>
        <v/>
      </c>
      <c r="G103" s="13" t="str">
        <f>IF(B103="","",IFERROR(IF(OR(NOT(ISNUMBER(D103)),NOT(ISNUMBER(E103)),NOT(ISNUMBER(Carga!J104)),Carga!J104&lt;=0,COUNTIF(Carga!$B$7:$B$206,Carga!B104)&gt;1),"",D103*Carga!J104),""))</f>
        <v/>
      </c>
      <c r="H103" s="13" t="str">
        <f>IF(B103="","",IFERROR(IF(OR(NOT(ISNUMBER(E103)),NOT(ISNUMBER(Carga!J104)),Carga!J104&lt;=0,COUNTIF(Carga!$B$7:$B$206,Carga!B104)&gt;1),"",E103*Carga!J104),""))</f>
        <v/>
      </c>
      <c r="I103" s="13" t="str">
        <f>IF(B103="","",IFERROR(IF(OR(NOT(ISNUMBER(F103)),NOT(ISNUMBER(Carga!J104)),Carga!J104&lt;=0,COUNTIF(Carga!$B$7:$B$206,Carga!B104)&gt;1),"",F103*Carga!J104),""))</f>
        <v/>
      </c>
      <c r="J103" s="14" t="str">
        <f t="shared" si="13"/>
        <v/>
      </c>
      <c r="K103" s="13" t="str">
        <f>IF(Carga!B104="","",IFERROR(IF(OR(Carga!K104="",Carga!K104=0),"",IF(AND(ISNUMBER(Carga!K104),Carga!K104&gt;0),Carga!K104,"")),""))</f>
        <v/>
      </c>
      <c r="L103" s="13" t="str">
        <f t="shared" si="14"/>
        <v/>
      </c>
      <c r="M103" s="15" t="str">
        <f>IF(Carga!B104="","",IFERROR(IF(AND(ISNUMBER(Carga!L104),Carga!L104&gt;=1,Carga!L104&lt;=5),Carga!L104,""),""))</f>
        <v/>
      </c>
      <c r="N103" s="15" t="str">
        <f>IF(Carga!B104="","",IFERROR(IF(AND(ISNUMBER(Carga!M104),Carga!M104&gt;=1,Carga!M104&lt;=5),Carga!M104,""),""))</f>
        <v/>
      </c>
      <c r="O103" s="16" t="str">
        <f t="shared" si="15"/>
        <v/>
      </c>
      <c r="P103" s="11" t="str">
        <f>IF(B103="","",IFERROR(IF(OR(COUNT(Carga!D104:E104)&lt;2,COUNT(Carga!G104:J104)&lt;4,COUNT(Carga!L104:M104)&lt;2,Carga!D104&lt;=0,Carga!E104&lt;0,Carga!E104&gt;=Carga!D104,MIN(Carga!G104:I104)&lt;0,Carga!J104&lt;=0,Carga!L104&lt;1,Carga!L104&gt;5,Carga!M104&lt;1,Carga!M104&gt;5,MOD(Carga!L104,1)&lt;&gt;0,MOD(Carga!M104,1)&lt;&gt;0,AND(Carga!K104&lt;&gt;"",OR(NOT(ISNUMBER(Carga!K104)),Carga!K104&lt;0)),COUNTIF(Carga!$B$7:$B$206,Carga!B104)&gt;1),"Revisar datos",IF(F103&lt;=0,"Evaluar continuidad",IF(J103&gt;=IF(SUM($G$6:$G$205)&gt;0,SUM($I$6:$I$205)/SUM($G$6:$G$205),0),IF(O103&lt;=3,"Priorizar / mantener","Optimizar capacidad"),IF(O103&lt;=3,"Revisar rol","Evaluar continuidad")))),"Revisar datos"))</f>
        <v/>
      </c>
      <c r="Q103" s="17" t="str">
        <f>IF(OR(B103="",P103="Revisar datos",NOT(ISNUMBER(I103))),"",COUNTIF($I$6:$I$205,"&gt;"&amp;I103)+COUNTIF($I$6:I103,I103))</f>
        <v/>
      </c>
    </row>
    <row r="104" spans="1:17">
      <c r="A104" s="10" t="str">
        <f>IF(Carga!B105="","",Carga!A105)</f>
        <v/>
      </c>
      <c r="B104" s="10" t="str">
        <f>IF(Carga!B105="","",Carga!B105)</f>
        <v/>
      </c>
      <c r="C104" s="10" t="str">
        <f>IF(Carga!B105="","",Carga!C105)</f>
        <v/>
      </c>
      <c r="D104" s="12" t="str">
        <f>IF(Carga!B105="","",IF(ISNUMBER(Carga!F105),Carga!F105,""))</f>
        <v/>
      </c>
      <c r="E104" s="13" t="str">
        <f>IF(B104="","",IFERROR(IF(OR(COUNT(Carga!G105:I105)&lt;3,MIN(Carga!G105:I105)&lt;0),"",SUM(Carga!G105:I105)),""))</f>
        <v/>
      </c>
      <c r="F104" s="13" t="str">
        <f t="shared" si="12"/>
        <v/>
      </c>
      <c r="G104" s="13" t="str">
        <f>IF(B104="","",IFERROR(IF(OR(NOT(ISNUMBER(D104)),NOT(ISNUMBER(E104)),NOT(ISNUMBER(Carga!J105)),Carga!J105&lt;=0,COUNTIF(Carga!$B$7:$B$206,Carga!B105)&gt;1),"",D104*Carga!J105),""))</f>
        <v/>
      </c>
      <c r="H104" s="13" t="str">
        <f>IF(B104="","",IFERROR(IF(OR(NOT(ISNUMBER(E104)),NOT(ISNUMBER(Carga!J105)),Carga!J105&lt;=0,COUNTIF(Carga!$B$7:$B$206,Carga!B105)&gt;1),"",E104*Carga!J105),""))</f>
        <v/>
      </c>
      <c r="I104" s="13" t="str">
        <f>IF(B104="","",IFERROR(IF(OR(NOT(ISNUMBER(F104)),NOT(ISNUMBER(Carga!J105)),Carga!J105&lt;=0,COUNTIF(Carga!$B$7:$B$206,Carga!B105)&gt;1),"",F104*Carga!J105),""))</f>
        <v/>
      </c>
      <c r="J104" s="14" t="str">
        <f t="shared" si="13"/>
        <v/>
      </c>
      <c r="K104" s="13" t="str">
        <f>IF(Carga!B105="","",IFERROR(IF(OR(Carga!K105="",Carga!K105=0),"",IF(AND(ISNUMBER(Carga!K105),Carga!K105&gt;0),Carga!K105,"")),""))</f>
        <v/>
      </c>
      <c r="L104" s="13" t="str">
        <f t="shared" si="14"/>
        <v/>
      </c>
      <c r="M104" s="15" t="str">
        <f>IF(Carga!B105="","",IFERROR(IF(AND(ISNUMBER(Carga!L105),Carga!L105&gt;=1,Carga!L105&lt;=5),Carga!L105,""),""))</f>
        <v/>
      </c>
      <c r="N104" s="15" t="str">
        <f>IF(Carga!B105="","",IFERROR(IF(AND(ISNUMBER(Carga!M105),Carga!M105&gt;=1,Carga!M105&lt;=5),Carga!M105,""),""))</f>
        <v/>
      </c>
      <c r="O104" s="16" t="str">
        <f t="shared" si="15"/>
        <v/>
      </c>
      <c r="P104" s="11" t="str">
        <f>IF(B104="","",IFERROR(IF(OR(COUNT(Carga!D105:E105)&lt;2,COUNT(Carga!G105:J105)&lt;4,COUNT(Carga!L105:M105)&lt;2,Carga!D105&lt;=0,Carga!E105&lt;0,Carga!E105&gt;=Carga!D105,MIN(Carga!G105:I105)&lt;0,Carga!J105&lt;=0,Carga!L105&lt;1,Carga!L105&gt;5,Carga!M105&lt;1,Carga!M105&gt;5,MOD(Carga!L105,1)&lt;&gt;0,MOD(Carga!M105,1)&lt;&gt;0,AND(Carga!K105&lt;&gt;"",OR(NOT(ISNUMBER(Carga!K105)),Carga!K105&lt;0)),COUNTIF(Carga!$B$7:$B$206,Carga!B105)&gt;1),"Revisar datos",IF(F104&lt;=0,"Evaluar continuidad",IF(J104&gt;=IF(SUM($G$6:$G$205)&gt;0,SUM($I$6:$I$205)/SUM($G$6:$G$205),0),IF(O104&lt;=3,"Priorizar / mantener","Optimizar capacidad"),IF(O104&lt;=3,"Revisar rol","Evaluar continuidad")))),"Revisar datos"))</f>
        <v/>
      </c>
      <c r="Q104" s="17" t="str">
        <f>IF(OR(B104="",P104="Revisar datos",NOT(ISNUMBER(I104))),"",COUNTIF($I$6:$I$205,"&gt;"&amp;I104)+COUNTIF($I$6:I104,I104))</f>
        <v/>
      </c>
    </row>
    <row r="105" spans="1:17">
      <c r="A105" s="10" t="str">
        <f>IF(Carga!B106="","",Carga!A106)</f>
        <v/>
      </c>
      <c r="B105" s="10" t="str">
        <f>IF(Carga!B106="","",Carga!B106)</f>
        <v/>
      </c>
      <c r="C105" s="10" t="str">
        <f>IF(Carga!B106="","",Carga!C106)</f>
        <v/>
      </c>
      <c r="D105" s="12" t="str">
        <f>IF(Carga!B106="","",IF(ISNUMBER(Carga!F106),Carga!F106,""))</f>
        <v/>
      </c>
      <c r="E105" s="13" t="str">
        <f>IF(B105="","",IFERROR(IF(OR(COUNT(Carga!G106:I106)&lt;3,MIN(Carga!G106:I106)&lt;0),"",SUM(Carga!G106:I106)),""))</f>
        <v/>
      </c>
      <c r="F105" s="13" t="str">
        <f t="shared" si="12"/>
        <v/>
      </c>
      <c r="G105" s="13" t="str">
        <f>IF(B105="","",IFERROR(IF(OR(NOT(ISNUMBER(D105)),NOT(ISNUMBER(E105)),NOT(ISNUMBER(Carga!J106)),Carga!J106&lt;=0,COUNTIF(Carga!$B$7:$B$206,Carga!B106)&gt;1),"",D105*Carga!J106),""))</f>
        <v/>
      </c>
      <c r="H105" s="13" t="str">
        <f>IF(B105="","",IFERROR(IF(OR(NOT(ISNUMBER(E105)),NOT(ISNUMBER(Carga!J106)),Carga!J106&lt;=0,COUNTIF(Carga!$B$7:$B$206,Carga!B106)&gt;1),"",E105*Carga!J106),""))</f>
        <v/>
      </c>
      <c r="I105" s="13" t="str">
        <f>IF(B105="","",IFERROR(IF(OR(NOT(ISNUMBER(F105)),NOT(ISNUMBER(Carga!J106)),Carga!J106&lt;=0,COUNTIF(Carga!$B$7:$B$206,Carga!B106)&gt;1),"",F105*Carga!J106),""))</f>
        <v/>
      </c>
      <c r="J105" s="14" t="str">
        <f t="shared" si="13"/>
        <v/>
      </c>
      <c r="K105" s="13" t="str">
        <f>IF(Carga!B106="","",IFERROR(IF(OR(Carga!K106="",Carga!K106=0),"",IF(AND(ISNUMBER(Carga!K106),Carga!K106&gt;0),Carga!K106,"")),""))</f>
        <v/>
      </c>
      <c r="L105" s="13" t="str">
        <f t="shared" si="14"/>
        <v/>
      </c>
      <c r="M105" s="15" t="str">
        <f>IF(Carga!B106="","",IFERROR(IF(AND(ISNUMBER(Carga!L106),Carga!L106&gt;=1,Carga!L106&lt;=5),Carga!L106,""),""))</f>
        <v/>
      </c>
      <c r="N105" s="15" t="str">
        <f>IF(Carga!B106="","",IFERROR(IF(AND(ISNUMBER(Carga!M106),Carga!M106&gt;=1,Carga!M106&lt;=5),Carga!M106,""),""))</f>
        <v/>
      </c>
      <c r="O105" s="16" t="str">
        <f t="shared" si="15"/>
        <v/>
      </c>
      <c r="P105" s="11" t="str">
        <f>IF(B105="","",IFERROR(IF(OR(COUNT(Carga!D106:E106)&lt;2,COUNT(Carga!G106:J106)&lt;4,COUNT(Carga!L106:M106)&lt;2,Carga!D106&lt;=0,Carga!E106&lt;0,Carga!E106&gt;=Carga!D106,MIN(Carga!G106:I106)&lt;0,Carga!J106&lt;=0,Carga!L106&lt;1,Carga!L106&gt;5,Carga!M106&lt;1,Carga!M106&gt;5,MOD(Carga!L106,1)&lt;&gt;0,MOD(Carga!M106,1)&lt;&gt;0,AND(Carga!K106&lt;&gt;"",OR(NOT(ISNUMBER(Carga!K106)),Carga!K106&lt;0)),COUNTIF(Carga!$B$7:$B$206,Carga!B106)&gt;1),"Revisar datos",IF(F105&lt;=0,"Evaluar continuidad",IF(J105&gt;=IF(SUM($G$6:$G$205)&gt;0,SUM($I$6:$I$205)/SUM($G$6:$G$205),0),IF(O105&lt;=3,"Priorizar / mantener","Optimizar capacidad"),IF(O105&lt;=3,"Revisar rol","Evaluar continuidad")))),"Revisar datos"))</f>
        <v/>
      </c>
      <c r="Q105" s="17" t="str">
        <f>IF(OR(B105="",P105="Revisar datos",NOT(ISNUMBER(I105))),"",COUNTIF($I$6:$I$205,"&gt;"&amp;I105)+COUNTIF($I$6:I105,I105))</f>
        <v/>
      </c>
    </row>
    <row r="106" spans="1:17">
      <c r="A106" s="10" t="str">
        <f>IF(Carga!B107="","",Carga!A107)</f>
        <v/>
      </c>
      <c r="B106" s="10" t="str">
        <f>IF(Carga!B107="","",Carga!B107)</f>
        <v/>
      </c>
      <c r="C106" s="10" t="str">
        <f>IF(Carga!B107="","",Carga!C107)</f>
        <v/>
      </c>
      <c r="D106" s="12" t="str">
        <f>IF(Carga!B107="","",IF(ISNUMBER(Carga!F107),Carga!F107,""))</f>
        <v/>
      </c>
      <c r="E106" s="13" t="str">
        <f>IF(B106="","",IFERROR(IF(OR(COUNT(Carga!G107:I107)&lt;3,MIN(Carga!G107:I107)&lt;0),"",SUM(Carga!G107:I107)),""))</f>
        <v/>
      </c>
      <c r="F106" s="13" t="str">
        <f t="shared" si="12"/>
        <v/>
      </c>
      <c r="G106" s="13" t="str">
        <f>IF(B106="","",IFERROR(IF(OR(NOT(ISNUMBER(D106)),NOT(ISNUMBER(E106)),NOT(ISNUMBER(Carga!J107)),Carga!J107&lt;=0,COUNTIF(Carga!$B$7:$B$206,Carga!B107)&gt;1),"",D106*Carga!J107),""))</f>
        <v/>
      </c>
      <c r="H106" s="13" t="str">
        <f>IF(B106="","",IFERROR(IF(OR(NOT(ISNUMBER(E106)),NOT(ISNUMBER(Carga!J107)),Carga!J107&lt;=0,COUNTIF(Carga!$B$7:$B$206,Carga!B107)&gt;1),"",E106*Carga!J107),""))</f>
        <v/>
      </c>
      <c r="I106" s="13" t="str">
        <f>IF(B106="","",IFERROR(IF(OR(NOT(ISNUMBER(F106)),NOT(ISNUMBER(Carga!J107)),Carga!J107&lt;=0,COUNTIF(Carga!$B$7:$B$206,Carga!B107)&gt;1),"",F106*Carga!J107),""))</f>
        <v/>
      </c>
      <c r="J106" s="14" t="str">
        <f t="shared" si="13"/>
        <v/>
      </c>
      <c r="K106" s="13" t="str">
        <f>IF(Carga!B107="","",IFERROR(IF(OR(Carga!K107="",Carga!K107=0),"",IF(AND(ISNUMBER(Carga!K107),Carga!K107&gt;0),Carga!K107,"")),""))</f>
        <v/>
      </c>
      <c r="L106" s="13" t="str">
        <f t="shared" si="14"/>
        <v/>
      </c>
      <c r="M106" s="15" t="str">
        <f>IF(Carga!B107="","",IFERROR(IF(AND(ISNUMBER(Carga!L107),Carga!L107&gt;=1,Carga!L107&lt;=5),Carga!L107,""),""))</f>
        <v/>
      </c>
      <c r="N106" s="15" t="str">
        <f>IF(Carga!B107="","",IFERROR(IF(AND(ISNUMBER(Carga!M107),Carga!M107&gt;=1,Carga!M107&lt;=5),Carga!M107,""),""))</f>
        <v/>
      </c>
      <c r="O106" s="16" t="str">
        <f t="shared" si="15"/>
        <v/>
      </c>
      <c r="P106" s="11" t="str">
        <f>IF(B106="","",IFERROR(IF(OR(COUNT(Carga!D107:E107)&lt;2,COUNT(Carga!G107:J107)&lt;4,COUNT(Carga!L107:M107)&lt;2,Carga!D107&lt;=0,Carga!E107&lt;0,Carga!E107&gt;=Carga!D107,MIN(Carga!G107:I107)&lt;0,Carga!J107&lt;=0,Carga!L107&lt;1,Carga!L107&gt;5,Carga!M107&lt;1,Carga!M107&gt;5,MOD(Carga!L107,1)&lt;&gt;0,MOD(Carga!M107,1)&lt;&gt;0,AND(Carga!K107&lt;&gt;"",OR(NOT(ISNUMBER(Carga!K107)),Carga!K107&lt;0)),COUNTIF(Carga!$B$7:$B$206,Carga!B107)&gt;1),"Revisar datos",IF(F106&lt;=0,"Evaluar continuidad",IF(J106&gt;=IF(SUM($G$6:$G$205)&gt;0,SUM($I$6:$I$205)/SUM($G$6:$G$205),0),IF(O106&lt;=3,"Priorizar / mantener","Optimizar capacidad"),IF(O106&lt;=3,"Revisar rol","Evaluar continuidad")))),"Revisar datos"))</f>
        <v/>
      </c>
      <c r="Q106" s="17" t="str">
        <f>IF(OR(B106="",P106="Revisar datos",NOT(ISNUMBER(I106))),"",COUNTIF($I$6:$I$205,"&gt;"&amp;I106)+COUNTIF($I$6:I106,I106))</f>
        <v/>
      </c>
    </row>
    <row r="107" spans="1:17">
      <c r="A107" s="10" t="str">
        <f>IF(Carga!B108="","",Carga!A108)</f>
        <v/>
      </c>
      <c r="B107" s="10" t="str">
        <f>IF(Carga!B108="","",Carga!B108)</f>
        <v/>
      </c>
      <c r="C107" s="10" t="str">
        <f>IF(Carga!B108="","",Carga!C108)</f>
        <v/>
      </c>
      <c r="D107" s="12" t="str">
        <f>IF(Carga!B108="","",IF(ISNUMBER(Carga!F108),Carga!F108,""))</f>
        <v/>
      </c>
      <c r="E107" s="13" t="str">
        <f>IF(B107="","",IFERROR(IF(OR(COUNT(Carga!G108:I108)&lt;3,MIN(Carga!G108:I108)&lt;0),"",SUM(Carga!G108:I108)),""))</f>
        <v/>
      </c>
      <c r="F107" s="13" t="str">
        <f t="shared" si="12"/>
        <v/>
      </c>
      <c r="G107" s="13" t="str">
        <f>IF(B107="","",IFERROR(IF(OR(NOT(ISNUMBER(D107)),NOT(ISNUMBER(E107)),NOT(ISNUMBER(Carga!J108)),Carga!J108&lt;=0,COUNTIF(Carga!$B$7:$B$206,Carga!B108)&gt;1),"",D107*Carga!J108),""))</f>
        <v/>
      </c>
      <c r="H107" s="13" t="str">
        <f>IF(B107="","",IFERROR(IF(OR(NOT(ISNUMBER(E107)),NOT(ISNUMBER(Carga!J108)),Carga!J108&lt;=0,COUNTIF(Carga!$B$7:$B$206,Carga!B108)&gt;1),"",E107*Carga!J108),""))</f>
        <v/>
      </c>
      <c r="I107" s="13" t="str">
        <f>IF(B107="","",IFERROR(IF(OR(NOT(ISNUMBER(F107)),NOT(ISNUMBER(Carga!J108)),Carga!J108&lt;=0,COUNTIF(Carga!$B$7:$B$206,Carga!B108)&gt;1),"",F107*Carga!J108),""))</f>
        <v/>
      </c>
      <c r="J107" s="14" t="str">
        <f t="shared" si="13"/>
        <v/>
      </c>
      <c r="K107" s="13" t="str">
        <f>IF(Carga!B108="","",IFERROR(IF(OR(Carga!K108="",Carga!K108=0),"",IF(AND(ISNUMBER(Carga!K108),Carga!K108&gt;0),Carga!K108,"")),""))</f>
        <v/>
      </c>
      <c r="L107" s="13" t="str">
        <f t="shared" si="14"/>
        <v/>
      </c>
      <c r="M107" s="15" t="str">
        <f>IF(Carga!B108="","",IFERROR(IF(AND(ISNUMBER(Carga!L108),Carga!L108&gt;=1,Carga!L108&lt;=5),Carga!L108,""),""))</f>
        <v/>
      </c>
      <c r="N107" s="15" t="str">
        <f>IF(Carga!B108="","",IFERROR(IF(AND(ISNUMBER(Carga!M108),Carga!M108&gt;=1,Carga!M108&lt;=5),Carga!M108,""),""))</f>
        <v/>
      </c>
      <c r="O107" s="16" t="str">
        <f t="shared" si="15"/>
        <v/>
      </c>
      <c r="P107" s="11" t="str">
        <f>IF(B107="","",IFERROR(IF(OR(COUNT(Carga!D108:E108)&lt;2,COUNT(Carga!G108:J108)&lt;4,COUNT(Carga!L108:M108)&lt;2,Carga!D108&lt;=0,Carga!E108&lt;0,Carga!E108&gt;=Carga!D108,MIN(Carga!G108:I108)&lt;0,Carga!J108&lt;=0,Carga!L108&lt;1,Carga!L108&gt;5,Carga!M108&lt;1,Carga!M108&gt;5,MOD(Carga!L108,1)&lt;&gt;0,MOD(Carga!M108,1)&lt;&gt;0,AND(Carga!K108&lt;&gt;"",OR(NOT(ISNUMBER(Carga!K108)),Carga!K108&lt;0)),COUNTIF(Carga!$B$7:$B$206,Carga!B108)&gt;1),"Revisar datos",IF(F107&lt;=0,"Evaluar continuidad",IF(J107&gt;=IF(SUM($G$6:$G$205)&gt;0,SUM($I$6:$I$205)/SUM($G$6:$G$205),0),IF(O107&lt;=3,"Priorizar / mantener","Optimizar capacidad"),IF(O107&lt;=3,"Revisar rol","Evaluar continuidad")))),"Revisar datos"))</f>
        <v/>
      </c>
      <c r="Q107" s="17" t="str">
        <f>IF(OR(B107="",P107="Revisar datos",NOT(ISNUMBER(I107))),"",COUNTIF($I$6:$I$205,"&gt;"&amp;I107)+COUNTIF($I$6:I107,I107))</f>
        <v/>
      </c>
    </row>
    <row r="108" spans="1:17">
      <c r="A108" s="10" t="str">
        <f>IF(Carga!B109="","",Carga!A109)</f>
        <v/>
      </c>
      <c r="B108" s="10" t="str">
        <f>IF(Carga!B109="","",Carga!B109)</f>
        <v/>
      </c>
      <c r="C108" s="10" t="str">
        <f>IF(Carga!B109="","",Carga!C109)</f>
        <v/>
      </c>
      <c r="D108" s="12" t="str">
        <f>IF(Carga!B109="","",IF(ISNUMBER(Carga!F109),Carga!F109,""))</f>
        <v/>
      </c>
      <c r="E108" s="13" t="str">
        <f>IF(B108="","",IFERROR(IF(OR(COUNT(Carga!G109:I109)&lt;3,MIN(Carga!G109:I109)&lt;0),"",SUM(Carga!G109:I109)),""))</f>
        <v/>
      </c>
      <c r="F108" s="13" t="str">
        <f t="shared" si="12"/>
        <v/>
      </c>
      <c r="G108" s="13" t="str">
        <f>IF(B108="","",IFERROR(IF(OR(NOT(ISNUMBER(D108)),NOT(ISNUMBER(E108)),NOT(ISNUMBER(Carga!J109)),Carga!J109&lt;=0,COUNTIF(Carga!$B$7:$B$206,Carga!B109)&gt;1),"",D108*Carga!J109),""))</f>
        <v/>
      </c>
      <c r="H108" s="13" t="str">
        <f>IF(B108="","",IFERROR(IF(OR(NOT(ISNUMBER(E108)),NOT(ISNUMBER(Carga!J109)),Carga!J109&lt;=0,COUNTIF(Carga!$B$7:$B$206,Carga!B109)&gt;1),"",E108*Carga!J109),""))</f>
        <v/>
      </c>
      <c r="I108" s="13" t="str">
        <f>IF(B108="","",IFERROR(IF(OR(NOT(ISNUMBER(F108)),NOT(ISNUMBER(Carga!J109)),Carga!J109&lt;=0,COUNTIF(Carga!$B$7:$B$206,Carga!B109)&gt;1),"",F108*Carga!J109),""))</f>
        <v/>
      </c>
      <c r="J108" s="14" t="str">
        <f t="shared" si="13"/>
        <v/>
      </c>
      <c r="K108" s="13" t="str">
        <f>IF(Carga!B109="","",IFERROR(IF(OR(Carga!K109="",Carga!K109=0),"",IF(AND(ISNUMBER(Carga!K109),Carga!K109&gt;0),Carga!K109,"")),""))</f>
        <v/>
      </c>
      <c r="L108" s="13" t="str">
        <f t="shared" si="14"/>
        <v/>
      </c>
      <c r="M108" s="15" t="str">
        <f>IF(Carga!B109="","",IFERROR(IF(AND(ISNUMBER(Carga!L109),Carga!L109&gt;=1,Carga!L109&lt;=5),Carga!L109,""),""))</f>
        <v/>
      </c>
      <c r="N108" s="15" t="str">
        <f>IF(Carga!B109="","",IFERROR(IF(AND(ISNUMBER(Carga!M109),Carga!M109&gt;=1,Carga!M109&lt;=5),Carga!M109,""),""))</f>
        <v/>
      </c>
      <c r="O108" s="16" t="str">
        <f t="shared" si="15"/>
        <v/>
      </c>
      <c r="P108" s="11" t="str">
        <f>IF(B108="","",IFERROR(IF(OR(COUNT(Carga!D109:E109)&lt;2,COUNT(Carga!G109:J109)&lt;4,COUNT(Carga!L109:M109)&lt;2,Carga!D109&lt;=0,Carga!E109&lt;0,Carga!E109&gt;=Carga!D109,MIN(Carga!G109:I109)&lt;0,Carga!J109&lt;=0,Carga!L109&lt;1,Carga!L109&gt;5,Carga!M109&lt;1,Carga!M109&gt;5,MOD(Carga!L109,1)&lt;&gt;0,MOD(Carga!M109,1)&lt;&gt;0,AND(Carga!K109&lt;&gt;"",OR(NOT(ISNUMBER(Carga!K109)),Carga!K109&lt;0)),COUNTIF(Carga!$B$7:$B$206,Carga!B109)&gt;1),"Revisar datos",IF(F108&lt;=0,"Evaluar continuidad",IF(J108&gt;=IF(SUM($G$6:$G$205)&gt;0,SUM($I$6:$I$205)/SUM($G$6:$G$205),0),IF(O108&lt;=3,"Priorizar / mantener","Optimizar capacidad"),IF(O108&lt;=3,"Revisar rol","Evaluar continuidad")))),"Revisar datos"))</f>
        <v/>
      </c>
      <c r="Q108" s="17" t="str">
        <f>IF(OR(B108="",P108="Revisar datos",NOT(ISNUMBER(I108))),"",COUNTIF($I$6:$I$205,"&gt;"&amp;I108)+COUNTIF($I$6:I108,I108))</f>
        <v/>
      </c>
    </row>
    <row r="109" spans="1:17">
      <c r="A109" s="10" t="str">
        <f>IF(Carga!B110="","",Carga!A110)</f>
        <v/>
      </c>
      <c r="B109" s="10" t="str">
        <f>IF(Carga!B110="","",Carga!B110)</f>
        <v/>
      </c>
      <c r="C109" s="10" t="str">
        <f>IF(Carga!B110="","",Carga!C110)</f>
        <v/>
      </c>
      <c r="D109" s="12" t="str">
        <f>IF(Carga!B110="","",IF(ISNUMBER(Carga!F110),Carga!F110,""))</f>
        <v/>
      </c>
      <c r="E109" s="13" t="str">
        <f>IF(B109="","",IFERROR(IF(OR(COUNT(Carga!G110:I110)&lt;3,MIN(Carga!G110:I110)&lt;0),"",SUM(Carga!G110:I110)),""))</f>
        <v/>
      </c>
      <c r="F109" s="13" t="str">
        <f t="shared" si="12"/>
        <v/>
      </c>
      <c r="G109" s="13" t="str">
        <f>IF(B109="","",IFERROR(IF(OR(NOT(ISNUMBER(D109)),NOT(ISNUMBER(E109)),NOT(ISNUMBER(Carga!J110)),Carga!J110&lt;=0,COUNTIF(Carga!$B$7:$B$206,Carga!B110)&gt;1),"",D109*Carga!J110),""))</f>
        <v/>
      </c>
      <c r="H109" s="13" t="str">
        <f>IF(B109="","",IFERROR(IF(OR(NOT(ISNUMBER(E109)),NOT(ISNUMBER(Carga!J110)),Carga!J110&lt;=0,COUNTIF(Carga!$B$7:$B$206,Carga!B110)&gt;1),"",E109*Carga!J110),""))</f>
        <v/>
      </c>
      <c r="I109" s="13" t="str">
        <f>IF(B109="","",IFERROR(IF(OR(NOT(ISNUMBER(F109)),NOT(ISNUMBER(Carga!J110)),Carga!J110&lt;=0,COUNTIF(Carga!$B$7:$B$206,Carga!B110)&gt;1),"",F109*Carga!J110),""))</f>
        <v/>
      </c>
      <c r="J109" s="14" t="str">
        <f t="shared" si="13"/>
        <v/>
      </c>
      <c r="K109" s="13" t="str">
        <f>IF(Carga!B110="","",IFERROR(IF(OR(Carga!K110="",Carga!K110=0),"",IF(AND(ISNUMBER(Carga!K110),Carga!K110&gt;0),Carga!K110,"")),""))</f>
        <v/>
      </c>
      <c r="L109" s="13" t="str">
        <f t="shared" si="14"/>
        <v/>
      </c>
      <c r="M109" s="15" t="str">
        <f>IF(Carga!B110="","",IFERROR(IF(AND(ISNUMBER(Carga!L110),Carga!L110&gt;=1,Carga!L110&lt;=5),Carga!L110,""),""))</f>
        <v/>
      </c>
      <c r="N109" s="15" t="str">
        <f>IF(Carga!B110="","",IFERROR(IF(AND(ISNUMBER(Carga!M110),Carga!M110&gt;=1,Carga!M110&lt;=5),Carga!M110,""),""))</f>
        <v/>
      </c>
      <c r="O109" s="16" t="str">
        <f t="shared" si="15"/>
        <v/>
      </c>
      <c r="P109" s="11" t="str">
        <f>IF(B109="","",IFERROR(IF(OR(COUNT(Carga!D110:E110)&lt;2,COUNT(Carga!G110:J110)&lt;4,COUNT(Carga!L110:M110)&lt;2,Carga!D110&lt;=0,Carga!E110&lt;0,Carga!E110&gt;=Carga!D110,MIN(Carga!G110:I110)&lt;0,Carga!J110&lt;=0,Carga!L110&lt;1,Carga!L110&gt;5,Carga!M110&lt;1,Carga!M110&gt;5,MOD(Carga!L110,1)&lt;&gt;0,MOD(Carga!M110,1)&lt;&gt;0,AND(Carga!K110&lt;&gt;"",OR(NOT(ISNUMBER(Carga!K110)),Carga!K110&lt;0)),COUNTIF(Carga!$B$7:$B$206,Carga!B110)&gt;1),"Revisar datos",IF(F109&lt;=0,"Evaluar continuidad",IF(J109&gt;=IF(SUM($G$6:$G$205)&gt;0,SUM($I$6:$I$205)/SUM($G$6:$G$205),0),IF(O109&lt;=3,"Priorizar / mantener","Optimizar capacidad"),IF(O109&lt;=3,"Revisar rol","Evaluar continuidad")))),"Revisar datos"))</f>
        <v/>
      </c>
      <c r="Q109" s="17" t="str">
        <f>IF(OR(B109="",P109="Revisar datos",NOT(ISNUMBER(I109))),"",COUNTIF($I$6:$I$205,"&gt;"&amp;I109)+COUNTIF($I$6:I109,I109))</f>
        <v/>
      </c>
    </row>
    <row r="110" spans="1:17">
      <c r="A110" s="10" t="str">
        <f>IF(Carga!B111="","",Carga!A111)</f>
        <v/>
      </c>
      <c r="B110" s="10" t="str">
        <f>IF(Carga!B111="","",Carga!B111)</f>
        <v/>
      </c>
      <c r="C110" s="10" t="str">
        <f>IF(Carga!B111="","",Carga!C111)</f>
        <v/>
      </c>
      <c r="D110" s="12" t="str">
        <f>IF(Carga!B111="","",IF(ISNUMBER(Carga!F111),Carga!F111,""))</f>
        <v/>
      </c>
      <c r="E110" s="13" t="str">
        <f>IF(B110="","",IFERROR(IF(OR(COUNT(Carga!G111:I111)&lt;3,MIN(Carga!G111:I111)&lt;0),"",SUM(Carga!G111:I111)),""))</f>
        <v/>
      </c>
      <c r="F110" s="13" t="str">
        <f t="shared" si="12"/>
        <v/>
      </c>
      <c r="G110" s="13" t="str">
        <f>IF(B110="","",IFERROR(IF(OR(NOT(ISNUMBER(D110)),NOT(ISNUMBER(E110)),NOT(ISNUMBER(Carga!J111)),Carga!J111&lt;=0,COUNTIF(Carga!$B$7:$B$206,Carga!B111)&gt;1),"",D110*Carga!J111),""))</f>
        <v/>
      </c>
      <c r="H110" s="13" t="str">
        <f>IF(B110="","",IFERROR(IF(OR(NOT(ISNUMBER(E110)),NOT(ISNUMBER(Carga!J111)),Carga!J111&lt;=0,COUNTIF(Carga!$B$7:$B$206,Carga!B111)&gt;1),"",E110*Carga!J111),""))</f>
        <v/>
      </c>
      <c r="I110" s="13" t="str">
        <f>IF(B110="","",IFERROR(IF(OR(NOT(ISNUMBER(F110)),NOT(ISNUMBER(Carga!J111)),Carga!J111&lt;=0,COUNTIF(Carga!$B$7:$B$206,Carga!B111)&gt;1),"",F110*Carga!J111),""))</f>
        <v/>
      </c>
      <c r="J110" s="14" t="str">
        <f t="shared" si="13"/>
        <v/>
      </c>
      <c r="K110" s="13" t="str">
        <f>IF(Carga!B111="","",IFERROR(IF(OR(Carga!K111="",Carga!K111=0),"",IF(AND(ISNUMBER(Carga!K111),Carga!K111&gt;0),Carga!K111,"")),""))</f>
        <v/>
      </c>
      <c r="L110" s="13" t="str">
        <f t="shared" si="14"/>
        <v/>
      </c>
      <c r="M110" s="15" t="str">
        <f>IF(Carga!B111="","",IFERROR(IF(AND(ISNUMBER(Carga!L111),Carga!L111&gt;=1,Carga!L111&lt;=5),Carga!L111,""),""))</f>
        <v/>
      </c>
      <c r="N110" s="15" t="str">
        <f>IF(Carga!B111="","",IFERROR(IF(AND(ISNUMBER(Carga!M111),Carga!M111&gt;=1,Carga!M111&lt;=5),Carga!M111,""),""))</f>
        <v/>
      </c>
      <c r="O110" s="16" t="str">
        <f t="shared" si="15"/>
        <v/>
      </c>
      <c r="P110" s="11" t="str">
        <f>IF(B110="","",IFERROR(IF(OR(COUNT(Carga!D111:E111)&lt;2,COUNT(Carga!G111:J111)&lt;4,COUNT(Carga!L111:M111)&lt;2,Carga!D111&lt;=0,Carga!E111&lt;0,Carga!E111&gt;=Carga!D111,MIN(Carga!G111:I111)&lt;0,Carga!J111&lt;=0,Carga!L111&lt;1,Carga!L111&gt;5,Carga!M111&lt;1,Carga!M111&gt;5,MOD(Carga!L111,1)&lt;&gt;0,MOD(Carga!M111,1)&lt;&gt;0,AND(Carga!K111&lt;&gt;"",OR(NOT(ISNUMBER(Carga!K111)),Carga!K111&lt;0)),COUNTIF(Carga!$B$7:$B$206,Carga!B111)&gt;1),"Revisar datos",IF(F110&lt;=0,"Evaluar continuidad",IF(J110&gt;=IF(SUM($G$6:$G$205)&gt;0,SUM($I$6:$I$205)/SUM($G$6:$G$205),0),IF(O110&lt;=3,"Priorizar / mantener","Optimizar capacidad"),IF(O110&lt;=3,"Revisar rol","Evaluar continuidad")))),"Revisar datos"))</f>
        <v/>
      </c>
      <c r="Q110" s="17" t="str">
        <f>IF(OR(B110="",P110="Revisar datos",NOT(ISNUMBER(I110))),"",COUNTIF($I$6:$I$205,"&gt;"&amp;I110)+COUNTIF($I$6:I110,I110))</f>
        <v/>
      </c>
    </row>
    <row r="111" spans="1:17">
      <c r="A111" s="10" t="str">
        <f>IF(Carga!B112="","",Carga!A112)</f>
        <v/>
      </c>
      <c r="B111" s="10" t="str">
        <f>IF(Carga!B112="","",Carga!B112)</f>
        <v/>
      </c>
      <c r="C111" s="10" t="str">
        <f>IF(Carga!B112="","",Carga!C112)</f>
        <v/>
      </c>
      <c r="D111" s="12" t="str">
        <f>IF(Carga!B112="","",IF(ISNUMBER(Carga!F112),Carga!F112,""))</f>
        <v/>
      </c>
      <c r="E111" s="13" t="str">
        <f>IF(B111="","",IFERROR(IF(OR(COUNT(Carga!G112:I112)&lt;3,MIN(Carga!G112:I112)&lt;0),"",SUM(Carga!G112:I112)),""))</f>
        <v/>
      </c>
      <c r="F111" s="13" t="str">
        <f t="shared" si="12"/>
        <v/>
      </c>
      <c r="G111" s="13" t="str">
        <f>IF(B111="","",IFERROR(IF(OR(NOT(ISNUMBER(D111)),NOT(ISNUMBER(E111)),NOT(ISNUMBER(Carga!J112)),Carga!J112&lt;=0,COUNTIF(Carga!$B$7:$B$206,Carga!B112)&gt;1),"",D111*Carga!J112),""))</f>
        <v/>
      </c>
      <c r="H111" s="13" t="str">
        <f>IF(B111="","",IFERROR(IF(OR(NOT(ISNUMBER(E111)),NOT(ISNUMBER(Carga!J112)),Carga!J112&lt;=0,COUNTIF(Carga!$B$7:$B$206,Carga!B112)&gt;1),"",E111*Carga!J112),""))</f>
        <v/>
      </c>
      <c r="I111" s="13" t="str">
        <f>IF(B111="","",IFERROR(IF(OR(NOT(ISNUMBER(F111)),NOT(ISNUMBER(Carga!J112)),Carga!J112&lt;=0,COUNTIF(Carga!$B$7:$B$206,Carga!B112)&gt;1),"",F111*Carga!J112),""))</f>
        <v/>
      </c>
      <c r="J111" s="14" t="str">
        <f t="shared" si="13"/>
        <v/>
      </c>
      <c r="K111" s="13" t="str">
        <f>IF(Carga!B112="","",IFERROR(IF(OR(Carga!K112="",Carga!K112=0),"",IF(AND(ISNUMBER(Carga!K112),Carga!K112&gt;0),Carga!K112,"")),""))</f>
        <v/>
      </c>
      <c r="L111" s="13" t="str">
        <f t="shared" si="14"/>
        <v/>
      </c>
      <c r="M111" s="15" t="str">
        <f>IF(Carga!B112="","",IFERROR(IF(AND(ISNUMBER(Carga!L112),Carga!L112&gt;=1,Carga!L112&lt;=5),Carga!L112,""),""))</f>
        <v/>
      </c>
      <c r="N111" s="15" t="str">
        <f>IF(Carga!B112="","",IFERROR(IF(AND(ISNUMBER(Carga!M112),Carga!M112&gt;=1,Carga!M112&lt;=5),Carga!M112,""),""))</f>
        <v/>
      </c>
      <c r="O111" s="16" t="str">
        <f t="shared" si="15"/>
        <v/>
      </c>
      <c r="P111" s="11" t="str">
        <f>IF(B111="","",IFERROR(IF(OR(COUNT(Carga!D112:E112)&lt;2,COUNT(Carga!G112:J112)&lt;4,COUNT(Carga!L112:M112)&lt;2,Carga!D112&lt;=0,Carga!E112&lt;0,Carga!E112&gt;=Carga!D112,MIN(Carga!G112:I112)&lt;0,Carga!J112&lt;=0,Carga!L112&lt;1,Carga!L112&gt;5,Carga!M112&lt;1,Carga!M112&gt;5,MOD(Carga!L112,1)&lt;&gt;0,MOD(Carga!M112,1)&lt;&gt;0,AND(Carga!K112&lt;&gt;"",OR(NOT(ISNUMBER(Carga!K112)),Carga!K112&lt;0)),COUNTIF(Carga!$B$7:$B$206,Carga!B112)&gt;1),"Revisar datos",IF(F111&lt;=0,"Evaluar continuidad",IF(J111&gt;=IF(SUM($G$6:$G$205)&gt;0,SUM($I$6:$I$205)/SUM($G$6:$G$205),0),IF(O111&lt;=3,"Priorizar / mantener","Optimizar capacidad"),IF(O111&lt;=3,"Revisar rol","Evaluar continuidad")))),"Revisar datos"))</f>
        <v/>
      </c>
      <c r="Q111" s="17" t="str">
        <f>IF(OR(B111="",P111="Revisar datos",NOT(ISNUMBER(I111))),"",COUNTIF($I$6:$I$205,"&gt;"&amp;I111)+COUNTIF($I$6:I111,I111))</f>
        <v/>
      </c>
    </row>
    <row r="112" spans="1:17">
      <c r="A112" s="10" t="str">
        <f>IF(Carga!B113="","",Carga!A113)</f>
        <v/>
      </c>
      <c r="B112" s="10" t="str">
        <f>IF(Carga!B113="","",Carga!B113)</f>
        <v/>
      </c>
      <c r="C112" s="10" t="str">
        <f>IF(Carga!B113="","",Carga!C113)</f>
        <v/>
      </c>
      <c r="D112" s="12" t="str">
        <f>IF(Carga!B113="","",IF(ISNUMBER(Carga!F113),Carga!F113,""))</f>
        <v/>
      </c>
      <c r="E112" s="13" t="str">
        <f>IF(B112="","",IFERROR(IF(OR(COUNT(Carga!G113:I113)&lt;3,MIN(Carga!G113:I113)&lt;0),"",SUM(Carga!G113:I113)),""))</f>
        <v/>
      </c>
      <c r="F112" s="13" t="str">
        <f t="shared" si="12"/>
        <v/>
      </c>
      <c r="G112" s="13" t="str">
        <f>IF(B112="","",IFERROR(IF(OR(NOT(ISNUMBER(D112)),NOT(ISNUMBER(E112)),NOT(ISNUMBER(Carga!J113)),Carga!J113&lt;=0,COUNTIF(Carga!$B$7:$B$206,Carga!B113)&gt;1),"",D112*Carga!J113),""))</f>
        <v/>
      </c>
      <c r="H112" s="13" t="str">
        <f>IF(B112="","",IFERROR(IF(OR(NOT(ISNUMBER(E112)),NOT(ISNUMBER(Carga!J113)),Carga!J113&lt;=0,COUNTIF(Carga!$B$7:$B$206,Carga!B113)&gt;1),"",E112*Carga!J113),""))</f>
        <v/>
      </c>
      <c r="I112" s="13" t="str">
        <f>IF(B112="","",IFERROR(IF(OR(NOT(ISNUMBER(F112)),NOT(ISNUMBER(Carga!J113)),Carga!J113&lt;=0,COUNTIF(Carga!$B$7:$B$206,Carga!B113)&gt;1),"",F112*Carga!J113),""))</f>
        <v/>
      </c>
      <c r="J112" s="14" t="str">
        <f t="shared" si="13"/>
        <v/>
      </c>
      <c r="K112" s="13" t="str">
        <f>IF(Carga!B113="","",IFERROR(IF(OR(Carga!K113="",Carga!K113=0),"",IF(AND(ISNUMBER(Carga!K113),Carga!K113&gt;0),Carga!K113,"")),""))</f>
        <v/>
      </c>
      <c r="L112" s="13" t="str">
        <f t="shared" si="14"/>
        <v/>
      </c>
      <c r="M112" s="15" t="str">
        <f>IF(Carga!B113="","",IFERROR(IF(AND(ISNUMBER(Carga!L113),Carga!L113&gt;=1,Carga!L113&lt;=5),Carga!L113,""),""))</f>
        <v/>
      </c>
      <c r="N112" s="15" t="str">
        <f>IF(Carga!B113="","",IFERROR(IF(AND(ISNUMBER(Carga!M113),Carga!M113&gt;=1,Carga!M113&lt;=5),Carga!M113,""),""))</f>
        <v/>
      </c>
      <c r="O112" s="16" t="str">
        <f t="shared" si="15"/>
        <v/>
      </c>
      <c r="P112" s="11" t="str">
        <f>IF(B112="","",IFERROR(IF(OR(COUNT(Carga!D113:E113)&lt;2,COUNT(Carga!G113:J113)&lt;4,COUNT(Carga!L113:M113)&lt;2,Carga!D113&lt;=0,Carga!E113&lt;0,Carga!E113&gt;=Carga!D113,MIN(Carga!G113:I113)&lt;0,Carga!J113&lt;=0,Carga!L113&lt;1,Carga!L113&gt;5,Carga!M113&lt;1,Carga!M113&gt;5,MOD(Carga!L113,1)&lt;&gt;0,MOD(Carga!M113,1)&lt;&gt;0,AND(Carga!K113&lt;&gt;"",OR(NOT(ISNUMBER(Carga!K113)),Carga!K113&lt;0)),COUNTIF(Carga!$B$7:$B$206,Carga!B113)&gt;1),"Revisar datos",IF(F112&lt;=0,"Evaluar continuidad",IF(J112&gt;=IF(SUM($G$6:$G$205)&gt;0,SUM($I$6:$I$205)/SUM($G$6:$G$205),0),IF(O112&lt;=3,"Priorizar / mantener","Optimizar capacidad"),IF(O112&lt;=3,"Revisar rol","Evaluar continuidad")))),"Revisar datos"))</f>
        <v/>
      </c>
      <c r="Q112" s="17" t="str">
        <f>IF(OR(B112="",P112="Revisar datos",NOT(ISNUMBER(I112))),"",COUNTIF($I$6:$I$205,"&gt;"&amp;I112)+COUNTIF($I$6:I112,I112))</f>
        <v/>
      </c>
    </row>
    <row r="113" spans="1:17">
      <c r="A113" s="10" t="str">
        <f>IF(Carga!B114="","",Carga!A114)</f>
        <v/>
      </c>
      <c r="B113" s="10" t="str">
        <f>IF(Carga!B114="","",Carga!B114)</f>
        <v/>
      </c>
      <c r="C113" s="10" t="str">
        <f>IF(Carga!B114="","",Carga!C114)</f>
        <v/>
      </c>
      <c r="D113" s="12" t="str">
        <f>IF(Carga!B114="","",IF(ISNUMBER(Carga!F114),Carga!F114,""))</f>
        <v/>
      </c>
      <c r="E113" s="13" t="str">
        <f>IF(B113="","",IFERROR(IF(OR(COUNT(Carga!G114:I114)&lt;3,MIN(Carga!G114:I114)&lt;0),"",SUM(Carga!G114:I114)),""))</f>
        <v/>
      </c>
      <c r="F113" s="13" t="str">
        <f t="shared" si="12"/>
        <v/>
      </c>
      <c r="G113" s="13" t="str">
        <f>IF(B113="","",IFERROR(IF(OR(NOT(ISNUMBER(D113)),NOT(ISNUMBER(E113)),NOT(ISNUMBER(Carga!J114)),Carga!J114&lt;=0,COUNTIF(Carga!$B$7:$B$206,Carga!B114)&gt;1),"",D113*Carga!J114),""))</f>
        <v/>
      </c>
      <c r="H113" s="13" t="str">
        <f>IF(B113="","",IFERROR(IF(OR(NOT(ISNUMBER(E113)),NOT(ISNUMBER(Carga!J114)),Carga!J114&lt;=0,COUNTIF(Carga!$B$7:$B$206,Carga!B114)&gt;1),"",E113*Carga!J114),""))</f>
        <v/>
      </c>
      <c r="I113" s="13" t="str">
        <f>IF(B113="","",IFERROR(IF(OR(NOT(ISNUMBER(F113)),NOT(ISNUMBER(Carga!J114)),Carga!J114&lt;=0,COUNTIF(Carga!$B$7:$B$206,Carga!B114)&gt;1),"",F113*Carga!J114),""))</f>
        <v/>
      </c>
      <c r="J113" s="14" t="str">
        <f t="shared" si="13"/>
        <v/>
      </c>
      <c r="K113" s="13" t="str">
        <f>IF(Carga!B114="","",IFERROR(IF(OR(Carga!K114="",Carga!K114=0),"",IF(AND(ISNUMBER(Carga!K114),Carga!K114&gt;0),Carga!K114,"")),""))</f>
        <v/>
      </c>
      <c r="L113" s="13" t="str">
        <f t="shared" si="14"/>
        <v/>
      </c>
      <c r="M113" s="15" t="str">
        <f>IF(Carga!B114="","",IFERROR(IF(AND(ISNUMBER(Carga!L114),Carga!L114&gt;=1,Carga!L114&lt;=5),Carga!L114,""),""))</f>
        <v/>
      </c>
      <c r="N113" s="15" t="str">
        <f>IF(Carga!B114="","",IFERROR(IF(AND(ISNUMBER(Carga!M114),Carga!M114&gt;=1,Carga!M114&lt;=5),Carga!M114,""),""))</f>
        <v/>
      </c>
      <c r="O113" s="16" t="str">
        <f t="shared" si="15"/>
        <v/>
      </c>
      <c r="P113" s="11" t="str">
        <f>IF(B113="","",IFERROR(IF(OR(COUNT(Carga!D114:E114)&lt;2,COUNT(Carga!G114:J114)&lt;4,COUNT(Carga!L114:M114)&lt;2,Carga!D114&lt;=0,Carga!E114&lt;0,Carga!E114&gt;=Carga!D114,MIN(Carga!G114:I114)&lt;0,Carga!J114&lt;=0,Carga!L114&lt;1,Carga!L114&gt;5,Carga!M114&lt;1,Carga!M114&gt;5,MOD(Carga!L114,1)&lt;&gt;0,MOD(Carga!M114,1)&lt;&gt;0,AND(Carga!K114&lt;&gt;"",OR(NOT(ISNUMBER(Carga!K114)),Carga!K114&lt;0)),COUNTIF(Carga!$B$7:$B$206,Carga!B114)&gt;1),"Revisar datos",IF(F113&lt;=0,"Evaluar continuidad",IF(J113&gt;=IF(SUM($G$6:$G$205)&gt;0,SUM($I$6:$I$205)/SUM($G$6:$G$205),0),IF(O113&lt;=3,"Priorizar / mantener","Optimizar capacidad"),IF(O113&lt;=3,"Revisar rol","Evaluar continuidad")))),"Revisar datos"))</f>
        <v/>
      </c>
      <c r="Q113" s="17" t="str">
        <f>IF(OR(B113="",P113="Revisar datos",NOT(ISNUMBER(I113))),"",COUNTIF($I$6:$I$205,"&gt;"&amp;I113)+COUNTIF($I$6:I113,I113))</f>
        <v/>
      </c>
    </row>
    <row r="114" spans="1:17">
      <c r="A114" s="10" t="str">
        <f>IF(Carga!B115="","",Carga!A115)</f>
        <v/>
      </c>
      <c r="B114" s="10" t="str">
        <f>IF(Carga!B115="","",Carga!B115)</f>
        <v/>
      </c>
      <c r="C114" s="10" t="str">
        <f>IF(Carga!B115="","",Carga!C115)</f>
        <v/>
      </c>
      <c r="D114" s="12" t="str">
        <f>IF(Carga!B115="","",IF(ISNUMBER(Carga!F115),Carga!F115,""))</f>
        <v/>
      </c>
      <c r="E114" s="13" t="str">
        <f>IF(B114="","",IFERROR(IF(OR(COUNT(Carga!G115:I115)&lt;3,MIN(Carga!G115:I115)&lt;0),"",SUM(Carga!G115:I115)),""))</f>
        <v/>
      </c>
      <c r="F114" s="13" t="str">
        <f t="shared" si="12"/>
        <v/>
      </c>
      <c r="G114" s="13" t="str">
        <f>IF(B114="","",IFERROR(IF(OR(NOT(ISNUMBER(D114)),NOT(ISNUMBER(E114)),NOT(ISNUMBER(Carga!J115)),Carga!J115&lt;=0,COUNTIF(Carga!$B$7:$B$206,Carga!B115)&gt;1),"",D114*Carga!J115),""))</f>
        <v/>
      </c>
      <c r="H114" s="13" t="str">
        <f>IF(B114="","",IFERROR(IF(OR(NOT(ISNUMBER(E114)),NOT(ISNUMBER(Carga!J115)),Carga!J115&lt;=0,COUNTIF(Carga!$B$7:$B$206,Carga!B115)&gt;1),"",E114*Carga!J115),""))</f>
        <v/>
      </c>
      <c r="I114" s="13" t="str">
        <f>IF(B114="","",IFERROR(IF(OR(NOT(ISNUMBER(F114)),NOT(ISNUMBER(Carga!J115)),Carga!J115&lt;=0,COUNTIF(Carga!$B$7:$B$206,Carga!B115)&gt;1),"",F114*Carga!J115),""))</f>
        <v/>
      </c>
      <c r="J114" s="14" t="str">
        <f t="shared" si="13"/>
        <v/>
      </c>
      <c r="K114" s="13" t="str">
        <f>IF(Carga!B115="","",IFERROR(IF(OR(Carga!K115="",Carga!K115=0),"",IF(AND(ISNUMBER(Carga!K115),Carga!K115&gt;0),Carga!K115,"")),""))</f>
        <v/>
      </c>
      <c r="L114" s="13" t="str">
        <f t="shared" si="14"/>
        <v/>
      </c>
      <c r="M114" s="15" t="str">
        <f>IF(Carga!B115="","",IFERROR(IF(AND(ISNUMBER(Carga!L115),Carga!L115&gt;=1,Carga!L115&lt;=5),Carga!L115,""),""))</f>
        <v/>
      </c>
      <c r="N114" s="15" t="str">
        <f>IF(Carga!B115="","",IFERROR(IF(AND(ISNUMBER(Carga!M115),Carga!M115&gt;=1,Carga!M115&lt;=5),Carga!M115,""),""))</f>
        <v/>
      </c>
      <c r="O114" s="16" t="str">
        <f t="shared" si="15"/>
        <v/>
      </c>
      <c r="P114" s="11" t="str">
        <f>IF(B114="","",IFERROR(IF(OR(COUNT(Carga!D115:E115)&lt;2,COUNT(Carga!G115:J115)&lt;4,COUNT(Carga!L115:M115)&lt;2,Carga!D115&lt;=0,Carga!E115&lt;0,Carga!E115&gt;=Carga!D115,MIN(Carga!G115:I115)&lt;0,Carga!J115&lt;=0,Carga!L115&lt;1,Carga!L115&gt;5,Carga!M115&lt;1,Carga!M115&gt;5,MOD(Carga!L115,1)&lt;&gt;0,MOD(Carga!M115,1)&lt;&gt;0,AND(Carga!K115&lt;&gt;"",OR(NOT(ISNUMBER(Carga!K115)),Carga!K115&lt;0)),COUNTIF(Carga!$B$7:$B$206,Carga!B115)&gt;1),"Revisar datos",IF(F114&lt;=0,"Evaluar continuidad",IF(J114&gt;=IF(SUM($G$6:$G$205)&gt;0,SUM($I$6:$I$205)/SUM($G$6:$G$205),0),IF(O114&lt;=3,"Priorizar / mantener","Optimizar capacidad"),IF(O114&lt;=3,"Revisar rol","Evaluar continuidad")))),"Revisar datos"))</f>
        <v/>
      </c>
      <c r="Q114" s="17" t="str">
        <f>IF(OR(B114="",P114="Revisar datos",NOT(ISNUMBER(I114))),"",COUNTIF($I$6:$I$205,"&gt;"&amp;I114)+COUNTIF($I$6:I114,I114))</f>
        <v/>
      </c>
    </row>
    <row r="115" spans="1:17">
      <c r="A115" s="10" t="str">
        <f>IF(Carga!B116="","",Carga!A116)</f>
        <v/>
      </c>
      <c r="B115" s="10" t="str">
        <f>IF(Carga!B116="","",Carga!B116)</f>
        <v/>
      </c>
      <c r="C115" s="10" t="str">
        <f>IF(Carga!B116="","",Carga!C116)</f>
        <v/>
      </c>
      <c r="D115" s="12" t="str">
        <f>IF(Carga!B116="","",IF(ISNUMBER(Carga!F116),Carga!F116,""))</f>
        <v/>
      </c>
      <c r="E115" s="13" t="str">
        <f>IF(B115="","",IFERROR(IF(OR(COUNT(Carga!G116:I116)&lt;3,MIN(Carga!G116:I116)&lt;0),"",SUM(Carga!G116:I116)),""))</f>
        <v/>
      </c>
      <c r="F115" s="13" t="str">
        <f t="shared" si="12"/>
        <v/>
      </c>
      <c r="G115" s="13" t="str">
        <f>IF(B115="","",IFERROR(IF(OR(NOT(ISNUMBER(D115)),NOT(ISNUMBER(E115)),NOT(ISNUMBER(Carga!J116)),Carga!J116&lt;=0,COUNTIF(Carga!$B$7:$B$206,Carga!B116)&gt;1),"",D115*Carga!J116),""))</f>
        <v/>
      </c>
      <c r="H115" s="13" t="str">
        <f>IF(B115="","",IFERROR(IF(OR(NOT(ISNUMBER(E115)),NOT(ISNUMBER(Carga!J116)),Carga!J116&lt;=0,COUNTIF(Carga!$B$7:$B$206,Carga!B116)&gt;1),"",E115*Carga!J116),""))</f>
        <v/>
      </c>
      <c r="I115" s="13" t="str">
        <f>IF(B115="","",IFERROR(IF(OR(NOT(ISNUMBER(F115)),NOT(ISNUMBER(Carga!J116)),Carga!J116&lt;=0,COUNTIF(Carga!$B$7:$B$206,Carga!B116)&gt;1),"",F115*Carga!J116),""))</f>
        <v/>
      </c>
      <c r="J115" s="14" t="str">
        <f t="shared" si="13"/>
        <v/>
      </c>
      <c r="K115" s="13" t="str">
        <f>IF(Carga!B116="","",IFERROR(IF(OR(Carga!K116="",Carga!K116=0),"",IF(AND(ISNUMBER(Carga!K116),Carga!K116&gt;0),Carga!K116,"")),""))</f>
        <v/>
      </c>
      <c r="L115" s="13" t="str">
        <f t="shared" si="14"/>
        <v/>
      </c>
      <c r="M115" s="15" t="str">
        <f>IF(Carga!B116="","",IFERROR(IF(AND(ISNUMBER(Carga!L116),Carga!L116&gt;=1,Carga!L116&lt;=5),Carga!L116,""),""))</f>
        <v/>
      </c>
      <c r="N115" s="15" t="str">
        <f>IF(Carga!B116="","",IFERROR(IF(AND(ISNUMBER(Carga!M116),Carga!M116&gt;=1,Carga!M116&lt;=5),Carga!M116,""),""))</f>
        <v/>
      </c>
      <c r="O115" s="16" t="str">
        <f t="shared" si="15"/>
        <v/>
      </c>
      <c r="P115" s="11" t="str">
        <f>IF(B115="","",IFERROR(IF(OR(COUNT(Carga!D116:E116)&lt;2,COUNT(Carga!G116:J116)&lt;4,COUNT(Carga!L116:M116)&lt;2,Carga!D116&lt;=0,Carga!E116&lt;0,Carga!E116&gt;=Carga!D116,MIN(Carga!G116:I116)&lt;0,Carga!J116&lt;=0,Carga!L116&lt;1,Carga!L116&gt;5,Carga!M116&lt;1,Carga!M116&gt;5,MOD(Carga!L116,1)&lt;&gt;0,MOD(Carga!M116,1)&lt;&gt;0,AND(Carga!K116&lt;&gt;"",OR(NOT(ISNUMBER(Carga!K116)),Carga!K116&lt;0)),COUNTIF(Carga!$B$7:$B$206,Carga!B116)&gt;1),"Revisar datos",IF(F115&lt;=0,"Evaluar continuidad",IF(J115&gt;=IF(SUM($G$6:$G$205)&gt;0,SUM($I$6:$I$205)/SUM($G$6:$G$205),0),IF(O115&lt;=3,"Priorizar / mantener","Optimizar capacidad"),IF(O115&lt;=3,"Revisar rol","Evaluar continuidad")))),"Revisar datos"))</f>
        <v/>
      </c>
      <c r="Q115" s="17" t="str">
        <f>IF(OR(B115="",P115="Revisar datos",NOT(ISNUMBER(I115))),"",COUNTIF($I$6:$I$205,"&gt;"&amp;I115)+COUNTIF($I$6:I115,I115))</f>
        <v/>
      </c>
    </row>
    <row r="116" spans="1:17">
      <c r="A116" s="10" t="str">
        <f>IF(Carga!B117="","",Carga!A117)</f>
        <v/>
      </c>
      <c r="B116" s="10" t="str">
        <f>IF(Carga!B117="","",Carga!B117)</f>
        <v/>
      </c>
      <c r="C116" s="10" t="str">
        <f>IF(Carga!B117="","",Carga!C117)</f>
        <v/>
      </c>
      <c r="D116" s="12" t="str">
        <f>IF(Carga!B117="","",IF(ISNUMBER(Carga!F117),Carga!F117,""))</f>
        <v/>
      </c>
      <c r="E116" s="13" t="str">
        <f>IF(B116="","",IFERROR(IF(OR(COUNT(Carga!G117:I117)&lt;3,MIN(Carga!G117:I117)&lt;0),"",SUM(Carga!G117:I117)),""))</f>
        <v/>
      </c>
      <c r="F116" s="13" t="str">
        <f t="shared" si="12"/>
        <v/>
      </c>
      <c r="G116" s="13" t="str">
        <f>IF(B116="","",IFERROR(IF(OR(NOT(ISNUMBER(D116)),NOT(ISNUMBER(E116)),NOT(ISNUMBER(Carga!J117)),Carga!J117&lt;=0,COUNTIF(Carga!$B$7:$B$206,Carga!B117)&gt;1),"",D116*Carga!J117),""))</f>
        <v/>
      </c>
      <c r="H116" s="13" t="str">
        <f>IF(B116="","",IFERROR(IF(OR(NOT(ISNUMBER(E116)),NOT(ISNUMBER(Carga!J117)),Carga!J117&lt;=0,COUNTIF(Carga!$B$7:$B$206,Carga!B117)&gt;1),"",E116*Carga!J117),""))</f>
        <v/>
      </c>
      <c r="I116" s="13" t="str">
        <f>IF(B116="","",IFERROR(IF(OR(NOT(ISNUMBER(F116)),NOT(ISNUMBER(Carga!J117)),Carga!J117&lt;=0,COUNTIF(Carga!$B$7:$B$206,Carga!B117)&gt;1),"",F116*Carga!J117),""))</f>
        <v/>
      </c>
      <c r="J116" s="14" t="str">
        <f t="shared" si="13"/>
        <v/>
      </c>
      <c r="K116" s="13" t="str">
        <f>IF(Carga!B117="","",IFERROR(IF(OR(Carga!K117="",Carga!K117=0),"",IF(AND(ISNUMBER(Carga!K117),Carga!K117&gt;0),Carga!K117,"")),""))</f>
        <v/>
      </c>
      <c r="L116" s="13" t="str">
        <f t="shared" si="14"/>
        <v/>
      </c>
      <c r="M116" s="15" t="str">
        <f>IF(Carga!B117="","",IFERROR(IF(AND(ISNUMBER(Carga!L117),Carga!L117&gt;=1,Carga!L117&lt;=5),Carga!L117,""),""))</f>
        <v/>
      </c>
      <c r="N116" s="15" t="str">
        <f>IF(Carga!B117="","",IFERROR(IF(AND(ISNUMBER(Carga!M117),Carga!M117&gt;=1,Carga!M117&lt;=5),Carga!M117,""),""))</f>
        <v/>
      </c>
      <c r="O116" s="16" t="str">
        <f t="shared" si="15"/>
        <v/>
      </c>
      <c r="P116" s="11" t="str">
        <f>IF(B116="","",IFERROR(IF(OR(COUNT(Carga!D117:E117)&lt;2,COUNT(Carga!G117:J117)&lt;4,COUNT(Carga!L117:M117)&lt;2,Carga!D117&lt;=0,Carga!E117&lt;0,Carga!E117&gt;=Carga!D117,MIN(Carga!G117:I117)&lt;0,Carga!J117&lt;=0,Carga!L117&lt;1,Carga!L117&gt;5,Carga!M117&lt;1,Carga!M117&gt;5,MOD(Carga!L117,1)&lt;&gt;0,MOD(Carga!M117,1)&lt;&gt;0,AND(Carga!K117&lt;&gt;"",OR(NOT(ISNUMBER(Carga!K117)),Carga!K117&lt;0)),COUNTIF(Carga!$B$7:$B$206,Carga!B117)&gt;1),"Revisar datos",IF(F116&lt;=0,"Evaluar continuidad",IF(J116&gt;=IF(SUM($G$6:$G$205)&gt;0,SUM($I$6:$I$205)/SUM($G$6:$G$205),0),IF(O116&lt;=3,"Priorizar / mantener","Optimizar capacidad"),IF(O116&lt;=3,"Revisar rol","Evaluar continuidad")))),"Revisar datos"))</f>
        <v/>
      </c>
      <c r="Q116" s="17" t="str">
        <f>IF(OR(B116="",P116="Revisar datos",NOT(ISNUMBER(I116))),"",COUNTIF($I$6:$I$205,"&gt;"&amp;I116)+COUNTIF($I$6:I116,I116))</f>
        <v/>
      </c>
    </row>
    <row r="117" spans="1:17">
      <c r="A117" s="10" t="str">
        <f>IF(Carga!B118="","",Carga!A118)</f>
        <v/>
      </c>
      <c r="B117" s="10" t="str">
        <f>IF(Carga!B118="","",Carga!B118)</f>
        <v/>
      </c>
      <c r="C117" s="10" t="str">
        <f>IF(Carga!B118="","",Carga!C118)</f>
        <v/>
      </c>
      <c r="D117" s="12" t="str">
        <f>IF(Carga!B118="","",IF(ISNUMBER(Carga!F118),Carga!F118,""))</f>
        <v/>
      </c>
      <c r="E117" s="13" t="str">
        <f>IF(B117="","",IFERROR(IF(OR(COUNT(Carga!G118:I118)&lt;3,MIN(Carga!G118:I118)&lt;0),"",SUM(Carga!G118:I118)),""))</f>
        <v/>
      </c>
      <c r="F117" s="13" t="str">
        <f t="shared" si="12"/>
        <v/>
      </c>
      <c r="G117" s="13" t="str">
        <f>IF(B117="","",IFERROR(IF(OR(NOT(ISNUMBER(D117)),NOT(ISNUMBER(E117)),NOT(ISNUMBER(Carga!J118)),Carga!J118&lt;=0,COUNTIF(Carga!$B$7:$B$206,Carga!B118)&gt;1),"",D117*Carga!J118),""))</f>
        <v/>
      </c>
      <c r="H117" s="13" t="str">
        <f>IF(B117="","",IFERROR(IF(OR(NOT(ISNUMBER(E117)),NOT(ISNUMBER(Carga!J118)),Carga!J118&lt;=0,COUNTIF(Carga!$B$7:$B$206,Carga!B118)&gt;1),"",E117*Carga!J118),""))</f>
        <v/>
      </c>
      <c r="I117" s="13" t="str">
        <f>IF(B117="","",IFERROR(IF(OR(NOT(ISNUMBER(F117)),NOT(ISNUMBER(Carga!J118)),Carga!J118&lt;=0,COUNTIF(Carga!$B$7:$B$206,Carga!B118)&gt;1),"",F117*Carga!J118),""))</f>
        <v/>
      </c>
      <c r="J117" s="14" t="str">
        <f t="shared" si="13"/>
        <v/>
      </c>
      <c r="K117" s="13" t="str">
        <f>IF(Carga!B118="","",IFERROR(IF(OR(Carga!K118="",Carga!K118=0),"",IF(AND(ISNUMBER(Carga!K118),Carga!K118&gt;0),Carga!K118,"")),""))</f>
        <v/>
      </c>
      <c r="L117" s="13" t="str">
        <f t="shared" si="14"/>
        <v/>
      </c>
      <c r="M117" s="15" t="str">
        <f>IF(Carga!B118="","",IFERROR(IF(AND(ISNUMBER(Carga!L118),Carga!L118&gt;=1,Carga!L118&lt;=5),Carga!L118,""),""))</f>
        <v/>
      </c>
      <c r="N117" s="15" t="str">
        <f>IF(Carga!B118="","",IFERROR(IF(AND(ISNUMBER(Carga!M118),Carga!M118&gt;=1,Carga!M118&lt;=5),Carga!M118,""),""))</f>
        <v/>
      </c>
      <c r="O117" s="16" t="str">
        <f t="shared" si="15"/>
        <v/>
      </c>
      <c r="P117" s="11" t="str">
        <f>IF(B117="","",IFERROR(IF(OR(COUNT(Carga!D118:E118)&lt;2,COUNT(Carga!G118:J118)&lt;4,COUNT(Carga!L118:M118)&lt;2,Carga!D118&lt;=0,Carga!E118&lt;0,Carga!E118&gt;=Carga!D118,MIN(Carga!G118:I118)&lt;0,Carga!J118&lt;=0,Carga!L118&lt;1,Carga!L118&gt;5,Carga!M118&lt;1,Carga!M118&gt;5,MOD(Carga!L118,1)&lt;&gt;0,MOD(Carga!M118,1)&lt;&gt;0,AND(Carga!K118&lt;&gt;"",OR(NOT(ISNUMBER(Carga!K118)),Carga!K118&lt;0)),COUNTIF(Carga!$B$7:$B$206,Carga!B118)&gt;1),"Revisar datos",IF(F117&lt;=0,"Evaluar continuidad",IF(J117&gt;=IF(SUM($G$6:$G$205)&gt;0,SUM($I$6:$I$205)/SUM($G$6:$G$205),0),IF(O117&lt;=3,"Priorizar / mantener","Optimizar capacidad"),IF(O117&lt;=3,"Revisar rol","Evaluar continuidad")))),"Revisar datos"))</f>
        <v/>
      </c>
      <c r="Q117" s="17" t="str">
        <f>IF(OR(B117="",P117="Revisar datos",NOT(ISNUMBER(I117))),"",COUNTIF($I$6:$I$205,"&gt;"&amp;I117)+COUNTIF($I$6:I117,I117))</f>
        <v/>
      </c>
    </row>
    <row r="118" spans="1:17">
      <c r="A118" s="10" t="str">
        <f>IF(Carga!B119="","",Carga!A119)</f>
        <v/>
      </c>
      <c r="B118" s="10" t="str">
        <f>IF(Carga!B119="","",Carga!B119)</f>
        <v/>
      </c>
      <c r="C118" s="10" t="str">
        <f>IF(Carga!B119="","",Carga!C119)</f>
        <v/>
      </c>
      <c r="D118" s="12" t="str">
        <f>IF(Carga!B119="","",IF(ISNUMBER(Carga!F119),Carga!F119,""))</f>
        <v/>
      </c>
      <c r="E118" s="13" t="str">
        <f>IF(B118="","",IFERROR(IF(OR(COUNT(Carga!G119:I119)&lt;3,MIN(Carga!G119:I119)&lt;0),"",SUM(Carga!G119:I119)),""))</f>
        <v/>
      </c>
      <c r="F118" s="13" t="str">
        <f t="shared" si="12"/>
        <v/>
      </c>
      <c r="G118" s="13" t="str">
        <f>IF(B118="","",IFERROR(IF(OR(NOT(ISNUMBER(D118)),NOT(ISNUMBER(E118)),NOT(ISNUMBER(Carga!J119)),Carga!J119&lt;=0,COUNTIF(Carga!$B$7:$B$206,Carga!B119)&gt;1),"",D118*Carga!J119),""))</f>
        <v/>
      </c>
      <c r="H118" s="13" t="str">
        <f>IF(B118="","",IFERROR(IF(OR(NOT(ISNUMBER(E118)),NOT(ISNUMBER(Carga!J119)),Carga!J119&lt;=0,COUNTIF(Carga!$B$7:$B$206,Carga!B119)&gt;1),"",E118*Carga!J119),""))</f>
        <v/>
      </c>
      <c r="I118" s="13" t="str">
        <f>IF(B118="","",IFERROR(IF(OR(NOT(ISNUMBER(F118)),NOT(ISNUMBER(Carga!J119)),Carga!J119&lt;=0,COUNTIF(Carga!$B$7:$B$206,Carga!B119)&gt;1),"",F118*Carga!J119),""))</f>
        <v/>
      </c>
      <c r="J118" s="14" t="str">
        <f t="shared" si="13"/>
        <v/>
      </c>
      <c r="K118" s="13" t="str">
        <f>IF(Carga!B119="","",IFERROR(IF(OR(Carga!K119="",Carga!K119=0),"",IF(AND(ISNUMBER(Carga!K119),Carga!K119&gt;0),Carga!K119,"")),""))</f>
        <v/>
      </c>
      <c r="L118" s="13" t="str">
        <f t="shared" si="14"/>
        <v/>
      </c>
      <c r="M118" s="15" t="str">
        <f>IF(Carga!B119="","",IFERROR(IF(AND(ISNUMBER(Carga!L119),Carga!L119&gt;=1,Carga!L119&lt;=5),Carga!L119,""),""))</f>
        <v/>
      </c>
      <c r="N118" s="15" t="str">
        <f>IF(Carga!B119="","",IFERROR(IF(AND(ISNUMBER(Carga!M119),Carga!M119&gt;=1,Carga!M119&lt;=5),Carga!M119,""),""))</f>
        <v/>
      </c>
      <c r="O118" s="16" t="str">
        <f t="shared" si="15"/>
        <v/>
      </c>
      <c r="P118" s="11" t="str">
        <f>IF(B118="","",IFERROR(IF(OR(COUNT(Carga!D119:E119)&lt;2,COUNT(Carga!G119:J119)&lt;4,COUNT(Carga!L119:M119)&lt;2,Carga!D119&lt;=0,Carga!E119&lt;0,Carga!E119&gt;=Carga!D119,MIN(Carga!G119:I119)&lt;0,Carga!J119&lt;=0,Carga!L119&lt;1,Carga!L119&gt;5,Carga!M119&lt;1,Carga!M119&gt;5,MOD(Carga!L119,1)&lt;&gt;0,MOD(Carga!M119,1)&lt;&gt;0,AND(Carga!K119&lt;&gt;"",OR(NOT(ISNUMBER(Carga!K119)),Carga!K119&lt;0)),COUNTIF(Carga!$B$7:$B$206,Carga!B119)&gt;1),"Revisar datos",IF(F118&lt;=0,"Evaluar continuidad",IF(J118&gt;=IF(SUM($G$6:$G$205)&gt;0,SUM($I$6:$I$205)/SUM($G$6:$G$205),0),IF(O118&lt;=3,"Priorizar / mantener","Optimizar capacidad"),IF(O118&lt;=3,"Revisar rol","Evaluar continuidad")))),"Revisar datos"))</f>
        <v/>
      </c>
      <c r="Q118" s="17" t="str">
        <f>IF(OR(B118="",P118="Revisar datos",NOT(ISNUMBER(I118))),"",COUNTIF($I$6:$I$205,"&gt;"&amp;I118)+COUNTIF($I$6:I118,I118))</f>
        <v/>
      </c>
    </row>
    <row r="119" spans="1:17">
      <c r="A119" s="10" t="str">
        <f>IF(Carga!B120="","",Carga!A120)</f>
        <v/>
      </c>
      <c r="B119" s="10" t="str">
        <f>IF(Carga!B120="","",Carga!B120)</f>
        <v/>
      </c>
      <c r="C119" s="10" t="str">
        <f>IF(Carga!B120="","",Carga!C120)</f>
        <v/>
      </c>
      <c r="D119" s="12" t="str">
        <f>IF(Carga!B120="","",IF(ISNUMBER(Carga!F120),Carga!F120,""))</f>
        <v/>
      </c>
      <c r="E119" s="13" t="str">
        <f>IF(B119="","",IFERROR(IF(OR(COUNT(Carga!G120:I120)&lt;3,MIN(Carga!G120:I120)&lt;0),"",SUM(Carga!G120:I120)),""))</f>
        <v/>
      </c>
      <c r="F119" s="13" t="str">
        <f t="shared" si="12"/>
        <v/>
      </c>
      <c r="G119" s="13" t="str">
        <f>IF(B119="","",IFERROR(IF(OR(NOT(ISNUMBER(D119)),NOT(ISNUMBER(E119)),NOT(ISNUMBER(Carga!J120)),Carga!J120&lt;=0,COUNTIF(Carga!$B$7:$B$206,Carga!B120)&gt;1),"",D119*Carga!J120),""))</f>
        <v/>
      </c>
      <c r="H119" s="13" t="str">
        <f>IF(B119="","",IFERROR(IF(OR(NOT(ISNUMBER(E119)),NOT(ISNUMBER(Carga!J120)),Carga!J120&lt;=0,COUNTIF(Carga!$B$7:$B$206,Carga!B120)&gt;1),"",E119*Carga!J120),""))</f>
        <v/>
      </c>
      <c r="I119" s="13" t="str">
        <f>IF(B119="","",IFERROR(IF(OR(NOT(ISNUMBER(F119)),NOT(ISNUMBER(Carga!J120)),Carga!J120&lt;=0,COUNTIF(Carga!$B$7:$B$206,Carga!B120)&gt;1),"",F119*Carga!J120),""))</f>
        <v/>
      </c>
      <c r="J119" s="14" t="str">
        <f t="shared" si="13"/>
        <v/>
      </c>
      <c r="K119" s="13" t="str">
        <f>IF(Carga!B120="","",IFERROR(IF(OR(Carga!K120="",Carga!K120=0),"",IF(AND(ISNUMBER(Carga!K120),Carga!K120&gt;0),Carga!K120,"")),""))</f>
        <v/>
      </c>
      <c r="L119" s="13" t="str">
        <f t="shared" si="14"/>
        <v/>
      </c>
      <c r="M119" s="15" t="str">
        <f>IF(Carga!B120="","",IFERROR(IF(AND(ISNUMBER(Carga!L120),Carga!L120&gt;=1,Carga!L120&lt;=5),Carga!L120,""),""))</f>
        <v/>
      </c>
      <c r="N119" s="15" t="str">
        <f>IF(Carga!B120="","",IFERROR(IF(AND(ISNUMBER(Carga!M120),Carga!M120&gt;=1,Carga!M120&lt;=5),Carga!M120,""),""))</f>
        <v/>
      </c>
      <c r="O119" s="16" t="str">
        <f t="shared" si="15"/>
        <v/>
      </c>
      <c r="P119" s="11" t="str">
        <f>IF(B119="","",IFERROR(IF(OR(COUNT(Carga!D120:E120)&lt;2,COUNT(Carga!G120:J120)&lt;4,COUNT(Carga!L120:M120)&lt;2,Carga!D120&lt;=0,Carga!E120&lt;0,Carga!E120&gt;=Carga!D120,MIN(Carga!G120:I120)&lt;0,Carga!J120&lt;=0,Carga!L120&lt;1,Carga!L120&gt;5,Carga!M120&lt;1,Carga!M120&gt;5,MOD(Carga!L120,1)&lt;&gt;0,MOD(Carga!M120,1)&lt;&gt;0,AND(Carga!K120&lt;&gt;"",OR(NOT(ISNUMBER(Carga!K120)),Carga!K120&lt;0)),COUNTIF(Carga!$B$7:$B$206,Carga!B120)&gt;1),"Revisar datos",IF(F119&lt;=0,"Evaluar continuidad",IF(J119&gt;=IF(SUM($G$6:$G$205)&gt;0,SUM($I$6:$I$205)/SUM($G$6:$G$205),0),IF(O119&lt;=3,"Priorizar / mantener","Optimizar capacidad"),IF(O119&lt;=3,"Revisar rol","Evaluar continuidad")))),"Revisar datos"))</f>
        <v/>
      </c>
      <c r="Q119" s="17" t="str">
        <f>IF(OR(B119="",P119="Revisar datos",NOT(ISNUMBER(I119))),"",COUNTIF($I$6:$I$205,"&gt;"&amp;I119)+COUNTIF($I$6:I119,I119))</f>
        <v/>
      </c>
    </row>
    <row r="120" spans="1:17">
      <c r="A120" s="10" t="str">
        <f>IF(Carga!B121="","",Carga!A121)</f>
        <v/>
      </c>
      <c r="B120" s="10" t="str">
        <f>IF(Carga!B121="","",Carga!B121)</f>
        <v/>
      </c>
      <c r="C120" s="10" t="str">
        <f>IF(Carga!B121="","",Carga!C121)</f>
        <v/>
      </c>
      <c r="D120" s="12" t="str">
        <f>IF(Carga!B121="","",IF(ISNUMBER(Carga!F121),Carga!F121,""))</f>
        <v/>
      </c>
      <c r="E120" s="13" t="str">
        <f>IF(B120="","",IFERROR(IF(OR(COUNT(Carga!G121:I121)&lt;3,MIN(Carga!G121:I121)&lt;0),"",SUM(Carga!G121:I121)),""))</f>
        <v/>
      </c>
      <c r="F120" s="13" t="str">
        <f t="shared" si="12"/>
        <v/>
      </c>
      <c r="G120" s="13" t="str">
        <f>IF(B120="","",IFERROR(IF(OR(NOT(ISNUMBER(D120)),NOT(ISNUMBER(E120)),NOT(ISNUMBER(Carga!J121)),Carga!J121&lt;=0,COUNTIF(Carga!$B$7:$B$206,Carga!B121)&gt;1),"",D120*Carga!J121),""))</f>
        <v/>
      </c>
      <c r="H120" s="13" t="str">
        <f>IF(B120="","",IFERROR(IF(OR(NOT(ISNUMBER(E120)),NOT(ISNUMBER(Carga!J121)),Carga!J121&lt;=0,COUNTIF(Carga!$B$7:$B$206,Carga!B121)&gt;1),"",E120*Carga!J121),""))</f>
        <v/>
      </c>
      <c r="I120" s="13" t="str">
        <f>IF(B120="","",IFERROR(IF(OR(NOT(ISNUMBER(F120)),NOT(ISNUMBER(Carga!J121)),Carga!J121&lt;=0,COUNTIF(Carga!$B$7:$B$206,Carga!B121)&gt;1),"",F120*Carga!J121),""))</f>
        <v/>
      </c>
      <c r="J120" s="14" t="str">
        <f t="shared" si="13"/>
        <v/>
      </c>
      <c r="K120" s="13" t="str">
        <f>IF(Carga!B121="","",IFERROR(IF(OR(Carga!K121="",Carga!K121=0),"",IF(AND(ISNUMBER(Carga!K121),Carga!K121&gt;0),Carga!K121,"")),""))</f>
        <v/>
      </c>
      <c r="L120" s="13" t="str">
        <f t="shared" si="14"/>
        <v/>
      </c>
      <c r="M120" s="15" t="str">
        <f>IF(Carga!B121="","",IFERROR(IF(AND(ISNUMBER(Carga!L121),Carga!L121&gt;=1,Carga!L121&lt;=5),Carga!L121,""),""))</f>
        <v/>
      </c>
      <c r="N120" s="15" t="str">
        <f>IF(Carga!B121="","",IFERROR(IF(AND(ISNUMBER(Carga!M121),Carga!M121&gt;=1,Carga!M121&lt;=5),Carga!M121,""),""))</f>
        <v/>
      </c>
      <c r="O120" s="16" t="str">
        <f t="shared" si="15"/>
        <v/>
      </c>
      <c r="P120" s="11" t="str">
        <f>IF(B120="","",IFERROR(IF(OR(COUNT(Carga!D121:E121)&lt;2,COUNT(Carga!G121:J121)&lt;4,COUNT(Carga!L121:M121)&lt;2,Carga!D121&lt;=0,Carga!E121&lt;0,Carga!E121&gt;=Carga!D121,MIN(Carga!G121:I121)&lt;0,Carga!J121&lt;=0,Carga!L121&lt;1,Carga!L121&gt;5,Carga!M121&lt;1,Carga!M121&gt;5,MOD(Carga!L121,1)&lt;&gt;0,MOD(Carga!M121,1)&lt;&gt;0,AND(Carga!K121&lt;&gt;"",OR(NOT(ISNUMBER(Carga!K121)),Carga!K121&lt;0)),COUNTIF(Carga!$B$7:$B$206,Carga!B121)&gt;1),"Revisar datos",IF(F120&lt;=0,"Evaluar continuidad",IF(J120&gt;=IF(SUM($G$6:$G$205)&gt;0,SUM($I$6:$I$205)/SUM($G$6:$G$205),0),IF(O120&lt;=3,"Priorizar / mantener","Optimizar capacidad"),IF(O120&lt;=3,"Revisar rol","Evaluar continuidad")))),"Revisar datos"))</f>
        <v/>
      </c>
      <c r="Q120" s="17" t="str">
        <f>IF(OR(B120="",P120="Revisar datos",NOT(ISNUMBER(I120))),"",COUNTIF($I$6:$I$205,"&gt;"&amp;I120)+COUNTIF($I$6:I120,I120))</f>
        <v/>
      </c>
    </row>
    <row r="121" spans="1:17">
      <c r="A121" s="10" t="str">
        <f>IF(Carga!B122="","",Carga!A122)</f>
        <v/>
      </c>
      <c r="B121" s="10" t="str">
        <f>IF(Carga!B122="","",Carga!B122)</f>
        <v/>
      </c>
      <c r="C121" s="10" t="str">
        <f>IF(Carga!B122="","",Carga!C122)</f>
        <v/>
      </c>
      <c r="D121" s="12" t="str">
        <f>IF(Carga!B122="","",IF(ISNUMBER(Carga!F122),Carga!F122,""))</f>
        <v/>
      </c>
      <c r="E121" s="13" t="str">
        <f>IF(B121="","",IFERROR(IF(OR(COUNT(Carga!G122:I122)&lt;3,MIN(Carga!G122:I122)&lt;0),"",SUM(Carga!G122:I122)),""))</f>
        <v/>
      </c>
      <c r="F121" s="13" t="str">
        <f t="shared" si="12"/>
        <v/>
      </c>
      <c r="G121" s="13" t="str">
        <f>IF(B121="","",IFERROR(IF(OR(NOT(ISNUMBER(D121)),NOT(ISNUMBER(E121)),NOT(ISNUMBER(Carga!J122)),Carga!J122&lt;=0,COUNTIF(Carga!$B$7:$B$206,Carga!B122)&gt;1),"",D121*Carga!J122),""))</f>
        <v/>
      </c>
      <c r="H121" s="13" t="str">
        <f>IF(B121="","",IFERROR(IF(OR(NOT(ISNUMBER(E121)),NOT(ISNUMBER(Carga!J122)),Carga!J122&lt;=0,COUNTIF(Carga!$B$7:$B$206,Carga!B122)&gt;1),"",E121*Carga!J122),""))</f>
        <v/>
      </c>
      <c r="I121" s="13" t="str">
        <f>IF(B121="","",IFERROR(IF(OR(NOT(ISNUMBER(F121)),NOT(ISNUMBER(Carga!J122)),Carga!J122&lt;=0,COUNTIF(Carga!$B$7:$B$206,Carga!B122)&gt;1),"",F121*Carga!J122),""))</f>
        <v/>
      </c>
      <c r="J121" s="14" t="str">
        <f t="shared" si="13"/>
        <v/>
      </c>
      <c r="K121" s="13" t="str">
        <f>IF(Carga!B122="","",IFERROR(IF(OR(Carga!K122="",Carga!K122=0),"",IF(AND(ISNUMBER(Carga!K122),Carga!K122&gt;0),Carga!K122,"")),""))</f>
        <v/>
      </c>
      <c r="L121" s="13" t="str">
        <f t="shared" si="14"/>
        <v/>
      </c>
      <c r="M121" s="15" t="str">
        <f>IF(Carga!B122="","",IFERROR(IF(AND(ISNUMBER(Carga!L122),Carga!L122&gt;=1,Carga!L122&lt;=5),Carga!L122,""),""))</f>
        <v/>
      </c>
      <c r="N121" s="15" t="str">
        <f>IF(Carga!B122="","",IFERROR(IF(AND(ISNUMBER(Carga!M122),Carga!M122&gt;=1,Carga!M122&lt;=5),Carga!M122,""),""))</f>
        <v/>
      </c>
      <c r="O121" s="16" t="str">
        <f t="shared" si="15"/>
        <v/>
      </c>
      <c r="P121" s="11" t="str">
        <f>IF(B121="","",IFERROR(IF(OR(COUNT(Carga!D122:E122)&lt;2,COUNT(Carga!G122:J122)&lt;4,COUNT(Carga!L122:M122)&lt;2,Carga!D122&lt;=0,Carga!E122&lt;0,Carga!E122&gt;=Carga!D122,MIN(Carga!G122:I122)&lt;0,Carga!J122&lt;=0,Carga!L122&lt;1,Carga!L122&gt;5,Carga!M122&lt;1,Carga!M122&gt;5,MOD(Carga!L122,1)&lt;&gt;0,MOD(Carga!M122,1)&lt;&gt;0,AND(Carga!K122&lt;&gt;"",OR(NOT(ISNUMBER(Carga!K122)),Carga!K122&lt;0)),COUNTIF(Carga!$B$7:$B$206,Carga!B122)&gt;1),"Revisar datos",IF(F121&lt;=0,"Evaluar continuidad",IF(J121&gt;=IF(SUM($G$6:$G$205)&gt;0,SUM($I$6:$I$205)/SUM($G$6:$G$205),0),IF(O121&lt;=3,"Priorizar / mantener","Optimizar capacidad"),IF(O121&lt;=3,"Revisar rol","Evaluar continuidad")))),"Revisar datos"))</f>
        <v/>
      </c>
      <c r="Q121" s="17" t="str">
        <f>IF(OR(B121="",P121="Revisar datos",NOT(ISNUMBER(I121))),"",COUNTIF($I$6:$I$205,"&gt;"&amp;I121)+COUNTIF($I$6:I121,I121))</f>
        <v/>
      </c>
    </row>
    <row r="122" spans="1:17">
      <c r="A122" s="10" t="str">
        <f>IF(Carga!B123="","",Carga!A123)</f>
        <v/>
      </c>
      <c r="B122" s="10" t="str">
        <f>IF(Carga!B123="","",Carga!B123)</f>
        <v/>
      </c>
      <c r="C122" s="10" t="str">
        <f>IF(Carga!B123="","",Carga!C123)</f>
        <v/>
      </c>
      <c r="D122" s="12" t="str">
        <f>IF(Carga!B123="","",IF(ISNUMBER(Carga!F123),Carga!F123,""))</f>
        <v/>
      </c>
      <c r="E122" s="13" t="str">
        <f>IF(B122="","",IFERROR(IF(OR(COUNT(Carga!G123:I123)&lt;3,MIN(Carga!G123:I123)&lt;0),"",SUM(Carga!G123:I123)),""))</f>
        <v/>
      </c>
      <c r="F122" s="13" t="str">
        <f t="shared" si="12"/>
        <v/>
      </c>
      <c r="G122" s="13" t="str">
        <f>IF(B122="","",IFERROR(IF(OR(NOT(ISNUMBER(D122)),NOT(ISNUMBER(E122)),NOT(ISNUMBER(Carga!J123)),Carga!J123&lt;=0,COUNTIF(Carga!$B$7:$B$206,Carga!B123)&gt;1),"",D122*Carga!J123),""))</f>
        <v/>
      </c>
      <c r="H122" s="13" t="str">
        <f>IF(B122="","",IFERROR(IF(OR(NOT(ISNUMBER(E122)),NOT(ISNUMBER(Carga!J123)),Carga!J123&lt;=0,COUNTIF(Carga!$B$7:$B$206,Carga!B123)&gt;1),"",E122*Carga!J123),""))</f>
        <v/>
      </c>
      <c r="I122" s="13" t="str">
        <f>IF(B122="","",IFERROR(IF(OR(NOT(ISNUMBER(F122)),NOT(ISNUMBER(Carga!J123)),Carga!J123&lt;=0,COUNTIF(Carga!$B$7:$B$206,Carga!B123)&gt;1),"",F122*Carga!J123),""))</f>
        <v/>
      </c>
      <c r="J122" s="14" t="str">
        <f t="shared" si="13"/>
        <v/>
      </c>
      <c r="K122" s="13" t="str">
        <f>IF(Carga!B123="","",IFERROR(IF(OR(Carga!K123="",Carga!K123=0),"",IF(AND(ISNUMBER(Carga!K123),Carga!K123&gt;0),Carga!K123,"")),""))</f>
        <v/>
      </c>
      <c r="L122" s="13" t="str">
        <f t="shared" si="14"/>
        <v/>
      </c>
      <c r="M122" s="15" t="str">
        <f>IF(Carga!B123="","",IFERROR(IF(AND(ISNUMBER(Carga!L123),Carga!L123&gt;=1,Carga!L123&lt;=5),Carga!L123,""),""))</f>
        <v/>
      </c>
      <c r="N122" s="15" t="str">
        <f>IF(Carga!B123="","",IFERROR(IF(AND(ISNUMBER(Carga!M123),Carga!M123&gt;=1,Carga!M123&lt;=5),Carga!M123,""),""))</f>
        <v/>
      </c>
      <c r="O122" s="16" t="str">
        <f t="shared" si="15"/>
        <v/>
      </c>
      <c r="P122" s="11" t="str">
        <f>IF(B122="","",IFERROR(IF(OR(COUNT(Carga!D123:E123)&lt;2,COUNT(Carga!G123:J123)&lt;4,COUNT(Carga!L123:M123)&lt;2,Carga!D123&lt;=0,Carga!E123&lt;0,Carga!E123&gt;=Carga!D123,MIN(Carga!G123:I123)&lt;0,Carga!J123&lt;=0,Carga!L123&lt;1,Carga!L123&gt;5,Carga!M123&lt;1,Carga!M123&gt;5,MOD(Carga!L123,1)&lt;&gt;0,MOD(Carga!M123,1)&lt;&gt;0,AND(Carga!K123&lt;&gt;"",OR(NOT(ISNUMBER(Carga!K123)),Carga!K123&lt;0)),COUNTIF(Carga!$B$7:$B$206,Carga!B123)&gt;1),"Revisar datos",IF(F122&lt;=0,"Evaluar continuidad",IF(J122&gt;=IF(SUM($G$6:$G$205)&gt;0,SUM($I$6:$I$205)/SUM($G$6:$G$205),0),IF(O122&lt;=3,"Priorizar / mantener","Optimizar capacidad"),IF(O122&lt;=3,"Revisar rol","Evaluar continuidad")))),"Revisar datos"))</f>
        <v/>
      </c>
      <c r="Q122" s="17" t="str">
        <f>IF(OR(B122="",P122="Revisar datos",NOT(ISNUMBER(I122))),"",COUNTIF($I$6:$I$205,"&gt;"&amp;I122)+COUNTIF($I$6:I122,I122))</f>
        <v/>
      </c>
    </row>
    <row r="123" spans="1:17">
      <c r="A123" s="10" t="str">
        <f>IF(Carga!B124="","",Carga!A124)</f>
        <v/>
      </c>
      <c r="B123" s="10" t="str">
        <f>IF(Carga!B124="","",Carga!B124)</f>
        <v/>
      </c>
      <c r="C123" s="10" t="str">
        <f>IF(Carga!B124="","",Carga!C124)</f>
        <v/>
      </c>
      <c r="D123" s="12" t="str">
        <f>IF(Carga!B124="","",IF(ISNUMBER(Carga!F124),Carga!F124,""))</f>
        <v/>
      </c>
      <c r="E123" s="13" t="str">
        <f>IF(B123="","",IFERROR(IF(OR(COUNT(Carga!G124:I124)&lt;3,MIN(Carga!G124:I124)&lt;0),"",SUM(Carga!G124:I124)),""))</f>
        <v/>
      </c>
      <c r="F123" s="13" t="str">
        <f t="shared" si="12"/>
        <v/>
      </c>
      <c r="G123" s="13" t="str">
        <f>IF(B123="","",IFERROR(IF(OR(NOT(ISNUMBER(D123)),NOT(ISNUMBER(E123)),NOT(ISNUMBER(Carga!J124)),Carga!J124&lt;=0,COUNTIF(Carga!$B$7:$B$206,Carga!B124)&gt;1),"",D123*Carga!J124),""))</f>
        <v/>
      </c>
      <c r="H123" s="13" t="str">
        <f>IF(B123="","",IFERROR(IF(OR(NOT(ISNUMBER(E123)),NOT(ISNUMBER(Carga!J124)),Carga!J124&lt;=0,COUNTIF(Carga!$B$7:$B$206,Carga!B124)&gt;1),"",E123*Carga!J124),""))</f>
        <v/>
      </c>
      <c r="I123" s="13" t="str">
        <f>IF(B123="","",IFERROR(IF(OR(NOT(ISNUMBER(F123)),NOT(ISNUMBER(Carga!J124)),Carga!J124&lt;=0,COUNTIF(Carga!$B$7:$B$206,Carga!B124)&gt;1),"",F123*Carga!J124),""))</f>
        <v/>
      </c>
      <c r="J123" s="14" t="str">
        <f t="shared" si="13"/>
        <v/>
      </c>
      <c r="K123" s="13" t="str">
        <f>IF(Carga!B124="","",IFERROR(IF(OR(Carga!K124="",Carga!K124=0),"",IF(AND(ISNUMBER(Carga!K124),Carga!K124&gt;0),Carga!K124,"")),""))</f>
        <v/>
      </c>
      <c r="L123" s="13" t="str">
        <f t="shared" si="14"/>
        <v/>
      </c>
      <c r="M123" s="15" t="str">
        <f>IF(Carga!B124="","",IFERROR(IF(AND(ISNUMBER(Carga!L124),Carga!L124&gt;=1,Carga!L124&lt;=5),Carga!L124,""),""))</f>
        <v/>
      </c>
      <c r="N123" s="15" t="str">
        <f>IF(Carga!B124="","",IFERROR(IF(AND(ISNUMBER(Carga!M124),Carga!M124&gt;=1,Carga!M124&lt;=5),Carga!M124,""),""))</f>
        <v/>
      </c>
      <c r="O123" s="16" t="str">
        <f t="shared" si="15"/>
        <v/>
      </c>
      <c r="P123" s="11" t="str">
        <f>IF(B123="","",IFERROR(IF(OR(COUNT(Carga!D124:E124)&lt;2,COUNT(Carga!G124:J124)&lt;4,COUNT(Carga!L124:M124)&lt;2,Carga!D124&lt;=0,Carga!E124&lt;0,Carga!E124&gt;=Carga!D124,MIN(Carga!G124:I124)&lt;0,Carga!J124&lt;=0,Carga!L124&lt;1,Carga!L124&gt;5,Carga!M124&lt;1,Carga!M124&gt;5,MOD(Carga!L124,1)&lt;&gt;0,MOD(Carga!M124,1)&lt;&gt;0,AND(Carga!K124&lt;&gt;"",OR(NOT(ISNUMBER(Carga!K124)),Carga!K124&lt;0)),COUNTIF(Carga!$B$7:$B$206,Carga!B124)&gt;1),"Revisar datos",IF(F123&lt;=0,"Evaluar continuidad",IF(J123&gt;=IF(SUM($G$6:$G$205)&gt;0,SUM($I$6:$I$205)/SUM($G$6:$G$205),0),IF(O123&lt;=3,"Priorizar / mantener","Optimizar capacidad"),IF(O123&lt;=3,"Revisar rol","Evaluar continuidad")))),"Revisar datos"))</f>
        <v/>
      </c>
      <c r="Q123" s="17" t="str">
        <f>IF(OR(B123="",P123="Revisar datos",NOT(ISNUMBER(I123))),"",COUNTIF($I$6:$I$205,"&gt;"&amp;I123)+COUNTIF($I$6:I123,I123))</f>
        <v/>
      </c>
    </row>
    <row r="124" spans="1:17">
      <c r="A124" s="10" t="str">
        <f>IF(Carga!B125="","",Carga!A125)</f>
        <v/>
      </c>
      <c r="B124" s="10" t="str">
        <f>IF(Carga!B125="","",Carga!B125)</f>
        <v/>
      </c>
      <c r="C124" s="10" t="str">
        <f>IF(Carga!B125="","",Carga!C125)</f>
        <v/>
      </c>
      <c r="D124" s="12" t="str">
        <f>IF(Carga!B125="","",IF(ISNUMBER(Carga!F125),Carga!F125,""))</f>
        <v/>
      </c>
      <c r="E124" s="13" t="str">
        <f>IF(B124="","",IFERROR(IF(OR(COUNT(Carga!G125:I125)&lt;3,MIN(Carga!G125:I125)&lt;0),"",SUM(Carga!G125:I125)),""))</f>
        <v/>
      </c>
      <c r="F124" s="13" t="str">
        <f t="shared" si="12"/>
        <v/>
      </c>
      <c r="G124" s="13" t="str">
        <f>IF(B124="","",IFERROR(IF(OR(NOT(ISNUMBER(D124)),NOT(ISNUMBER(E124)),NOT(ISNUMBER(Carga!J125)),Carga!J125&lt;=0,COUNTIF(Carga!$B$7:$B$206,Carga!B125)&gt;1),"",D124*Carga!J125),""))</f>
        <v/>
      </c>
      <c r="H124" s="13" t="str">
        <f>IF(B124="","",IFERROR(IF(OR(NOT(ISNUMBER(E124)),NOT(ISNUMBER(Carga!J125)),Carga!J125&lt;=0,COUNTIF(Carga!$B$7:$B$206,Carga!B125)&gt;1),"",E124*Carga!J125),""))</f>
        <v/>
      </c>
      <c r="I124" s="13" t="str">
        <f>IF(B124="","",IFERROR(IF(OR(NOT(ISNUMBER(F124)),NOT(ISNUMBER(Carga!J125)),Carga!J125&lt;=0,COUNTIF(Carga!$B$7:$B$206,Carga!B125)&gt;1),"",F124*Carga!J125),""))</f>
        <v/>
      </c>
      <c r="J124" s="14" t="str">
        <f t="shared" si="13"/>
        <v/>
      </c>
      <c r="K124" s="13" t="str">
        <f>IF(Carga!B125="","",IFERROR(IF(OR(Carga!K125="",Carga!K125=0),"",IF(AND(ISNUMBER(Carga!K125),Carga!K125&gt;0),Carga!K125,"")),""))</f>
        <v/>
      </c>
      <c r="L124" s="13" t="str">
        <f t="shared" si="14"/>
        <v/>
      </c>
      <c r="M124" s="15" t="str">
        <f>IF(Carga!B125="","",IFERROR(IF(AND(ISNUMBER(Carga!L125),Carga!L125&gt;=1,Carga!L125&lt;=5),Carga!L125,""),""))</f>
        <v/>
      </c>
      <c r="N124" s="15" t="str">
        <f>IF(Carga!B125="","",IFERROR(IF(AND(ISNUMBER(Carga!M125),Carga!M125&gt;=1,Carga!M125&lt;=5),Carga!M125,""),""))</f>
        <v/>
      </c>
      <c r="O124" s="16" t="str">
        <f t="shared" si="15"/>
        <v/>
      </c>
      <c r="P124" s="11" t="str">
        <f>IF(B124="","",IFERROR(IF(OR(COUNT(Carga!D125:E125)&lt;2,COUNT(Carga!G125:J125)&lt;4,COUNT(Carga!L125:M125)&lt;2,Carga!D125&lt;=0,Carga!E125&lt;0,Carga!E125&gt;=Carga!D125,MIN(Carga!G125:I125)&lt;0,Carga!J125&lt;=0,Carga!L125&lt;1,Carga!L125&gt;5,Carga!M125&lt;1,Carga!M125&gt;5,MOD(Carga!L125,1)&lt;&gt;0,MOD(Carga!M125,1)&lt;&gt;0,AND(Carga!K125&lt;&gt;"",OR(NOT(ISNUMBER(Carga!K125)),Carga!K125&lt;0)),COUNTIF(Carga!$B$7:$B$206,Carga!B125)&gt;1),"Revisar datos",IF(F124&lt;=0,"Evaluar continuidad",IF(J124&gt;=IF(SUM($G$6:$G$205)&gt;0,SUM($I$6:$I$205)/SUM($G$6:$G$205),0),IF(O124&lt;=3,"Priorizar / mantener","Optimizar capacidad"),IF(O124&lt;=3,"Revisar rol","Evaluar continuidad")))),"Revisar datos"))</f>
        <v/>
      </c>
      <c r="Q124" s="17" t="str">
        <f>IF(OR(B124="",P124="Revisar datos",NOT(ISNUMBER(I124))),"",COUNTIF($I$6:$I$205,"&gt;"&amp;I124)+COUNTIF($I$6:I124,I124))</f>
        <v/>
      </c>
    </row>
    <row r="125" spans="1:17">
      <c r="A125" s="10" t="str">
        <f>IF(Carga!B126="","",Carga!A126)</f>
        <v/>
      </c>
      <c r="B125" s="10" t="str">
        <f>IF(Carga!B126="","",Carga!B126)</f>
        <v/>
      </c>
      <c r="C125" s="10" t="str">
        <f>IF(Carga!B126="","",Carga!C126)</f>
        <v/>
      </c>
      <c r="D125" s="12" t="str">
        <f>IF(Carga!B126="","",IF(ISNUMBER(Carga!F126),Carga!F126,""))</f>
        <v/>
      </c>
      <c r="E125" s="13" t="str">
        <f>IF(B125="","",IFERROR(IF(OR(COUNT(Carga!G126:I126)&lt;3,MIN(Carga!G126:I126)&lt;0),"",SUM(Carga!G126:I126)),""))</f>
        <v/>
      </c>
      <c r="F125" s="13" t="str">
        <f t="shared" si="12"/>
        <v/>
      </c>
      <c r="G125" s="13" t="str">
        <f>IF(B125="","",IFERROR(IF(OR(NOT(ISNUMBER(D125)),NOT(ISNUMBER(E125)),NOT(ISNUMBER(Carga!J126)),Carga!J126&lt;=0,COUNTIF(Carga!$B$7:$B$206,Carga!B126)&gt;1),"",D125*Carga!J126),""))</f>
        <v/>
      </c>
      <c r="H125" s="13" t="str">
        <f>IF(B125="","",IFERROR(IF(OR(NOT(ISNUMBER(E125)),NOT(ISNUMBER(Carga!J126)),Carga!J126&lt;=0,COUNTIF(Carga!$B$7:$B$206,Carga!B126)&gt;1),"",E125*Carga!J126),""))</f>
        <v/>
      </c>
      <c r="I125" s="13" t="str">
        <f>IF(B125="","",IFERROR(IF(OR(NOT(ISNUMBER(F125)),NOT(ISNUMBER(Carga!J126)),Carga!J126&lt;=0,COUNTIF(Carga!$B$7:$B$206,Carga!B126)&gt;1),"",F125*Carga!J126),""))</f>
        <v/>
      </c>
      <c r="J125" s="14" t="str">
        <f t="shared" si="13"/>
        <v/>
      </c>
      <c r="K125" s="13" t="str">
        <f>IF(Carga!B126="","",IFERROR(IF(OR(Carga!K126="",Carga!K126=0),"",IF(AND(ISNUMBER(Carga!K126),Carga!K126&gt;0),Carga!K126,"")),""))</f>
        <v/>
      </c>
      <c r="L125" s="13" t="str">
        <f t="shared" si="14"/>
        <v/>
      </c>
      <c r="M125" s="15" t="str">
        <f>IF(Carga!B126="","",IFERROR(IF(AND(ISNUMBER(Carga!L126),Carga!L126&gt;=1,Carga!L126&lt;=5),Carga!L126,""),""))</f>
        <v/>
      </c>
      <c r="N125" s="15" t="str">
        <f>IF(Carga!B126="","",IFERROR(IF(AND(ISNUMBER(Carga!M126),Carga!M126&gt;=1,Carga!M126&lt;=5),Carga!M126,""),""))</f>
        <v/>
      </c>
      <c r="O125" s="16" t="str">
        <f t="shared" si="15"/>
        <v/>
      </c>
      <c r="P125" s="11" t="str">
        <f>IF(B125="","",IFERROR(IF(OR(COUNT(Carga!D126:E126)&lt;2,COUNT(Carga!G126:J126)&lt;4,COUNT(Carga!L126:M126)&lt;2,Carga!D126&lt;=0,Carga!E126&lt;0,Carga!E126&gt;=Carga!D126,MIN(Carga!G126:I126)&lt;0,Carga!J126&lt;=0,Carga!L126&lt;1,Carga!L126&gt;5,Carga!M126&lt;1,Carga!M126&gt;5,MOD(Carga!L126,1)&lt;&gt;0,MOD(Carga!M126,1)&lt;&gt;0,AND(Carga!K126&lt;&gt;"",OR(NOT(ISNUMBER(Carga!K126)),Carga!K126&lt;0)),COUNTIF(Carga!$B$7:$B$206,Carga!B126)&gt;1),"Revisar datos",IF(F125&lt;=0,"Evaluar continuidad",IF(J125&gt;=IF(SUM($G$6:$G$205)&gt;0,SUM($I$6:$I$205)/SUM($G$6:$G$205),0),IF(O125&lt;=3,"Priorizar / mantener","Optimizar capacidad"),IF(O125&lt;=3,"Revisar rol","Evaluar continuidad")))),"Revisar datos"))</f>
        <v/>
      </c>
      <c r="Q125" s="17" t="str">
        <f>IF(OR(B125="",P125="Revisar datos",NOT(ISNUMBER(I125))),"",COUNTIF($I$6:$I$205,"&gt;"&amp;I125)+COUNTIF($I$6:I125,I125))</f>
        <v/>
      </c>
    </row>
    <row r="126" spans="1:17">
      <c r="A126" s="10" t="str">
        <f>IF(Carga!B127="","",Carga!A127)</f>
        <v/>
      </c>
      <c r="B126" s="10" t="str">
        <f>IF(Carga!B127="","",Carga!B127)</f>
        <v/>
      </c>
      <c r="C126" s="10" t="str">
        <f>IF(Carga!B127="","",Carga!C127)</f>
        <v/>
      </c>
      <c r="D126" s="12" t="str">
        <f>IF(Carga!B127="","",IF(ISNUMBER(Carga!F127),Carga!F127,""))</f>
        <v/>
      </c>
      <c r="E126" s="13" t="str">
        <f>IF(B126="","",IFERROR(IF(OR(COUNT(Carga!G127:I127)&lt;3,MIN(Carga!G127:I127)&lt;0),"",SUM(Carga!G127:I127)),""))</f>
        <v/>
      </c>
      <c r="F126" s="13" t="str">
        <f t="shared" si="12"/>
        <v/>
      </c>
      <c r="G126" s="13" t="str">
        <f>IF(B126="","",IFERROR(IF(OR(NOT(ISNUMBER(D126)),NOT(ISNUMBER(E126)),NOT(ISNUMBER(Carga!J127)),Carga!J127&lt;=0,COUNTIF(Carga!$B$7:$B$206,Carga!B127)&gt;1),"",D126*Carga!J127),""))</f>
        <v/>
      </c>
      <c r="H126" s="13" t="str">
        <f>IF(B126="","",IFERROR(IF(OR(NOT(ISNUMBER(E126)),NOT(ISNUMBER(Carga!J127)),Carga!J127&lt;=0,COUNTIF(Carga!$B$7:$B$206,Carga!B127)&gt;1),"",E126*Carga!J127),""))</f>
        <v/>
      </c>
      <c r="I126" s="13" t="str">
        <f>IF(B126="","",IFERROR(IF(OR(NOT(ISNUMBER(F126)),NOT(ISNUMBER(Carga!J127)),Carga!J127&lt;=0,COUNTIF(Carga!$B$7:$B$206,Carga!B127)&gt;1),"",F126*Carga!J127),""))</f>
        <v/>
      </c>
      <c r="J126" s="14" t="str">
        <f t="shared" si="13"/>
        <v/>
      </c>
      <c r="K126" s="13" t="str">
        <f>IF(Carga!B127="","",IFERROR(IF(OR(Carga!K127="",Carga!K127=0),"",IF(AND(ISNUMBER(Carga!K127),Carga!K127&gt;0),Carga!K127,"")),""))</f>
        <v/>
      </c>
      <c r="L126" s="13" t="str">
        <f t="shared" si="14"/>
        <v/>
      </c>
      <c r="M126" s="15" t="str">
        <f>IF(Carga!B127="","",IFERROR(IF(AND(ISNUMBER(Carga!L127),Carga!L127&gt;=1,Carga!L127&lt;=5),Carga!L127,""),""))</f>
        <v/>
      </c>
      <c r="N126" s="15" t="str">
        <f>IF(Carga!B127="","",IFERROR(IF(AND(ISNUMBER(Carga!M127),Carga!M127&gt;=1,Carga!M127&lt;=5),Carga!M127,""),""))</f>
        <v/>
      </c>
      <c r="O126" s="16" t="str">
        <f t="shared" si="15"/>
        <v/>
      </c>
      <c r="P126" s="11" t="str">
        <f>IF(B126="","",IFERROR(IF(OR(COUNT(Carga!D127:E127)&lt;2,COUNT(Carga!G127:J127)&lt;4,COUNT(Carga!L127:M127)&lt;2,Carga!D127&lt;=0,Carga!E127&lt;0,Carga!E127&gt;=Carga!D127,MIN(Carga!G127:I127)&lt;0,Carga!J127&lt;=0,Carga!L127&lt;1,Carga!L127&gt;5,Carga!M127&lt;1,Carga!M127&gt;5,MOD(Carga!L127,1)&lt;&gt;0,MOD(Carga!M127,1)&lt;&gt;0,AND(Carga!K127&lt;&gt;"",OR(NOT(ISNUMBER(Carga!K127)),Carga!K127&lt;0)),COUNTIF(Carga!$B$7:$B$206,Carga!B127)&gt;1),"Revisar datos",IF(F126&lt;=0,"Evaluar continuidad",IF(J126&gt;=IF(SUM($G$6:$G$205)&gt;0,SUM($I$6:$I$205)/SUM($G$6:$G$205),0),IF(O126&lt;=3,"Priorizar / mantener","Optimizar capacidad"),IF(O126&lt;=3,"Revisar rol","Evaluar continuidad")))),"Revisar datos"))</f>
        <v/>
      </c>
      <c r="Q126" s="17" t="str">
        <f>IF(OR(B126="",P126="Revisar datos",NOT(ISNUMBER(I126))),"",COUNTIF($I$6:$I$205,"&gt;"&amp;I126)+COUNTIF($I$6:I126,I126))</f>
        <v/>
      </c>
    </row>
    <row r="127" spans="1:17">
      <c r="A127" s="10" t="str">
        <f>IF(Carga!B128="","",Carga!A128)</f>
        <v/>
      </c>
      <c r="B127" s="10" t="str">
        <f>IF(Carga!B128="","",Carga!B128)</f>
        <v/>
      </c>
      <c r="C127" s="10" t="str">
        <f>IF(Carga!B128="","",Carga!C128)</f>
        <v/>
      </c>
      <c r="D127" s="12" t="str">
        <f>IF(Carga!B128="","",IF(ISNUMBER(Carga!F128),Carga!F128,""))</f>
        <v/>
      </c>
      <c r="E127" s="13" t="str">
        <f>IF(B127="","",IFERROR(IF(OR(COUNT(Carga!G128:I128)&lt;3,MIN(Carga!G128:I128)&lt;0),"",SUM(Carga!G128:I128)),""))</f>
        <v/>
      </c>
      <c r="F127" s="13" t="str">
        <f t="shared" si="12"/>
        <v/>
      </c>
      <c r="G127" s="13" t="str">
        <f>IF(B127="","",IFERROR(IF(OR(NOT(ISNUMBER(D127)),NOT(ISNUMBER(E127)),NOT(ISNUMBER(Carga!J128)),Carga!J128&lt;=0,COUNTIF(Carga!$B$7:$B$206,Carga!B128)&gt;1),"",D127*Carga!J128),""))</f>
        <v/>
      </c>
      <c r="H127" s="13" t="str">
        <f>IF(B127="","",IFERROR(IF(OR(NOT(ISNUMBER(E127)),NOT(ISNUMBER(Carga!J128)),Carga!J128&lt;=0,COUNTIF(Carga!$B$7:$B$206,Carga!B128)&gt;1),"",E127*Carga!J128),""))</f>
        <v/>
      </c>
      <c r="I127" s="13" t="str">
        <f>IF(B127="","",IFERROR(IF(OR(NOT(ISNUMBER(F127)),NOT(ISNUMBER(Carga!J128)),Carga!J128&lt;=0,COUNTIF(Carga!$B$7:$B$206,Carga!B128)&gt;1),"",F127*Carga!J128),""))</f>
        <v/>
      </c>
      <c r="J127" s="14" t="str">
        <f t="shared" si="13"/>
        <v/>
      </c>
      <c r="K127" s="13" t="str">
        <f>IF(Carga!B128="","",IFERROR(IF(OR(Carga!K128="",Carga!K128=0),"",IF(AND(ISNUMBER(Carga!K128),Carga!K128&gt;0),Carga!K128,"")),""))</f>
        <v/>
      </c>
      <c r="L127" s="13" t="str">
        <f t="shared" si="14"/>
        <v/>
      </c>
      <c r="M127" s="15" t="str">
        <f>IF(Carga!B128="","",IFERROR(IF(AND(ISNUMBER(Carga!L128),Carga!L128&gt;=1,Carga!L128&lt;=5),Carga!L128,""),""))</f>
        <v/>
      </c>
      <c r="N127" s="15" t="str">
        <f>IF(Carga!B128="","",IFERROR(IF(AND(ISNUMBER(Carga!M128),Carga!M128&gt;=1,Carga!M128&lt;=5),Carga!M128,""),""))</f>
        <v/>
      </c>
      <c r="O127" s="16" t="str">
        <f t="shared" si="15"/>
        <v/>
      </c>
      <c r="P127" s="11" t="str">
        <f>IF(B127="","",IFERROR(IF(OR(COUNT(Carga!D128:E128)&lt;2,COUNT(Carga!G128:J128)&lt;4,COUNT(Carga!L128:M128)&lt;2,Carga!D128&lt;=0,Carga!E128&lt;0,Carga!E128&gt;=Carga!D128,MIN(Carga!G128:I128)&lt;0,Carga!J128&lt;=0,Carga!L128&lt;1,Carga!L128&gt;5,Carga!M128&lt;1,Carga!M128&gt;5,MOD(Carga!L128,1)&lt;&gt;0,MOD(Carga!M128,1)&lt;&gt;0,AND(Carga!K128&lt;&gt;"",OR(NOT(ISNUMBER(Carga!K128)),Carga!K128&lt;0)),COUNTIF(Carga!$B$7:$B$206,Carga!B128)&gt;1),"Revisar datos",IF(F127&lt;=0,"Evaluar continuidad",IF(J127&gt;=IF(SUM($G$6:$G$205)&gt;0,SUM($I$6:$I$205)/SUM($G$6:$G$205),0),IF(O127&lt;=3,"Priorizar / mantener","Optimizar capacidad"),IF(O127&lt;=3,"Revisar rol","Evaluar continuidad")))),"Revisar datos"))</f>
        <v/>
      </c>
      <c r="Q127" s="17" t="str">
        <f>IF(OR(B127="",P127="Revisar datos",NOT(ISNUMBER(I127))),"",COUNTIF($I$6:$I$205,"&gt;"&amp;I127)+COUNTIF($I$6:I127,I127))</f>
        <v/>
      </c>
    </row>
    <row r="128" spans="1:17">
      <c r="A128" s="10" t="str">
        <f>IF(Carga!B129="","",Carga!A129)</f>
        <v/>
      </c>
      <c r="B128" s="10" t="str">
        <f>IF(Carga!B129="","",Carga!B129)</f>
        <v/>
      </c>
      <c r="C128" s="10" t="str">
        <f>IF(Carga!B129="","",Carga!C129)</f>
        <v/>
      </c>
      <c r="D128" s="12" t="str">
        <f>IF(Carga!B129="","",IF(ISNUMBER(Carga!F129),Carga!F129,""))</f>
        <v/>
      </c>
      <c r="E128" s="13" t="str">
        <f>IF(B128="","",IFERROR(IF(OR(COUNT(Carga!G129:I129)&lt;3,MIN(Carga!G129:I129)&lt;0),"",SUM(Carga!G129:I129)),""))</f>
        <v/>
      </c>
      <c r="F128" s="13" t="str">
        <f t="shared" si="12"/>
        <v/>
      </c>
      <c r="G128" s="13" t="str">
        <f>IF(B128="","",IFERROR(IF(OR(NOT(ISNUMBER(D128)),NOT(ISNUMBER(E128)),NOT(ISNUMBER(Carga!J129)),Carga!J129&lt;=0,COUNTIF(Carga!$B$7:$B$206,Carga!B129)&gt;1),"",D128*Carga!J129),""))</f>
        <v/>
      </c>
      <c r="H128" s="13" t="str">
        <f>IF(B128="","",IFERROR(IF(OR(NOT(ISNUMBER(E128)),NOT(ISNUMBER(Carga!J129)),Carga!J129&lt;=0,COUNTIF(Carga!$B$7:$B$206,Carga!B129)&gt;1),"",E128*Carga!J129),""))</f>
        <v/>
      </c>
      <c r="I128" s="13" t="str">
        <f>IF(B128="","",IFERROR(IF(OR(NOT(ISNUMBER(F128)),NOT(ISNUMBER(Carga!J129)),Carga!J129&lt;=0,COUNTIF(Carga!$B$7:$B$206,Carga!B129)&gt;1),"",F128*Carga!J129),""))</f>
        <v/>
      </c>
      <c r="J128" s="14" t="str">
        <f t="shared" si="13"/>
        <v/>
      </c>
      <c r="K128" s="13" t="str">
        <f>IF(Carga!B129="","",IFERROR(IF(OR(Carga!K129="",Carga!K129=0),"",IF(AND(ISNUMBER(Carga!K129),Carga!K129&gt;0),Carga!K129,"")),""))</f>
        <v/>
      </c>
      <c r="L128" s="13" t="str">
        <f t="shared" si="14"/>
        <v/>
      </c>
      <c r="M128" s="15" t="str">
        <f>IF(Carga!B129="","",IFERROR(IF(AND(ISNUMBER(Carga!L129),Carga!L129&gt;=1,Carga!L129&lt;=5),Carga!L129,""),""))</f>
        <v/>
      </c>
      <c r="N128" s="15" t="str">
        <f>IF(Carga!B129="","",IFERROR(IF(AND(ISNUMBER(Carga!M129),Carga!M129&gt;=1,Carga!M129&lt;=5),Carga!M129,""),""))</f>
        <v/>
      </c>
      <c r="O128" s="16" t="str">
        <f t="shared" si="15"/>
        <v/>
      </c>
      <c r="P128" s="11" t="str">
        <f>IF(B128="","",IFERROR(IF(OR(COUNT(Carga!D129:E129)&lt;2,COUNT(Carga!G129:J129)&lt;4,COUNT(Carga!L129:M129)&lt;2,Carga!D129&lt;=0,Carga!E129&lt;0,Carga!E129&gt;=Carga!D129,MIN(Carga!G129:I129)&lt;0,Carga!J129&lt;=0,Carga!L129&lt;1,Carga!L129&gt;5,Carga!M129&lt;1,Carga!M129&gt;5,MOD(Carga!L129,1)&lt;&gt;0,MOD(Carga!M129,1)&lt;&gt;0,AND(Carga!K129&lt;&gt;"",OR(NOT(ISNUMBER(Carga!K129)),Carga!K129&lt;0)),COUNTIF(Carga!$B$7:$B$206,Carga!B129)&gt;1),"Revisar datos",IF(F128&lt;=0,"Evaluar continuidad",IF(J128&gt;=IF(SUM($G$6:$G$205)&gt;0,SUM($I$6:$I$205)/SUM($G$6:$G$205),0),IF(O128&lt;=3,"Priorizar / mantener","Optimizar capacidad"),IF(O128&lt;=3,"Revisar rol","Evaluar continuidad")))),"Revisar datos"))</f>
        <v/>
      </c>
      <c r="Q128" s="17" t="str">
        <f>IF(OR(B128="",P128="Revisar datos",NOT(ISNUMBER(I128))),"",COUNTIF($I$6:$I$205,"&gt;"&amp;I128)+COUNTIF($I$6:I128,I128))</f>
        <v/>
      </c>
    </row>
    <row r="129" spans="1:17">
      <c r="A129" s="10" t="str">
        <f>IF(Carga!B130="","",Carga!A130)</f>
        <v/>
      </c>
      <c r="B129" s="10" t="str">
        <f>IF(Carga!B130="","",Carga!B130)</f>
        <v/>
      </c>
      <c r="C129" s="10" t="str">
        <f>IF(Carga!B130="","",Carga!C130)</f>
        <v/>
      </c>
      <c r="D129" s="12" t="str">
        <f>IF(Carga!B130="","",IF(ISNUMBER(Carga!F130),Carga!F130,""))</f>
        <v/>
      </c>
      <c r="E129" s="13" t="str">
        <f>IF(B129="","",IFERROR(IF(OR(COUNT(Carga!G130:I130)&lt;3,MIN(Carga!G130:I130)&lt;0),"",SUM(Carga!G130:I130)),""))</f>
        <v/>
      </c>
      <c r="F129" s="13" t="str">
        <f t="shared" si="12"/>
        <v/>
      </c>
      <c r="G129" s="13" t="str">
        <f>IF(B129="","",IFERROR(IF(OR(NOT(ISNUMBER(D129)),NOT(ISNUMBER(E129)),NOT(ISNUMBER(Carga!J130)),Carga!J130&lt;=0,COUNTIF(Carga!$B$7:$B$206,Carga!B130)&gt;1),"",D129*Carga!J130),""))</f>
        <v/>
      </c>
      <c r="H129" s="13" t="str">
        <f>IF(B129="","",IFERROR(IF(OR(NOT(ISNUMBER(E129)),NOT(ISNUMBER(Carga!J130)),Carga!J130&lt;=0,COUNTIF(Carga!$B$7:$B$206,Carga!B130)&gt;1),"",E129*Carga!J130),""))</f>
        <v/>
      </c>
      <c r="I129" s="13" t="str">
        <f>IF(B129="","",IFERROR(IF(OR(NOT(ISNUMBER(F129)),NOT(ISNUMBER(Carga!J130)),Carga!J130&lt;=0,COUNTIF(Carga!$B$7:$B$206,Carga!B130)&gt;1),"",F129*Carga!J130),""))</f>
        <v/>
      </c>
      <c r="J129" s="14" t="str">
        <f t="shared" si="13"/>
        <v/>
      </c>
      <c r="K129" s="13" t="str">
        <f>IF(Carga!B130="","",IFERROR(IF(OR(Carga!K130="",Carga!K130=0),"",IF(AND(ISNUMBER(Carga!K130),Carga!K130&gt;0),Carga!K130,"")),""))</f>
        <v/>
      </c>
      <c r="L129" s="13" t="str">
        <f t="shared" si="14"/>
        <v/>
      </c>
      <c r="M129" s="15" t="str">
        <f>IF(Carga!B130="","",IFERROR(IF(AND(ISNUMBER(Carga!L130),Carga!L130&gt;=1,Carga!L130&lt;=5),Carga!L130,""),""))</f>
        <v/>
      </c>
      <c r="N129" s="15" t="str">
        <f>IF(Carga!B130="","",IFERROR(IF(AND(ISNUMBER(Carga!M130),Carga!M130&gt;=1,Carga!M130&lt;=5),Carga!M130,""),""))</f>
        <v/>
      </c>
      <c r="O129" s="16" t="str">
        <f t="shared" si="15"/>
        <v/>
      </c>
      <c r="P129" s="11" t="str">
        <f>IF(B129="","",IFERROR(IF(OR(COUNT(Carga!D130:E130)&lt;2,COUNT(Carga!G130:J130)&lt;4,COUNT(Carga!L130:M130)&lt;2,Carga!D130&lt;=0,Carga!E130&lt;0,Carga!E130&gt;=Carga!D130,MIN(Carga!G130:I130)&lt;0,Carga!J130&lt;=0,Carga!L130&lt;1,Carga!L130&gt;5,Carga!M130&lt;1,Carga!M130&gt;5,MOD(Carga!L130,1)&lt;&gt;0,MOD(Carga!M130,1)&lt;&gt;0,AND(Carga!K130&lt;&gt;"",OR(NOT(ISNUMBER(Carga!K130)),Carga!K130&lt;0)),COUNTIF(Carga!$B$7:$B$206,Carga!B130)&gt;1),"Revisar datos",IF(F129&lt;=0,"Evaluar continuidad",IF(J129&gt;=IF(SUM($G$6:$G$205)&gt;0,SUM($I$6:$I$205)/SUM($G$6:$G$205),0),IF(O129&lt;=3,"Priorizar / mantener","Optimizar capacidad"),IF(O129&lt;=3,"Revisar rol","Evaluar continuidad")))),"Revisar datos"))</f>
        <v/>
      </c>
      <c r="Q129" s="17" t="str">
        <f>IF(OR(B129="",P129="Revisar datos",NOT(ISNUMBER(I129))),"",COUNTIF($I$6:$I$205,"&gt;"&amp;I129)+COUNTIF($I$6:I129,I129))</f>
        <v/>
      </c>
    </row>
    <row r="130" spans="1:17">
      <c r="A130" s="10" t="str">
        <f>IF(Carga!B131="","",Carga!A131)</f>
        <v/>
      </c>
      <c r="B130" s="10" t="str">
        <f>IF(Carga!B131="","",Carga!B131)</f>
        <v/>
      </c>
      <c r="C130" s="10" t="str">
        <f>IF(Carga!B131="","",Carga!C131)</f>
        <v/>
      </c>
      <c r="D130" s="12" t="str">
        <f>IF(Carga!B131="","",IF(ISNUMBER(Carga!F131),Carga!F131,""))</f>
        <v/>
      </c>
      <c r="E130" s="13" t="str">
        <f>IF(B130="","",IFERROR(IF(OR(COUNT(Carga!G131:I131)&lt;3,MIN(Carga!G131:I131)&lt;0),"",SUM(Carga!G131:I131)),""))</f>
        <v/>
      </c>
      <c r="F130" s="13" t="str">
        <f t="shared" si="12"/>
        <v/>
      </c>
      <c r="G130" s="13" t="str">
        <f>IF(B130="","",IFERROR(IF(OR(NOT(ISNUMBER(D130)),NOT(ISNUMBER(E130)),NOT(ISNUMBER(Carga!J131)),Carga!J131&lt;=0,COUNTIF(Carga!$B$7:$B$206,Carga!B131)&gt;1),"",D130*Carga!J131),""))</f>
        <v/>
      </c>
      <c r="H130" s="13" t="str">
        <f>IF(B130="","",IFERROR(IF(OR(NOT(ISNUMBER(E130)),NOT(ISNUMBER(Carga!J131)),Carga!J131&lt;=0,COUNTIF(Carga!$B$7:$B$206,Carga!B131)&gt;1),"",E130*Carga!J131),""))</f>
        <v/>
      </c>
      <c r="I130" s="13" t="str">
        <f>IF(B130="","",IFERROR(IF(OR(NOT(ISNUMBER(F130)),NOT(ISNUMBER(Carga!J131)),Carga!J131&lt;=0,COUNTIF(Carga!$B$7:$B$206,Carga!B131)&gt;1),"",F130*Carga!J131),""))</f>
        <v/>
      </c>
      <c r="J130" s="14" t="str">
        <f t="shared" si="13"/>
        <v/>
      </c>
      <c r="K130" s="13" t="str">
        <f>IF(Carga!B131="","",IFERROR(IF(OR(Carga!K131="",Carga!K131=0),"",IF(AND(ISNUMBER(Carga!K131),Carga!K131&gt;0),Carga!K131,"")),""))</f>
        <v/>
      </c>
      <c r="L130" s="13" t="str">
        <f t="shared" si="14"/>
        <v/>
      </c>
      <c r="M130" s="15" t="str">
        <f>IF(Carga!B131="","",IFERROR(IF(AND(ISNUMBER(Carga!L131),Carga!L131&gt;=1,Carga!L131&lt;=5),Carga!L131,""),""))</f>
        <v/>
      </c>
      <c r="N130" s="15" t="str">
        <f>IF(Carga!B131="","",IFERROR(IF(AND(ISNUMBER(Carga!M131),Carga!M131&gt;=1,Carga!M131&lt;=5),Carga!M131,""),""))</f>
        <v/>
      </c>
      <c r="O130" s="16" t="str">
        <f t="shared" si="15"/>
        <v/>
      </c>
      <c r="P130" s="11" t="str">
        <f>IF(B130="","",IFERROR(IF(OR(COUNT(Carga!D131:E131)&lt;2,COUNT(Carga!G131:J131)&lt;4,COUNT(Carga!L131:M131)&lt;2,Carga!D131&lt;=0,Carga!E131&lt;0,Carga!E131&gt;=Carga!D131,MIN(Carga!G131:I131)&lt;0,Carga!J131&lt;=0,Carga!L131&lt;1,Carga!L131&gt;5,Carga!M131&lt;1,Carga!M131&gt;5,MOD(Carga!L131,1)&lt;&gt;0,MOD(Carga!M131,1)&lt;&gt;0,AND(Carga!K131&lt;&gt;"",OR(NOT(ISNUMBER(Carga!K131)),Carga!K131&lt;0)),COUNTIF(Carga!$B$7:$B$206,Carga!B131)&gt;1),"Revisar datos",IF(F130&lt;=0,"Evaluar continuidad",IF(J130&gt;=IF(SUM($G$6:$G$205)&gt;0,SUM($I$6:$I$205)/SUM($G$6:$G$205),0),IF(O130&lt;=3,"Priorizar / mantener","Optimizar capacidad"),IF(O130&lt;=3,"Revisar rol","Evaluar continuidad")))),"Revisar datos"))</f>
        <v/>
      </c>
      <c r="Q130" s="17" t="str">
        <f>IF(OR(B130="",P130="Revisar datos",NOT(ISNUMBER(I130))),"",COUNTIF($I$6:$I$205,"&gt;"&amp;I130)+COUNTIF($I$6:I130,I130))</f>
        <v/>
      </c>
    </row>
    <row r="131" spans="1:17">
      <c r="A131" s="10" t="str">
        <f>IF(Carga!B132="","",Carga!A132)</f>
        <v/>
      </c>
      <c r="B131" s="10" t="str">
        <f>IF(Carga!B132="","",Carga!B132)</f>
        <v/>
      </c>
      <c r="C131" s="10" t="str">
        <f>IF(Carga!B132="","",Carga!C132)</f>
        <v/>
      </c>
      <c r="D131" s="12" t="str">
        <f>IF(Carga!B132="","",IF(ISNUMBER(Carga!F132),Carga!F132,""))</f>
        <v/>
      </c>
      <c r="E131" s="13" t="str">
        <f>IF(B131="","",IFERROR(IF(OR(COUNT(Carga!G132:I132)&lt;3,MIN(Carga!G132:I132)&lt;0),"",SUM(Carga!G132:I132)),""))</f>
        <v/>
      </c>
      <c r="F131" s="13" t="str">
        <f t="shared" si="12"/>
        <v/>
      </c>
      <c r="G131" s="13" t="str">
        <f>IF(B131="","",IFERROR(IF(OR(NOT(ISNUMBER(D131)),NOT(ISNUMBER(E131)),NOT(ISNUMBER(Carga!J132)),Carga!J132&lt;=0,COUNTIF(Carga!$B$7:$B$206,Carga!B132)&gt;1),"",D131*Carga!J132),""))</f>
        <v/>
      </c>
      <c r="H131" s="13" t="str">
        <f>IF(B131="","",IFERROR(IF(OR(NOT(ISNUMBER(E131)),NOT(ISNUMBER(Carga!J132)),Carga!J132&lt;=0,COUNTIF(Carga!$B$7:$B$206,Carga!B132)&gt;1),"",E131*Carga!J132),""))</f>
        <v/>
      </c>
      <c r="I131" s="13" t="str">
        <f>IF(B131="","",IFERROR(IF(OR(NOT(ISNUMBER(F131)),NOT(ISNUMBER(Carga!J132)),Carga!J132&lt;=0,COUNTIF(Carga!$B$7:$B$206,Carga!B132)&gt;1),"",F131*Carga!J132),""))</f>
        <v/>
      </c>
      <c r="J131" s="14" t="str">
        <f t="shared" si="13"/>
        <v/>
      </c>
      <c r="K131" s="13" t="str">
        <f>IF(Carga!B132="","",IFERROR(IF(OR(Carga!K132="",Carga!K132=0),"",IF(AND(ISNUMBER(Carga!K132),Carga!K132&gt;0),Carga!K132,"")),""))</f>
        <v/>
      </c>
      <c r="L131" s="13" t="str">
        <f t="shared" si="14"/>
        <v/>
      </c>
      <c r="M131" s="15" t="str">
        <f>IF(Carga!B132="","",IFERROR(IF(AND(ISNUMBER(Carga!L132),Carga!L132&gt;=1,Carga!L132&lt;=5),Carga!L132,""),""))</f>
        <v/>
      </c>
      <c r="N131" s="15" t="str">
        <f>IF(Carga!B132="","",IFERROR(IF(AND(ISNUMBER(Carga!M132),Carga!M132&gt;=1,Carga!M132&lt;=5),Carga!M132,""),""))</f>
        <v/>
      </c>
      <c r="O131" s="16" t="str">
        <f t="shared" si="15"/>
        <v/>
      </c>
      <c r="P131" s="11" t="str">
        <f>IF(B131="","",IFERROR(IF(OR(COUNT(Carga!D132:E132)&lt;2,COUNT(Carga!G132:J132)&lt;4,COUNT(Carga!L132:M132)&lt;2,Carga!D132&lt;=0,Carga!E132&lt;0,Carga!E132&gt;=Carga!D132,MIN(Carga!G132:I132)&lt;0,Carga!J132&lt;=0,Carga!L132&lt;1,Carga!L132&gt;5,Carga!M132&lt;1,Carga!M132&gt;5,MOD(Carga!L132,1)&lt;&gt;0,MOD(Carga!M132,1)&lt;&gt;0,AND(Carga!K132&lt;&gt;"",OR(NOT(ISNUMBER(Carga!K132)),Carga!K132&lt;0)),COUNTIF(Carga!$B$7:$B$206,Carga!B132)&gt;1),"Revisar datos",IF(F131&lt;=0,"Evaluar continuidad",IF(J131&gt;=IF(SUM($G$6:$G$205)&gt;0,SUM($I$6:$I$205)/SUM($G$6:$G$205),0),IF(O131&lt;=3,"Priorizar / mantener","Optimizar capacidad"),IF(O131&lt;=3,"Revisar rol","Evaluar continuidad")))),"Revisar datos"))</f>
        <v/>
      </c>
      <c r="Q131" s="17" t="str">
        <f>IF(OR(B131="",P131="Revisar datos",NOT(ISNUMBER(I131))),"",COUNTIF($I$6:$I$205,"&gt;"&amp;I131)+COUNTIF($I$6:I131,I131))</f>
        <v/>
      </c>
    </row>
    <row r="132" spans="1:17">
      <c r="A132" s="10" t="str">
        <f>IF(Carga!B133="","",Carga!A133)</f>
        <v/>
      </c>
      <c r="B132" s="10" t="str">
        <f>IF(Carga!B133="","",Carga!B133)</f>
        <v/>
      </c>
      <c r="C132" s="10" t="str">
        <f>IF(Carga!B133="","",Carga!C133)</f>
        <v/>
      </c>
      <c r="D132" s="12" t="str">
        <f>IF(Carga!B133="","",IF(ISNUMBER(Carga!F133),Carga!F133,""))</f>
        <v/>
      </c>
      <c r="E132" s="13" t="str">
        <f>IF(B132="","",IFERROR(IF(OR(COUNT(Carga!G133:I133)&lt;3,MIN(Carga!G133:I133)&lt;0),"",SUM(Carga!G133:I133)),""))</f>
        <v/>
      </c>
      <c r="F132" s="13" t="str">
        <f t="shared" si="12"/>
        <v/>
      </c>
      <c r="G132" s="13" t="str">
        <f>IF(B132="","",IFERROR(IF(OR(NOT(ISNUMBER(D132)),NOT(ISNUMBER(E132)),NOT(ISNUMBER(Carga!J133)),Carga!J133&lt;=0,COUNTIF(Carga!$B$7:$B$206,Carga!B133)&gt;1),"",D132*Carga!J133),""))</f>
        <v/>
      </c>
      <c r="H132" s="13" t="str">
        <f>IF(B132="","",IFERROR(IF(OR(NOT(ISNUMBER(E132)),NOT(ISNUMBER(Carga!J133)),Carga!J133&lt;=0,COUNTIF(Carga!$B$7:$B$206,Carga!B133)&gt;1),"",E132*Carga!J133),""))</f>
        <v/>
      </c>
      <c r="I132" s="13" t="str">
        <f>IF(B132="","",IFERROR(IF(OR(NOT(ISNUMBER(F132)),NOT(ISNUMBER(Carga!J133)),Carga!J133&lt;=0,COUNTIF(Carga!$B$7:$B$206,Carga!B133)&gt;1),"",F132*Carga!J133),""))</f>
        <v/>
      </c>
      <c r="J132" s="14" t="str">
        <f t="shared" si="13"/>
        <v/>
      </c>
      <c r="K132" s="13" t="str">
        <f>IF(Carga!B133="","",IFERROR(IF(OR(Carga!K133="",Carga!K133=0),"",IF(AND(ISNUMBER(Carga!K133),Carga!K133&gt;0),Carga!K133,"")),""))</f>
        <v/>
      </c>
      <c r="L132" s="13" t="str">
        <f t="shared" si="14"/>
        <v/>
      </c>
      <c r="M132" s="15" t="str">
        <f>IF(Carga!B133="","",IFERROR(IF(AND(ISNUMBER(Carga!L133),Carga!L133&gt;=1,Carga!L133&lt;=5),Carga!L133,""),""))</f>
        <v/>
      </c>
      <c r="N132" s="15" t="str">
        <f>IF(Carga!B133="","",IFERROR(IF(AND(ISNUMBER(Carga!M133),Carga!M133&gt;=1,Carga!M133&lt;=5),Carga!M133,""),""))</f>
        <v/>
      </c>
      <c r="O132" s="16" t="str">
        <f t="shared" si="15"/>
        <v/>
      </c>
      <c r="P132" s="11" t="str">
        <f>IF(B132="","",IFERROR(IF(OR(COUNT(Carga!D133:E133)&lt;2,COUNT(Carga!G133:J133)&lt;4,COUNT(Carga!L133:M133)&lt;2,Carga!D133&lt;=0,Carga!E133&lt;0,Carga!E133&gt;=Carga!D133,MIN(Carga!G133:I133)&lt;0,Carga!J133&lt;=0,Carga!L133&lt;1,Carga!L133&gt;5,Carga!M133&lt;1,Carga!M133&gt;5,MOD(Carga!L133,1)&lt;&gt;0,MOD(Carga!M133,1)&lt;&gt;0,AND(Carga!K133&lt;&gt;"",OR(NOT(ISNUMBER(Carga!K133)),Carga!K133&lt;0)),COUNTIF(Carga!$B$7:$B$206,Carga!B133)&gt;1),"Revisar datos",IF(F132&lt;=0,"Evaluar continuidad",IF(J132&gt;=IF(SUM($G$6:$G$205)&gt;0,SUM($I$6:$I$205)/SUM($G$6:$G$205),0),IF(O132&lt;=3,"Priorizar / mantener","Optimizar capacidad"),IF(O132&lt;=3,"Revisar rol","Evaluar continuidad")))),"Revisar datos"))</f>
        <v/>
      </c>
      <c r="Q132" s="17" t="str">
        <f>IF(OR(B132="",P132="Revisar datos",NOT(ISNUMBER(I132))),"",COUNTIF($I$6:$I$205,"&gt;"&amp;I132)+COUNTIF($I$6:I132,I132))</f>
        <v/>
      </c>
    </row>
    <row r="133" spans="1:17">
      <c r="A133" s="10" t="str">
        <f>IF(Carga!B134="","",Carga!A134)</f>
        <v/>
      </c>
      <c r="B133" s="10" t="str">
        <f>IF(Carga!B134="","",Carga!B134)</f>
        <v/>
      </c>
      <c r="C133" s="10" t="str">
        <f>IF(Carga!B134="","",Carga!C134)</f>
        <v/>
      </c>
      <c r="D133" s="12" t="str">
        <f>IF(Carga!B134="","",IF(ISNUMBER(Carga!F134),Carga!F134,""))</f>
        <v/>
      </c>
      <c r="E133" s="13" t="str">
        <f>IF(B133="","",IFERROR(IF(OR(COUNT(Carga!G134:I134)&lt;3,MIN(Carga!G134:I134)&lt;0),"",SUM(Carga!G134:I134)),""))</f>
        <v/>
      </c>
      <c r="F133" s="13" t="str">
        <f t="shared" si="12"/>
        <v/>
      </c>
      <c r="G133" s="13" t="str">
        <f>IF(B133="","",IFERROR(IF(OR(NOT(ISNUMBER(D133)),NOT(ISNUMBER(E133)),NOT(ISNUMBER(Carga!J134)),Carga!J134&lt;=0,COUNTIF(Carga!$B$7:$B$206,Carga!B134)&gt;1),"",D133*Carga!J134),""))</f>
        <v/>
      </c>
      <c r="H133" s="13" t="str">
        <f>IF(B133="","",IFERROR(IF(OR(NOT(ISNUMBER(E133)),NOT(ISNUMBER(Carga!J134)),Carga!J134&lt;=0,COUNTIF(Carga!$B$7:$B$206,Carga!B134)&gt;1),"",E133*Carga!J134),""))</f>
        <v/>
      </c>
      <c r="I133" s="13" t="str">
        <f>IF(B133="","",IFERROR(IF(OR(NOT(ISNUMBER(F133)),NOT(ISNUMBER(Carga!J134)),Carga!J134&lt;=0,COUNTIF(Carga!$B$7:$B$206,Carga!B134)&gt;1),"",F133*Carga!J134),""))</f>
        <v/>
      </c>
      <c r="J133" s="14" t="str">
        <f t="shared" si="13"/>
        <v/>
      </c>
      <c r="K133" s="13" t="str">
        <f>IF(Carga!B134="","",IFERROR(IF(OR(Carga!K134="",Carga!K134=0),"",IF(AND(ISNUMBER(Carga!K134),Carga!K134&gt;0),Carga!K134,"")),""))</f>
        <v/>
      </c>
      <c r="L133" s="13" t="str">
        <f t="shared" si="14"/>
        <v/>
      </c>
      <c r="M133" s="15" t="str">
        <f>IF(Carga!B134="","",IFERROR(IF(AND(ISNUMBER(Carga!L134),Carga!L134&gt;=1,Carga!L134&lt;=5),Carga!L134,""),""))</f>
        <v/>
      </c>
      <c r="N133" s="15" t="str">
        <f>IF(Carga!B134="","",IFERROR(IF(AND(ISNUMBER(Carga!M134),Carga!M134&gt;=1,Carga!M134&lt;=5),Carga!M134,""),""))</f>
        <v/>
      </c>
      <c r="O133" s="16" t="str">
        <f t="shared" si="15"/>
        <v/>
      </c>
      <c r="P133" s="11" t="str">
        <f>IF(B133="","",IFERROR(IF(OR(COUNT(Carga!D134:E134)&lt;2,COUNT(Carga!G134:J134)&lt;4,COUNT(Carga!L134:M134)&lt;2,Carga!D134&lt;=0,Carga!E134&lt;0,Carga!E134&gt;=Carga!D134,MIN(Carga!G134:I134)&lt;0,Carga!J134&lt;=0,Carga!L134&lt;1,Carga!L134&gt;5,Carga!M134&lt;1,Carga!M134&gt;5,MOD(Carga!L134,1)&lt;&gt;0,MOD(Carga!M134,1)&lt;&gt;0,AND(Carga!K134&lt;&gt;"",OR(NOT(ISNUMBER(Carga!K134)),Carga!K134&lt;0)),COUNTIF(Carga!$B$7:$B$206,Carga!B134)&gt;1),"Revisar datos",IF(F133&lt;=0,"Evaluar continuidad",IF(J133&gt;=IF(SUM($G$6:$G$205)&gt;0,SUM($I$6:$I$205)/SUM($G$6:$G$205),0),IF(O133&lt;=3,"Priorizar / mantener","Optimizar capacidad"),IF(O133&lt;=3,"Revisar rol","Evaluar continuidad")))),"Revisar datos"))</f>
        <v/>
      </c>
      <c r="Q133" s="17" t="str">
        <f>IF(OR(B133="",P133="Revisar datos",NOT(ISNUMBER(I133))),"",COUNTIF($I$6:$I$205,"&gt;"&amp;I133)+COUNTIF($I$6:I133,I133))</f>
        <v/>
      </c>
    </row>
    <row r="134" spans="1:17">
      <c r="A134" s="10" t="str">
        <f>IF(Carga!B135="","",Carga!A135)</f>
        <v/>
      </c>
      <c r="B134" s="10" t="str">
        <f>IF(Carga!B135="","",Carga!B135)</f>
        <v/>
      </c>
      <c r="C134" s="10" t="str">
        <f>IF(Carga!B135="","",Carga!C135)</f>
        <v/>
      </c>
      <c r="D134" s="12" t="str">
        <f>IF(Carga!B135="","",IF(ISNUMBER(Carga!F135),Carga!F135,""))</f>
        <v/>
      </c>
      <c r="E134" s="13" t="str">
        <f>IF(B134="","",IFERROR(IF(OR(COUNT(Carga!G135:I135)&lt;3,MIN(Carga!G135:I135)&lt;0),"",SUM(Carga!G135:I135)),""))</f>
        <v/>
      </c>
      <c r="F134" s="13" t="str">
        <f t="shared" ref="F134:F165" si="16">IF(OR(B134="",NOT(ISNUMBER(D134)),NOT(ISNUMBER(E134))),"",D134-E134)</f>
        <v/>
      </c>
      <c r="G134" s="13" t="str">
        <f>IF(B134="","",IFERROR(IF(OR(NOT(ISNUMBER(D134)),NOT(ISNUMBER(E134)),NOT(ISNUMBER(Carga!J135)),Carga!J135&lt;=0,COUNTIF(Carga!$B$7:$B$206,Carga!B135)&gt;1),"",D134*Carga!J135),""))</f>
        <v/>
      </c>
      <c r="H134" s="13" t="str">
        <f>IF(B134="","",IFERROR(IF(OR(NOT(ISNUMBER(E134)),NOT(ISNUMBER(Carga!J135)),Carga!J135&lt;=0,COUNTIF(Carga!$B$7:$B$206,Carga!B135)&gt;1),"",E134*Carga!J135),""))</f>
        <v/>
      </c>
      <c r="I134" s="13" t="str">
        <f>IF(B134="","",IFERROR(IF(OR(NOT(ISNUMBER(F134)),NOT(ISNUMBER(Carga!J135)),Carga!J135&lt;=0,COUNTIF(Carga!$B$7:$B$206,Carga!B135)&gt;1),"",F134*Carga!J135),""))</f>
        <v/>
      </c>
      <c r="J134" s="14" t="str">
        <f t="shared" ref="J134:J165" si="17">IF(OR(B134="",NOT(ISNUMBER(G134)),G134&lt;=0,NOT(ISNUMBER(I134))),"",I134/G134)</f>
        <v/>
      </c>
      <c r="K134" s="13" t="str">
        <f>IF(Carga!B135="","",IFERROR(IF(OR(Carga!K135="",Carga!K135=0),"",IF(AND(ISNUMBER(Carga!K135),Carga!K135&gt;0),Carga!K135,"")),""))</f>
        <v/>
      </c>
      <c r="L134" s="13" t="str">
        <f t="shared" ref="L134:L165" si="18">IF(OR(B134="",NOT(ISNUMBER(K134)),K134&lt;=0,NOT(ISNUMBER(F134))),"",F134/K134)</f>
        <v/>
      </c>
      <c r="M134" s="15" t="str">
        <f>IF(Carga!B135="","",IFERROR(IF(AND(ISNUMBER(Carga!L135),Carga!L135&gt;=1,Carga!L135&lt;=5),Carga!L135,""),""))</f>
        <v/>
      </c>
      <c r="N134" s="15" t="str">
        <f>IF(Carga!B135="","",IFERROR(IF(AND(ISNUMBER(Carga!M135),Carga!M135&gt;=1,Carga!M135&lt;=5),Carga!M135,""),""))</f>
        <v/>
      </c>
      <c r="O134" s="16" t="str">
        <f t="shared" ref="O134:O165" si="19">IF(OR(B134="",M134="",N134=""),"",AVERAGE(M134:N134))</f>
        <v/>
      </c>
      <c r="P134" s="11" t="str">
        <f>IF(B134="","",IFERROR(IF(OR(COUNT(Carga!D135:E135)&lt;2,COUNT(Carga!G135:J135)&lt;4,COUNT(Carga!L135:M135)&lt;2,Carga!D135&lt;=0,Carga!E135&lt;0,Carga!E135&gt;=Carga!D135,MIN(Carga!G135:I135)&lt;0,Carga!J135&lt;=0,Carga!L135&lt;1,Carga!L135&gt;5,Carga!M135&lt;1,Carga!M135&gt;5,MOD(Carga!L135,1)&lt;&gt;0,MOD(Carga!M135,1)&lt;&gt;0,AND(Carga!K135&lt;&gt;"",OR(NOT(ISNUMBER(Carga!K135)),Carga!K135&lt;0)),COUNTIF(Carga!$B$7:$B$206,Carga!B135)&gt;1),"Revisar datos",IF(F134&lt;=0,"Evaluar continuidad",IF(J134&gt;=IF(SUM($G$6:$G$205)&gt;0,SUM($I$6:$I$205)/SUM($G$6:$G$205),0),IF(O134&lt;=3,"Priorizar / mantener","Optimizar capacidad"),IF(O134&lt;=3,"Revisar rol","Evaluar continuidad")))),"Revisar datos"))</f>
        <v/>
      </c>
      <c r="Q134" s="17" t="str">
        <f>IF(OR(B134="",P134="Revisar datos",NOT(ISNUMBER(I134))),"",COUNTIF($I$6:$I$205,"&gt;"&amp;I134)+COUNTIF($I$6:I134,I134))</f>
        <v/>
      </c>
    </row>
    <row r="135" spans="1:17">
      <c r="A135" s="10" t="str">
        <f>IF(Carga!B136="","",Carga!A136)</f>
        <v/>
      </c>
      <c r="B135" s="10" t="str">
        <f>IF(Carga!B136="","",Carga!B136)</f>
        <v/>
      </c>
      <c r="C135" s="10" t="str">
        <f>IF(Carga!B136="","",Carga!C136)</f>
        <v/>
      </c>
      <c r="D135" s="12" t="str">
        <f>IF(Carga!B136="","",IF(ISNUMBER(Carga!F136),Carga!F136,""))</f>
        <v/>
      </c>
      <c r="E135" s="13" t="str">
        <f>IF(B135="","",IFERROR(IF(OR(COUNT(Carga!G136:I136)&lt;3,MIN(Carga!G136:I136)&lt;0),"",SUM(Carga!G136:I136)),""))</f>
        <v/>
      </c>
      <c r="F135" s="13" t="str">
        <f t="shared" si="16"/>
        <v/>
      </c>
      <c r="G135" s="13" t="str">
        <f>IF(B135="","",IFERROR(IF(OR(NOT(ISNUMBER(D135)),NOT(ISNUMBER(E135)),NOT(ISNUMBER(Carga!J136)),Carga!J136&lt;=0,COUNTIF(Carga!$B$7:$B$206,Carga!B136)&gt;1),"",D135*Carga!J136),""))</f>
        <v/>
      </c>
      <c r="H135" s="13" t="str">
        <f>IF(B135="","",IFERROR(IF(OR(NOT(ISNUMBER(E135)),NOT(ISNUMBER(Carga!J136)),Carga!J136&lt;=0,COUNTIF(Carga!$B$7:$B$206,Carga!B136)&gt;1),"",E135*Carga!J136),""))</f>
        <v/>
      </c>
      <c r="I135" s="13" t="str">
        <f>IF(B135="","",IFERROR(IF(OR(NOT(ISNUMBER(F135)),NOT(ISNUMBER(Carga!J136)),Carga!J136&lt;=0,COUNTIF(Carga!$B$7:$B$206,Carga!B136)&gt;1),"",F135*Carga!J136),""))</f>
        <v/>
      </c>
      <c r="J135" s="14" t="str">
        <f t="shared" si="17"/>
        <v/>
      </c>
      <c r="K135" s="13" t="str">
        <f>IF(Carga!B136="","",IFERROR(IF(OR(Carga!K136="",Carga!K136=0),"",IF(AND(ISNUMBER(Carga!K136),Carga!K136&gt;0),Carga!K136,"")),""))</f>
        <v/>
      </c>
      <c r="L135" s="13" t="str">
        <f t="shared" si="18"/>
        <v/>
      </c>
      <c r="M135" s="15" t="str">
        <f>IF(Carga!B136="","",IFERROR(IF(AND(ISNUMBER(Carga!L136),Carga!L136&gt;=1,Carga!L136&lt;=5),Carga!L136,""),""))</f>
        <v/>
      </c>
      <c r="N135" s="15" t="str">
        <f>IF(Carga!B136="","",IFERROR(IF(AND(ISNUMBER(Carga!M136),Carga!M136&gt;=1,Carga!M136&lt;=5),Carga!M136,""),""))</f>
        <v/>
      </c>
      <c r="O135" s="16" t="str">
        <f t="shared" si="19"/>
        <v/>
      </c>
      <c r="P135" s="11" t="str">
        <f>IF(B135="","",IFERROR(IF(OR(COUNT(Carga!D136:E136)&lt;2,COUNT(Carga!G136:J136)&lt;4,COUNT(Carga!L136:M136)&lt;2,Carga!D136&lt;=0,Carga!E136&lt;0,Carga!E136&gt;=Carga!D136,MIN(Carga!G136:I136)&lt;0,Carga!J136&lt;=0,Carga!L136&lt;1,Carga!L136&gt;5,Carga!M136&lt;1,Carga!M136&gt;5,MOD(Carga!L136,1)&lt;&gt;0,MOD(Carga!M136,1)&lt;&gt;0,AND(Carga!K136&lt;&gt;"",OR(NOT(ISNUMBER(Carga!K136)),Carga!K136&lt;0)),COUNTIF(Carga!$B$7:$B$206,Carga!B136)&gt;1),"Revisar datos",IF(F135&lt;=0,"Evaluar continuidad",IF(J135&gt;=IF(SUM($G$6:$G$205)&gt;0,SUM($I$6:$I$205)/SUM($G$6:$G$205),0),IF(O135&lt;=3,"Priorizar / mantener","Optimizar capacidad"),IF(O135&lt;=3,"Revisar rol","Evaluar continuidad")))),"Revisar datos"))</f>
        <v/>
      </c>
      <c r="Q135" s="17" t="str">
        <f>IF(OR(B135="",P135="Revisar datos",NOT(ISNUMBER(I135))),"",COUNTIF($I$6:$I$205,"&gt;"&amp;I135)+COUNTIF($I$6:I135,I135))</f>
        <v/>
      </c>
    </row>
    <row r="136" spans="1:17">
      <c r="A136" s="10" t="str">
        <f>IF(Carga!B137="","",Carga!A137)</f>
        <v/>
      </c>
      <c r="B136" s="10" t="str">
        <f>IF(Carga!B137="","",Carga!B137)</f>
        <v/>
      </c>
      <c r="C136" s="10" t="str">
        <f>IF(Carga!B137="","",Carga!C137)</f>
        <v/>
      </c>
      <c r="D136" s="12" t="str">
        <f>IF(Carga!B137="","",IF(ISNUMBER(Carga!F137),Carga!F137,""))</f>
        <v/>
      </c>
      <c r="E136" s="13" t="str">
        <f>IF(B136="","",IFERROR(IF(OR(COUNT(Carga!G137:I137)&lt;3,MIN(Carga!G137:I137)&lt;0),"",SUM(Carga!G137:I137)),""))</f>
        <v/>
      </c>
      <c r="F136" s="13" t="str">
        <f t="shared" si="16"/>
        <v/>
      </c>
      <c r="G136" s="13" t="str">
        <f>IF(B136="","",IFERROR(IF(OR(NOT(ISNUMBER(D136)),NOT(ISNUMBER(E136)),NOT(ISNUMBER(Carga!J137)),Carga!J137&lt;=0,COUNTIF(Carga!$B$7:$B$206,Carga!B137)&gt;1),"",D136*Carga!J137),""))</f>
        <v/>
      </c>
      <c r="H136" s="13" t="str">
        <f>IF(B136="","",IFERROR(IF(OR(NOT(ISNUMBER(E136)),NOT(ISNUMBER(Carga!J137)),Carga!J137&lt;=0,COUNTIF(Carga!$B$7:$B$206,Carga!B137)&gt;1),"",E136*Carga!J137),""))</f>
        <v/>
      </c>
      <c r="I136" s="13" t="str">
        <f>IF(B136="","",IFERROR(IF(OR(NOT(ISNUMBER(F136)),NOT(ISNUMBER(Carga!J137)),Carga!J137&lt;=0,COUNTIF(Carga!$B$7:$B$206,Carga!B137)&gt;1),"",F136*Carga!J137),""))</f>
        <v/>
      </c>
      <c r="J136" s="14" t="str">
        <f t="shared" si="17"/>
        <v/>
      </c>
      <c r="K136" s="13" t="str">
        <f>IF(Carga!B137="","",IFERROR(IF(OR(Carga!K137="",Carga!K137=0),"",IF(AND(ISNUMBER(Carga!K137),Carga!K137&gt;0),Carga!K137,"")),""))</f>
        <v/>
      </c>
      <c r="L136" s="13" t="str">
        <f t="shared" si="18"/>
        <v/>
      </c>
      <c r="M136" s="15" t="str">
        <f>IF(Carga!B137="","",IFERROR(IF(AND(ISNUMBER(Carga!L137),Carga!L137&gt;=1,Carga!L137&lt;=5),Carga!L137,""),""))</f>
        <v/>
      </c>
      <c r="N136" s="15" t="str">
        <f>IF(Carga!B137="","",IFERROR(IF(AND(ISNUMBER(Carga!M137),Carga!M137&gt;=1,Carga!M137&lt;=5),Carga!M137,""),""))</f>
        <v/>
      </c>
      <c r="O136" s="16" t="str">
        <f t="shared" si="19"/>
        <v/>
      </c>
      <c r="P136" s="11" t="str">
        <f>IF(B136="","",IFERROR(IF(OR(COUNT(Carga!D137:E137)&lt;2,COUNT(Carga!G137:J137)&lt;4,COUNT(Carga!L137:M137)&lt;2,Carga!D137&lt;=0,Carga!E137&lt;0,Carga!E137&gt;=Carga!D137,MIN(Carga!G137:I137)&lt;0,Carga!J137&lt;=0,Carga!L137&lt;1,Carga!L137&gt;5,Carga!M137&lt;1,Carga!M137&gt;5,MOD(Carga!L137,1)&lt;&gt;0,MOD(Carga!M137,1)&lt;&gt;0,AND(Carga!K137&lt;&gt;"",OR(NOT(ISNUMBER(Carga!K137)),Carga!K137&lt;0)),COUNTIF(Carga!$B$7:$B$206,Carga!B137)&gt;1),"Revisar datos",IF(F136&lt;=0,"Evaluar continuidad",IF(J136&gt;=IF(SUM($G$6:$G$205)&gt;0,SUM($I$6:$I$205)/SUM($G$6:$G$205),0),IF(O136&lt;=3,"Priorizar / mantener","Optimizar capacidad"),IF(O136&lt;=3,"Revisar rol","Evaluar continuidad")))),"Revisar datos"))</f>
        <v/>
      </c>
      <c r="Q136" s="17" t="str">
        <f>IF(OR(B136="",P136="Revisar datos",NOT(ISNUMBER(I136))),"",COUNTIF($I$6:$I$205,"&gt;"&amp;I136)+COUNTIF($I$6:I136,I136))</f>
        <v/>
      </c>
    </row>
    <row r="137" spans="1:17">
      <c r="A137" s="10" t="str">
        <f>IF(Carga!B138="","",Carga!A138)</f>
        <v/>
      </c>
      <c r="B137" s="10" t="str">
        <f>IF(Carga!B138="","",Carga!B138)</f>
        <v/>
      </c>
      <c r="C137" s="10" t="str">
        <f>IF(Carga!B138="","",Carga!C138)</f>
        <v/>
      </c>
      <c r="D137" s="12" t="str">
        <f>IF(Carga!B138="","",IF(ISNUMBER(Carga!F138),Carga!F138,""))</f>
        <v/>
      </c>
      <c r="E137" s="13" t="str">
        <f>IF(B137="","",IFERROR(IF(OR(COUNT(Carga!G138:I138)&lt;3,MIN(Carga!G138:I138)&lt;0),"",SUM(Carga!G138:I138)),""))</f>
        <v/>
      </c>
      <c r="F137" s="13" t="str">
        <f t="shared" si="16"/>
        <v/>
      </c>
      <c r="G137" s="13" t="str">
        <f>IF(B137="","",IFERROR(IF(OR(NOT(ISNUMBER(D137)),NOT(ISNUMBER(E137)),NOT(ISNUMBER(Carga!J138)),Carga!J138&lt;=0,COUNTIF(Carga!$B$7:$B$206,Carga!B138)&gt;1),"",D137*Carga!J138),""))</f>
        <v/>
      </c>
      <c r="H137" s="13" t="str">
        <f>IF(B137="","",IFERROR(IF(OR(NOT(ISNUMBER(E137)),NOT(ISNUMBER(Carga!J138)),Carga!J138&lt;=0,COUNTIF(Carga!$B$7:$B$206,Carga!B138)&gt;1),"",E137*Carga!J138),""))</f>
        <v/>
      </c>
      <c r="I137" s="13" t="str">
        <f>IF(B137="","",IFERROR(IF(OR(NOT(ISNUMBER(F137)),NOT(ISNUMBER(Carga!J138)),Carga!J138&lt;=0,COUNTIF(Carga!$B$7:$B$206,Carga!B138)&gt;1),"",F137*Carga!J138),""))</f>
        <v/>
      </c>
      <c r="J137" s="14" t="str">
        <f t="shared" si="17"/>
        <v/>
      </c>
      <c r="K137" s="13" t="str">
        <f>IF(Carga!B138="","",IFERROR(IF(OR(Carga!K138="",Carga!K138=0),"",IF(AND(ISNUMBER(Carga!K138),Carga!K138&gt;0),Carga!K138,"")),""))</f>
        <v/>
      </c>
      <c r="L137" s="13" t="str">
        <f t="shared" si="18"/>
        <v/>
      </c>
      <c r="M137" s="15" t="str">
        <f>IF(Carga!B138="","",IFERROR(IF(AND(ISNUMBER(Carga!L138),Carga!L138&gt;=1,Carga!L138&lt;=5),Carga!L138,""),""))</f>
        <v/>
      </c>
      <c r="N137" s="15" t="str">
        <f>IF(Carga!B138="","",IFERROR(IF(AND(ISNUMBER(Carga!M138),Carga!M138&gt;=1,Carga!M138&lt;=5),Carga!M138,""),""))</f>
        <v/>
      </c>
      <c r="O137" s="16" t="str">
        <f t="shared" si="19"/>
        <v/>
      </c>
      <c r="P137" s="11" t="str">
        <f>IF(B137="","",IFERROR(IF(OR(COUNT(Carga!D138:E138)&lt;2,COUNT(Carga!G138:J138)&lt;4,COUNT(Carga!L138:M138)&lt;2,Carga!D138&lt;=0,Carga!E138&lt;0,Carga!E138&gt;=Carga!D138,MIN(Carga!G138:I138)&lt;0,Carga!J138&lt;=0,Carga!L138&lt;1,Carga!L138&gt;5,Carga!M138&lt;1,Carga!M138&gt;5,MOD(Carga!L138,1)&lt;&gt;0,MOD(Carga!M138,1)&lt;&gt;0,AND(Carga!K138&lt;&gt;"",OR(NOT(ISNUMBER(Carga!K138)),Carga!K138&lt;0)),COUNTIF(Carga!$B$7:$B$206,Carga!B138)&gt;1),"Revisar datos",IF(F137&lt;=0,"Evaluar continuidad",IF(J137&gt;=IF(SUM($G$6:$G$205)&gt;0,SUM($I$6:$I$205)/SUM($G$6:$G$205),0),IF(O137&lt;=3,"Priorizar / mantener","Optimizar capacidad"),IF(O137&lt;=3,"Revisar rol","Evaluar continuidad")))),"Revisar datos"))</f>
        <v/>
      </c>
      <c r="Q137" s="17" t="str">
        <f>IF(OR(B137="",P137="Revisar datos",NOT(ISNUMBER(I137))),"",COUNTIF($I$6:$I$205,"&gt;"&amp;I137)+COUNTIF($I$6:I137,I137))</f>
        <v/>
      </c>
    </row>
    <row r="138" spans="1:17">
      <c r="A138" s="10" t="str">
        <f>IF(Carga!B139="","",Carga!A139)</f>
        <v/>
      </c>
      <c r="B138" s="10" t="str">
        <f>IF(Carga!B139="","",Carga!B139)</f>
        <v/>
      </c>
      <c r="C138" s="10" t="str">
        <f>IF(Carga!B139="","",Carga!C139)</f>
        <v/>
      </c>
      <c r="D138" s="12" t="str">
        <f>IF(Carga!B139="","",IF(ISNUMBER(Carga!F139),Carga!F139,""))</f>
        <v/>
      </c>
      <c r="E138" s="13" t="str">
        <f>IF(B138="","",IFERROR(IF(OR(COUNT(Carga!G139:I139)&lt;3,MIN(Carga!G139:I139)&lt;0),"",SUM(Carga!G139:I139)),""))</f>
        <v/>
      </c>
      <c r="F138" s="13" t="str">
        <f t="shared" si="16"/>
        <v/>
      </c>
      <c r="G138" s="13" t="str">
        <f>IF(B138="","",IFERROR(IF(OR(NOT(ISNUMBER(D138)),NOT(ISNUMBER(E138)),NOT(ISNUMBER(Carga!J139)),Carga!J139&lt;=0,COUNTIF(Carga!$B$7:$B$206,Carga!B139)&gt;1),"",D138*Carga!J139),""))</f>
        <v/>
      </c>
      <c r="H138" s="13" t="str">
        <f>IF(B138="","",IFERROR(IF(OR(NOT(ISNUMBER(E138)),NOT(ISNUMBER(Carga!J139)),Carga!J139&lt;=0,COUNTIF(Carga!$B$7:$B$206,Carga!B139)&gt;1),"",E138*Carga!J139),""))</f>
        <v/>
      </c>
      <c r="I138" s="13" t="str">
        <f>IF(B138="","",IFERROR(IF(OR(NOT(ISNUMBER(F138)),NOT(ISNUMBER(Carga!J139)),Carga!J139&lt;=0,COUNTIF(Carga!$B$7:$B$206,Carga!B139)&gt;1),"",F138*Carga!J139),""))</f>
        <v/>
      </c>
      <c r="J138" s="14" t="str">
        <f t="shared" si="17"/>
        <v/>
      </c>
      <c r="K138" s="13" t="str">
        <f>IF(Carga!B139="","",IFERROR(IF(OR(Carga!K139="",Carga!K139=0),"",IF(AND(ISNUMBER(Carga!K139),Carga!K139&gt;0),Carga!K139,"")),""))</f>
        <v/>
      </c>
      <c r="L138" s="13" t="str">
        <f t="shared" si="18"/>
        <v/>
      </c>
      <c r="M138" s="15" t="str">
        <f>IF(Carga!B139="","",IFERROR(IF(AND(ISNUMBER(Carga!L139),Carga!L139&gt;=1,Carga!L139&lt;=5),Carga!L139,""),""))</f>
        <v/>
      </c>
      <c r="N138" s="15" t="str">
        <f>IF(Carga!B139="","",IFERROR(IF(AND(ISNUMBER(Carga!M139),Carga!M139&gt;=1,Carga!M139&lt;=5),Carga!M139,""),""))</f>
        <v/>
      </c>
      <c r="O138" s="16" t="str">
        <f t="shared" si="19"/>
        <v/>
      </c>
      <c r="P138" s="11" t="str">
        <f>IF(B138="","",IFERROR(IF(OR(COUNT(Carga!D139:E139)&lt;2,COUNT(Carga!G139:J139)&lt;4,COUNT(Carga!L139:M139)&lt;2,Carga!D139&lt;=0,Carga!E139&lt;0,Carga!E139&gt;=Carga!D139,MIN(Carga!G139:I139)&lt;0,Carga!J139&lt;=0,Carga!L139&lt;1,Carga!L139&gt;5,Carga!M139&lt;1,Carga!M139&gt;5,MOD(Carga!L139,1)&lt;&gt;0,MOD(Carga!M139,1)&lt;&gt;0,AND(Carga!K139&lt;&gt;"",OR(NOT(ISNUMBER(Carga!K139)),Carga!K139&lt;0)),COUNTIF(Carga!$B$7:$B$206,Carga!B139)&gt;1),"Revisar datos",IF(F138&lt;=0,"Evaluar continuidad",IF(J138&gt;=IF(SUM($G$6:$G$205)&gt;0,SUM($I$6:$I$205)/SUM($G$6:$G$205),0),IF(O138&lt;=3,"Priorizar / mantener","Optimizar capacidad"),IF(O138&lt;=3,"Revisar rol","Evaluar continuidad")))),"Revisar datos"))</f>
        <v/>
      </c>
      <c r="Q138" s="17" t="str">
        <f>IF(OR(B138="",P138="Revisar datos",NOT(ISNUMBER(I138))),"",COUNTIF($I$6:$I$205,"&gt;"&amp;I138)+COUNTIF($I$6:I138,I138))</f>
        <v/>
      </c>
    </row>
    <row r="139" spans="1:17">
      <c r="A139" s="10" t="str">
        <f>IF(Carga!B140="","",Carga!A140)</f>
        <v/>
      </c>
      <c r="B139" s="10" t="str">
        <f>IF(Carga!B140="","",Carga!B140)</f>
        <v/>
      </c>
      <c r="C139" s="10" t="str">
        <f>IF(Carga!B140="","",Carga!C140)</f>
        <v/>
      </c>
      <c r="D139" s="12" t="str">
        <f>IF(Carga!B140="","",IF(ISNUMBER(Carga!F140),Carga!F140,""))</f>
        <v/>
      </c>
      <c r="E139" s="13" t="str">
        <f>IF(B139="","",IFERROR(IF(OR(COUNT(Carga!G140:I140)&lt;3,MIN(Carga!G140:I140)&lt;0),"",SUM(Carga!G140:I140)),""))</f>
        <v/>
      </c>
      <c r="F139" s="13" t="str">
        <f t="shared" si="16"/>
        <v/>
      </c>
      <c r="G139" s="13" t="str">
        <f>IF(B139="","",IFERROR(IF(OR(NOT(ISNUMBER(D139)),NOT(ISNUMBER(E139)),NOT(ISNUMBER(Carga!J140)),Carga!J140&lt;=0,COUNTIF(Carga!$B$7:$B$206,Carga!B140)&gt;1),"",D139*Carga!J140),""))</f>
        <v/>
      </c>
      <c r="H139" s="13" t="str">
        <f>IF(B139="","",IFERROR(IF(OR(NOT(ISNUMBER(E139)),NOT(ISNUMBER(Carga!J140)),Carga!J140&lt;=0,COUNTIF(Carga!$B$7:$B$206,Carga!B140)&gt;1),"",E139*Carga!J140),""))</f>
        <v/>
      </c>
      <c r="I139" s="13" t="str">
        <f>IF(B139="","",IFERROR(IF(OR(NOT(ISNUMBER(F139)),NOT(ISNUMBER(Carga!J140)),Carga!J140&lt;=0,COUNTIF(Carga!$B$7:$B$206,Carga!B140)&gt;1),"",F139*Carga!J140),""))</f>
        <v/>
      </c>
      <c r="J139" s="14" t="str">
        <f t="shared" si="17"/>
        <v/>
      </c>
      <c r="K139" s="13" t="str">
        <f>IF(Carga!B140="","",IFERROR(IF(OR(Carga!K140="",Carga!K140=0),"",IF(AND(ISNUMBER(Carga!K140),Carga!K140&gt;0),Carga!K140,"")),""))</f>
        <v/>
      </c>
      <c r="L139" s="13" t="str">
        <f t="shared" si="18"/>
        <v/>
      </c>
      <c r="M139" s="15" t="str">
        <f>IF(Carga!B140="","",IFERROR(IF(AND(ISNUMBER(Carga!L140),Carga!L140&gt;=1,Carga!L140&lt;=5),Carga!L140,""),""))</f>
        <v/>
      </c>
      <c r="N139" s="15" t="str">
        <f>IF(Carga!B140="","",IFERROR(IF(AND(ISNUMBER(Carga!M140),Carga!M140&gt;=1,Carga!M140&lt;=5),Carga!M140,""),""))</f>
        <v/>
      </c>
      <c r="O139" s="16" t="str">
        <f t="shared" si="19"/>
        <v/>
      </c>
      <c r="P139" s="11" t="str">
        <f>IF(B139="","",IFERROR(IF(OR(COUNT(Carga!D140:E140)&lt;2,COUNT(Carga!G140:J140)&lt;4,COUNT(Carga!L140:M140)&lt;2,Carga!D140&lt;=0,Carga!E140&lt;0,Carga!E140&gt;=Carga!D140,MIN(Carga!G140:I140)&lt;0,Carga!J140&lt;=0,Carga!L140&lt;1,Carga!L140&gt;5,Carga!M140&lt;1,Carga!M140&gt;5,MOD(Carga!L140,1)&lt;&gt;0,MOD(Carga!M140,1)&lt;&gt;0,AND(Carga!K140&lt;&gt;"",OR(NOT(ISNUMBER(Carga!K140)),Carga!K140&lt;0)),COUNTIF(Carga!$B$7:$B$206,Carga!B140)&gt;1),"Revisar datos",IF(F139&lt;=0,"Evaluar continuidad",IF(J139&gt;=IF(SUM($G$6:$G$205)&gt;0,SUM($I$6:$I$205)/SUM($G$6:$G$205),0),IF(O139&lt;=3,"Priorizar / mantener","Optimizar capacidad"),IF(O139&lt;=3,"Revisar rol","Evaluar continuidad")))),"Revisar datos"))</f>
        <v/>
      </c>
      <c r="Q139" s="17" t="str">
        <f>IF(OR(B139="",P139="Revisar datos",NOT(ISNUMBER(I139))),"",COUNTIF($I$6:$I$205,"&gt;"&amp;I139)+COUNTIF($I$6:I139,I139))</f>
        <v/>
      </c>
    </row>
    <row r="140" spans="1:17">
      <c r="A140" s="10" t="str">
        <f>IF(Carga!B141="","",Carga!A141)</f>
        <v/>
      </c>
      <c r="B140" s="10" t="str">
        <f>IF(Carga!B141="","",Carga!B141)</f>
        <v/>
      </c>
      <c r="C140" s="10" t="str">
        <f>IF(Carga!B141="","",Carga!C141)</f>
        <v/>
      </c>
      <c r="D140" s="12" t="str">
        <f>IF(Carga!B141="","",IF(ISNUMBER(Carga!F141),Carga!F141,""))</f>
        <v/>
      </c>
      <c r="E140" s="13" t="str">
        <f>IF(B140="","",IFERROR(IF(OR(COUNT(Carga!G141:I141)&lt;3,MIN(Carga!G141:I141)&lt;0),"",SUM(Carga!G141:I141)),""))</f>
        <v/>
      </c>
      <c r="F140" s="13" t="str">
        <f t="shared" si="16"/>
        <v/>
      </c>
      <c r="G140" s="13" t="str">
        <f>IF(B140="","",IFERROR(IF(OR(NOT(ISNUMBER(D140)),NOT(ISNUMBER(E140)),NOT(ISNUMBER(Carga!J141)),Carga!J141&lt;=0,COUNTIF(Carga!$B$7:$B$206,Carga!B141)&gt;1),"",D140*Carga!J141),""))</f>
        <v/>
      </c>
      <c r="H140" s="13" t="str">
        <f>IF(B140="","",IFERROR(IF(OR(NOT(ISNUMBER(E140)),NOT(ISNUMBER(Carga!J141)),Carga!J141&lt;=0,COUNTIF(Carga!$B$7:$B$206,Carga!B141)&gt;1),"",E140*Carga!J141),""))</f>
        <v/>
      </c>
      <c r="I140" s="13" t="str">
        <f>IF(B140="","",IFERROR(IF(OR(NOT(ISNUMBER(F140)),NOT(ISNUMBER(Carga!J141)),Carga!J141&lt;=0,COUNTIF(Carga!$B$7:$B$206,Carga!B141)&gt;1),"",F140*Carga!J141),""))</f>
        <v/>
      </c>
      <c r="J140" s="14" t="str">
        <f t="shared" si="17"/>
        <v/>
      </c>
      <c r="K140" s="13" t="str">
        <f>IF(Carga!B141="","",IFERROR(IF(OR(Carga!K141="",Carga!K141=0),"",IF(AND(ISNUMBER(Carga!K141),Carga!K141&gt;0),Carga!K141,"")),""))</f>
        <v/>
      </c>
      <c r="L140" s="13" t="str">
        <f t="shared" si="18"/>
        <v/>
      </c>
      <c r="M140" s="15" t="str">
        <f>IF(Carga!B141="","",IFERROR(IF(AND(ISNUMBER(Carga!L141),Carga!L141&gt;=1,Carga!L141&lt;=5),Carga!L141,""),""))</f>
        <v/>
      </c>
      <c r="N140" s="15" t="str">
        <f>IF(Carga!B141="","",IFERROR(IF(AND(ISNUMBER(Carga!M141),Carga!M141&gt;=1,Carga!M141&lt;=5),Carga!M141,""),""))</f>
        <v/>
      </c>
      <c r="O140" s="16" t="str">
        <f t="shared" si="19"/>
        <v/>
      </c>
      <c r="P140" s="11" t="str">
        <f>IF(B140="","",IFERROR(IF(OR(COUNT(Carga!D141:E141)&lt;2,COUNT(Carga!G141:J141)&lt;4,COUNT(Carga!L141:M141)&lt;2,Carga!D141&lt;=0,Carga!E141&lt;0,Carga!E141&gt;=Carga!D141,MIN(Carga!G141:I141)&lt;0,Carga!J141&lt;=0,Carga!L141&lt;1,Carga!L141&gt;5,Carga!M141&lt;1,Carga!M141&gt;5,MOD(Carga!L141,1)&lt;&gt;0,MOD(Carga!M141,1)&lt;&gt;0,AND(Carga!K141&lt;&gt;"",OR(NOT(ISNUMBER(Carga!K141)),Carga!K141&lt;0)),COUNTIF(Carga!$B$7:$B$206,Carga!B141)&gt;1),"Revisar datos",IF(F140&lt;=0,"Evaluar continuidad",IF(J140&gt;=IF(SUM($G$6:$G$205)&gt;0,SUM($I$6:$I$205)/SUM($G$6:$G$205),0),IF(O140&lt;=3,"Priorizar / mantener","Optimizar capacidad"),IF(O140&lt;=3,"Revisar rol","Evaluar continuidad")))),"Revisar datos"))</f>
        <v/>
      </c>
      <c r="Q140" s="17" t="str">
        <f>IF(OR(B140="",P140="Revisar datos",NOT(ISNUMBER(I140))),"",COUNTIF($I$6:$I$205,"&gt;"&amp;I140)+COUNTIF($I$6:I140,I140))</f>
        <v/>
      </c>
    </row>
    <row r="141" spans="1:17">
      <c r="A141" s="10" t="str">
        <f>IF(Carga!B142="","",Carga!A142)</f>
        <v/>
      </c>
      <c r="B141" s="10" t="str">
        <f>IF(Carga!B142="","",Carga!B142)</f>
        <v/>
      </c>
      <c r="C141" s="10" t="str">
        <f>IF(Carga!B142="","",Carga!C142)</f>
        <v/>
      </c>
      <c r="D141" s="12" t="str">
        <f>IF(Carga!B142="","",IF(ISNUMBER(Carga!F142),Carga!F142,""))</f>
        <v/>
      </c>
      <c r="E141" s="13" t="str">
        <f>IF(B141="","",IFERROR(IF(OR(COUNT(Carga!G142:I142)&lt;3,MIN(Carga!G142:I142)&lt;0),"",SUM(Carga!G142:I142)),""))</f>
        <v/>
      </c>
      <c r="F141" s="13" t="str">
        <f t="shared" si="16"/>
        <v/>
      </c>
      <c r="G141" s="13" t="str">
        <f>IF(B141="","",IFERROR(IF(OR(NOT(ISNUMBER(D141)),NOT(ISNUMBER(E141)),NOT(ISNUMBER(Carga!J142)),Carga!J142&lt;=0,COUNTIF(Carga!$B$7:$B$206,Carga!B142)&gt;1),"",D141*Carga!J142),""))</f>
        <v/>
      </c>
      <c r="H141" s="13" t="str">
        <f>IF(B141="","",IFERROR(IF(OR(NOT(ISNUMBER(E141)),NOT(ISNUMBER(Carga!J142)),Carga!J142&lt;=0,COUNTIF(Carga!$B$7:$B$206,Carga!B142)&gt;1),"",E141*Carga!J142),""))</f>
        <v/>
      </c>
      <c r="I141" s="13" t="str">
        <f>IF(B141="","",IFERROR(IF(OR(NOT(ISNUMBER(F141)),NOT(ISNUMBER(Carga!J142)),Carga!J142&lt;=0,COUNTIF(Carga!$B$7:$B$206,Carga!B142)&gt;1),"",F141*Carga!J142),""))</f>
        <v/>
      </c>
      <c r="J141" s="14" t="str">
        <f t="shared" si="17"/>
        <v/>
      </c>
      <c r="K141" s="13" t="str">
        <f>IF(Carga!B142="","",IFERROR(IF(OR(Carga!K142="",Carga!K142=0),"",IF(AND(ISNUMBER(Carga!K142),Carga!K142&gt;0),Carga!K142,"")),""))</f>
        <v/>
      </c>
      <c r="L141" s="13" t="str">
        <f t="shared" si="18"/>
        <v/>
      </c>
      <c r="M141" s="15" t="str">
        <f>IF(Carga!B142="","",IFERROR(IF(AND(ISNUMBER(Carga!L142),Carga!L142&gt;=1,Carga!L142&lt;=5),Carga!L142,""),""))</f>
        <v/>
      </c>
      <c r="N141" s="15" t="str">
        <f>IF(Carga!B142="","",IFERROR(IF(AND(ISNUMBER(Carga!M142),Carga!M142&gt;=1,Carga!M142&lt;=5),Carga!M142,""),""))</f>
        <v/>
      </c>
      <c r="O141" s="16" t="str">
        <f t="shared" si="19"/>
        <v/>
      </c>
      <c r="P141" s="11" t="str">
        <f>IF(B141="","",IFERROR(IF(OR(COUNT(Carga!D142:E142)&lt;2,COUNT(Carga!G142:J142)&lt;4,COUNT(Carga!L142:M142)&lt;2,Carga!D142&lt;=0,Carga!E142&lt;0,Carga!E142&gt;=Carga!D142,MIN(Carga!G142:I142)&lt;0,Carga!J142&lt;=0,Carga!L142&lt;1,Carga!L142&gt;5,Carga!M142&lt;1,Carga!M142&gt;5,MOD(Carga!L142,1)&lt;&gt;0,MOD(Carga!M142,1)&lt;&gt;0,AND(Carga!K142&lt;&gt;"",OR(NOT(ISNUMBER(Carga!K142)),Carga!K142&lt;0)),COUNTIF(Carga!$B$7:$B$206,Carga!B142)&gt;1),"Revisar datos",IF(F141&lt;=0,"Evaluar continuidad",IF(J141&gt;=IF(SUM($G$6:$G$205)&gt;0,SUM($I$6:$I$205)/SUM($G$6:$G$205),0),IF(O141&lt;=3,"Priorizar / mantener","Optimizar capacidad"),IF(O141&lt;=3,"Revisar rol","Evaluar continuidad")))),"Revisar datos"))</f>
        <v/>
      </c>
      <c r="Q141" s="17" t="str">
        <f>IF(OR(B141="",P141="Revisar datos",NOT(ISNUMBER(I141))),"",COUNTIF($I$6:$I$205,"&gt;"&amp;I141)+COUNTIF($I$6:I141,I141))</f>
        <v/>
      </c>
    </row>
    <row r="142" spans="1:17">
      <c r="A142" s="10" t="str">
        <f>IF(Carga!B143="","",Carga!A143)</f>
        <v/>
      </c>
      <c r="B142" s="10" t="str">
        <f>IF(Carga!B143="","",Carga!B143)</f>
        <v/>
      </c>
      <c r="C142" s="10" t="str">
        <f>IF(Carga!B143="","",Carga!C143)</f>
        <v/>
      </c>
      <c r="D142" s="12" t="str">
        <f>IF(Carga!B143="","",IF(ISNUMBER(Carga!F143),Carga!F143,""))</f>
        <v/>
      </c>
      <c r="E142" s="13" t="str">
        <f>IF(B142="","",IFERROR(IF(OR(COUNT(Carga!G143:I143)&lt;3,MIN(Carga!G143:I143)&lt;0),"",SUM(Carga!G143:I143)),""))</f>
        <v/>
      </c>
      <c r="F142" s="13" t="str">
        <f t="shared" si="16"/>
        <v/>
      </c>
      <c r="G142" s="13" t="str">
        <f>IF(B142="","",IFERROR(IF(OR(NOT(ISNUMBER(D142)),NOT(ISNUMBER(E142)),NOT(ISNUMBER(Carga!J143)),Carga!J143&lt;=0,COUNTIF(Carga!$B$7:$B$206,Carga!B143)&gt;1),"",D142*Carga!J143),""))</f>
        <v/>
      </c>
      <c r="H142" s="13" t="str">
        <f>IF(B142="","",IFERROR(IF(OR(NOT(ISNUMBER(E142)),NOT(ISNUMBER(Carga!J143)),Carga!J143&lt;=0,COUNTIF(Carga!$B$7:$B$206,Carga!B143)&gt;1),"",E142*Carga!J143),""))</f>
        <v/>
      </c>
      <c r="I142" s="13" t="str">
        <f>IF(B142="","",IFERROR(IF(OR(NOT(ISNUMBER(F142)),NOT(ISNUMBER(Carga!J143)),Carga!J143&lt;=0,COUNTIF(Carga!$B$7:$B$206,Carga!B143)&gt;1),"",F142*Carga!J143),""))</f>
        <v/>
      </c>
      <c r="J142" s="14" t="str">
        <f t="shared" si="17"/>
        <v/>
      </c>
      <c r="K142" s="13" t="str">
        <f>IF(Carga!B143="","",IFERROR(IF(OR(Carga!K143="",Carga!K143=0),"",IF(AND(ISNUMBER(Carga!K143),Carga!K143&gt;0),Carga!K143,"")),""))</f>
        <v/>
      </c>
      <c r="L142" s="13" t="str">
        <f t="shared" si="18"/>
        <v/>
      </c>
      <c r="M142" s="15" t="str">
        <f>IF(Carga!B143="","",IFERROR(IF(AND(ISNUMBER(Carga!L143),Carga!L143&gt;=1,Carga!L143&lt;=5),Carga!L143,""),""))</f>
        <v/>
      </c>
      <c r="N142" s="15" t="str">
        <f>IF(Carga!B143="","",IFERROR(IF(AND(ISNUMBER(Carga!M143),Carga!M143&gt;=1,Carga!M143&lt;=5),Carga!M143,""),""))</f>
        <v/>
      </c>
      <c r="O142" s="16" t="str">
        <f t="shared" si="19"/>
        <v/>
      </c>
      <c r="P142" s="11" t="str">
        <f>IF(B142="","",IFERROR(IF(OR(COUNT(Carga!D143:E143)&lt;2,COUNT(Carga!G143:J143)&lt;4,COUNT(Carga!L143:M143)&lt;2,Carga!D143&lt;=0,Carga!E143&lt;0,Carga!E143&gt;=Carga!D143,MIN(Carga!G143:I143)&lt;0,Carga!J143&lt;=0,Carga!L143&lt;1,Carga!L143&gt;5,Carga!M143&lt;1,Carga!M143&gt;5,MOD(Carga!L143,1)&lt;&gt;0,MOD(Carga!M143,1)&lt;&gt;0,AND(Carga!K143&lt;&gt;"",OR(NOT(ISNUMBER(Carga!K143)),Carga!K143&lt;0)),COUNTIF(Carga!$B$7:$B$206,Carga!B143)&gt;1),"Revisar datos",IF(F142&lt;=0,"Evaluar continuidad",IF(J142&gt;=IF(SUM($G$6:$G$205)&gt;0,SUM($I$6:$I$205)/SUM($G$6:$G$205),0),IF(O142&lt;=3,"Priorizar / mantener","Optimizar capacidad"),IF(O142&lt;=3,"Revisar rol","Evaluar continuidad")))),"Revisar datos"))</f>
        <v/>
      </c>
      <c r="Q142" s="17" t="str">
        <f>IF(OR(B142="",P142="Revisar datos",NOT(ISNUMBER(I142))),"",COUNTIF($I$6:$I$205,"&gt;"&amp;I142)+COUNTIF($I$6:I142,I142))</f>
        <v/>
      </c>
    </row>
    <row r="143" spans="1:17">
      <c r="A143" s="10" t="str">
        <f>IF(Carga!B144="","",Carga!A144)</f>
        <v/>
      </c>
      <c r="B143" s="10" t="str">
        <f>IF(Carga!B144="","",Carga!B144)</f>
        <v/>
      </c>
      <c r="C143" s="10" t="str">
        <f>IF(Carga!B144="","",Carga!C144)</f>
        <v/>
      </c>
      <c r="D143" s="12" t="str">
        <f>IF(Carga!B144="","",IF(ISNUMBER(Carga!F144),Carga!F144,""))</f>
        <v/>
      </c>
      <c r="E143" s="13" t="str">
        <f>IF(B143="","",IFERROR(IF(OR(COUNT(Carga!G144:I144)&lt;3,MIN(Carga!G144:I144)&lt;0),"",SUM(Carga!G144:I144)),""))</f>
        <v/>
      </c>
      <c r="F143" s="13" t="str">
        <f t="shared" si="16"/>
        <v/>
      </c>
      <c r="G143" s="13" t="str">
        <f>IF(B143="","",IFERROR(IF(OR(NOT(ISNUMBER(D143)),NOT(ISNUMBER(E143)),NOT(ISNUMBER(Carga!J144)),Carga!J144&lt;=0,COUNTIF(Carga!$B$7:$B$206,Carga!B144)&gt;1),"",D143*Carga!J144),""))</f>
        <v/>
      </c>
      <c r="H143" s="13" t="str">
        <f>IF(B143="","",IFERROR(IF(OR(NOT(ISNUMBER(E143)),NOT(ISNUMBER(Carga!J144)),Carga!J144&lt;=0,COUNTIF(Carga!$B$7:$B$206,Carga!B144)&gt;1),"",E143*Carga!J144),""))</f>
        <v/>
      </c>
      <c r="I143" s="13" t="str">
        <f>IF(B143="","",IFERROR(IF(OR(NOT(ISNUMBER(F143)),NOT(ISNUMBER(Carga!J144)),Carga!J144&lt;=0,COUNTIF(Carga!$B$7:$B$206,Carga!B144)&gt;1),"",F143*Carga!J144),""))</f>
        <v/>
      </c>
      <c r="J143" s="14" t="str">
        <f t="shared" si="17"/>
        <v/>
      </c>
      <c r="K143" s="13" t="str">
        <f>IF(Carga!B144="","",IFERROR(IF(OR(Carga!K144="",Carga!K144=0),"",IF(AND(ISNUMBER(Carga!K144),Carga!K144&gt;0),Carga!K144,"")),""))</f>
        <v/>
      </c>
      <c r="L143" s="13" t="str">
        <f t="shared" si="18"/>
        <v/>
      </c>
      <c r="M143" s="15" t="str">
        <f>IF(Carga!B144="","",IFERROR(IF(AND(ISNUMBER(Carga!L144),Carga!L144&gt;=1,Carga!L144&lt;=5),Carga!L144,""),""))</f>
        <v/>
      </c>
      <c r="N143" s="15" t="str">
        <f>IF(Carga!B144="","",IFERROR(IF(AND(ISNUMBER(Carga!M144),Carga!M144&gt;=1,Carga!M144&lt;=5),Carga!M144,""),""))</f>
        <v/>
      </c>
      <c r="O143" s="16" t="str">
        <f t="shared" si="19"/>
        <v/>
      </c>
      <c r="P143" s="11" t="str">
        <f>IF(B143="","",IFERROR(IF(OR(COUNT(Carga!D144:E144)&lt;2,COUNT(Carga!G144:J144)&lt;4,COUNT(Carga!L144:M144)&lt;2,Carga!D144&lt;=0,Carga!E144&lt;0,Carga!E144&gt;=Carga!D144,MIN(Carga!G144:I144)&lt;0,Carga!J144&lt;=0,Carga!L144&lt;1,Carga!L144&gt;5,Carga!M144&lt;1,Carga!M144&gt;5,MOD(Carga!L144,1)&lt;&gt;0,MOD(Carga!M144,1)&lt;&gt;0,AND(Carga!K144&lt;&gt;"",OR(NOT(ISNUMBER(Carga!K144)),Carga!K144&lt;0)),COUNTIF(Carga!$B$7:$B$206,Carga!B144)&gt;1),"Revisar datos",IF(F143&lt;=0,"Evaluar continuidad",IF(J143&gt;=IF(SUM($G$6:$G$205)&gt;0,SUM($I$6:$I$205)/SUM($G$6:$G$205),0),IF(O143&lt;=3,"Priorizar / mantener","Optimizar capacidad"),IF(O143&lt;=3,"Revisar rol","Evaluar continuidad")))),"Revisar datos"))</f>
        <v/>
      </c>
      <c r="Q143" s="17" t="str">
        <f>IF(OR(B143="",P143="Revisar datos",NOT(ISNUMBER(I143))),"",COUNTIF($I$6:$I$205,"&gt;"&amp;I143)+COUNTIF($I$6:I143,I143))</f>
        <v/>
      </c>
    </row>
    <row r="144" spans="1:17">
      <c r="A144" s="10" t="str">
        <f>IF(Carga!B145="","",Carga!A145)</f>
        <v/>
      </c>
      <c r="B144" s="10" t="str">
        <f>IF(Carga!B145="","",Carga!B145)</f>
        <v/>
      </c>
      <c r="C144" s="10" t="str">
        <f>IF(Carga!B145="","",Carga!C145)</f>
        <v/>
      </c>
      <c r="D144" s="12" t="str">
        <f>IF(Carga!B145="","",IF(ISNUMBER(Carga!F145),Carga!F145,""))</f>
        <v/>
      </c>
      <c r="E144" s="13" t="str">
        <f>IF(B144="","",IFERROR(IF(OR(COUNT(Carga!G145:I145)&lt;3,MIN(Carga!G145:I145)&lt;0),"",SUM(Carga!G145:I145)),""))</f>
        <v/>
      </c>
      <c r="F144" s="13" t="str">
        <f t="shared" si="16"/>
        <v/>
      </c>
      <c r="G144" s="13" t="str">
        <f>IF(B144="","",IFERROR(IF(OR(NOT(ISNUMBER(D144)),NOT(ISNUMBER(E144)),NOT(ISNUMBER(Carga!J145)),Carga!J145&lt;=0,COUNTIF(Carga!$B$7:$B$206,Carga!B145)&gt;1),"",D144*Carga!J145),""))</f>
        <v/>
      </c>
      <c r="H144" s="13" t="str">
        <f>IF(B144="","",IFERROR(IF(OR(NOT(ISNUMBER(E144)),NOT(ISNUMBER(Carga!J145)),Carga!J145&lt;=0,COUNTIF(Carga!$B$7:$B$206,Carga!B145)&gt;1),"",E144*Carga!J145),""))</f>
        <v/>
      </c>
      <c r="I144" s="13" t="str">
        <f>IF(B144="","",IFERROR(IF(OR(NOT(ISNUMBER(F144)),NOT(ISNUMBER(Carga!J145)),Carga!J145&lt;=0,COUNTIF(Carga!$B$7:$B$206,Carga!B145)&gt;1),"",F144*Carga!J145),""))</f>
        <v/>
      </c>
      <c r="J144" s="14" t="str">
        <f t="shared" si="17"/>
        <v/>
      </c>
      <c r="K144" s="13" t="str">
        <f>IF(Carga!B145="","",IFERROR(IF(OR(Carga!K145="",Carga!K145=0),"",IF(AND(ISNUMBER(Carga!K145),Carga!K145&gt;0),Carga!K145,"")),""))</f>
        <v/>
      </c>
      <c r="L144" s="13" t="str">
        <f t="shared" si="18"/>
        <v/>
      </c>
      <c r="M144" s="15" t="str">
        <f>IF(Carga!B145="","",IFERROR(IF(AND(ISNUMBER(Carga!L145),Carga!L145&gt;=1,Carga!L145&lt;=5),Carga!L145,""),""))</f>
        <v/>
      </c>
      <c r="N144" s="15" t="str">
        <f>IF(Carga!B145="","",IFERROR(IF(AND(ISNUMBER(Carga!M145),Carga!M145&gt;=1,Carga!M145&lt;=5),Carga!M145,""),""))</f>
        <v/>
      </c>
      <c r="O144" s="16" t="str">
        <f t="shared" si="19"/>
        <v/>
      </c>
      <c r="P144" s="11" t="str">
        <f>IF(B144="","",IFERROR(IF(OR(COUNT(Carga!D145:E145)&lt;2,COUNT(Carga!G145:J145)&lt;4,COUNT(Carga!L145:M145)&lt;2,Carga!D145&lt;=0,Carga!E145&lt;0,Carga!E145&gt;=Carga!D145,MIN(Carga!G145:I145)&lt;0,Carga!J145&lt;=0,Carga!L145&lt;1,Carga!L145&gt;5,Carga!M145&lt;1,Carga!M145&gt;5,MOD(Carga!L145,1)&lt;&gt;0,MOD(Carga!M145,1)&lt;&gt;0,AND(Carga!K145&lt;&gt;"",OR(NOT(ISNUMBER(Carga!K145)),Carga!K145&lt;0)),COUNTIF(Carga!$B$7:$B$206,Carga!B145)&gt;1),"Revisar datos",IF(F144&lt;=0,"Evaluar continuidad",IF(J144&gt;=IF(SUM($G$6:$G$205)&gt;0,SUM($I$6:$I$205)/SUM($G$6:$G$205),0),IF(O144&lt;=3,"Priorizar / mantener","Optimizar capacidad"),IF(O144&lt;=3,"Revisar rol","Evaluar continuidad")))),"Revisar datos"))</f>
        <v/>
      </c>
      <c r="Q144" s="17" t="str">
        <f>IF(OR(B144="",P144="Revisar datos",NOT(ISNUMBER(I144))),"",COUNTIF($I$6:$I$205,"&gt;"&amp;I144)+COUNTIF($I$6:I144,I144))</f>
        <v/>
      </c>
    </row>
    <row r="145" spans="1:17">
      <c r="A145" s="10" t="str">
        <f>IF(Carga!B146="","",Carga!A146)</f>
        <v/>
      </c>
      <c r="B145" s="10" t="str">
        <f>IF(Carga!B146="","",Carga!B146)</f>
        <v/>
      </c>
      <c r="C145" s="10" t="str">
        <f>IF(Carga!B146="","",Carga!C146)</f>
        <v/>
      </c>
      <c r="D145" s="12" t="str">
        <f>IF(Carga!B146="","",IF(ISNUMBER(Carga!F146),Carga!F146,""))</f>
        <v/>
      </c>
      <c r="E145" s="13" t="str">
        <f>IF(B145="","",IFERROR(IF(OR(COUNT(Carga!G146:I146)&lt;3,MIN(Carga!G146:I146)&lt;0),"",SUM(Carga!G146:I146)),""))</f>
        <v/>
      </c>
      <c r="F145" s="13" t="str">
        <f t="shared" si="16"/>
        <v/>
      </c>
      <c r="G145" s="13" t="str">
        <f>IF(B145="","",IFERROR(IF(OR(NOT(ISNUMBER(D145)),NOT(ISNUMBER(E145)),NOT(ISNUMBER(Carga!J146)),Carga!J146&lt;=0,COUNTIF(Carga!$B$7:$B$206,Carga!B146)&gt;1),"",D145*Carga!J146),""))</f>
        <v/>
      </c>
      <c r="H145" s="13" t="str">
        <f>IF(B145="","",IFERROR(IF(OR(NOT(ISNUMBER(E145)),NOT(ISNUMBER(Carga!J146)),Carga!J146&lt;=0,COUNTIF(Carga!$B$7:$B$206,Carga!B146)&gt;1),"",E145*Carga!J146),""))</f>
        <v/>
      </c>
      <c r="I145" s="13" t="str">
        <f>IF(B145="","",IFERROR(IF(OR(NOT(ISNUMBER(F145)),NOT(ISNUMBER(Carga!J146)),Carga!J146&lt;=0,COUNTIF(Carga!$B$7:$B$206,Carga!B146)&gt;1),"",F145*Carga!J146),""))</f>
        <v/>
      </c>
      <c r="J145" s="14" t="str">
        <f t="shared" si="17"/>
        <v/>
      </c>
      <c r="K145" s="13" t="str">
        <f>IF(Carga!B146="","",IFERROR(IF(OR(Carga!K146="",Carga!K146=0),"",IF(AND(ISNUMBER(Carga!K146),Carga!K146&gt;0),Carga!K146,"")),""))</f>
        <v/>
      </c>
      <c r="L145" s="13" t="str">
        <f t="shared" si="18"/>
        <v/>
      </c>
      <c r="M145" s="15" t="str">
        <f>IF(Carga!B146="","",IFERROR(IF(AND(ISNUMBER(Carga!L146),Carga!L146&gt;=1,Carga!L146&lt;=5),Carga!L146,""),""))</f>
        <v/>
      </c>
      <c r="N145" s="15" t="str">
        <f>IF(Carga!B146="","",IFERROR(IF(AND(ISNUMBER(Carga!M146),Carga!M146&gt;=1,Carga!M146&lt;=5),Carga!M146,""),""))</f>
        <v/>
      </c>
      <c r="O145" s="16" t="str">
        <f t="shared" si="19"/>
        <v/>
      </c>
      <c r="P145" s="11" t="str">
        <f>IF(B145="","",IFERROR(IF(OR(COUNT(Carga!D146:E146)&lt;2,COUNT(Carga!G146:J146)&lt;4,COUNT(Carga!L146:M146)&lt;2,Carga!D146&lt;=0,Carga!E146&lt;0,Carga!E146&gt;=Carga!D146,MIN(Carga!G146:I146)&lt;0,Carga!J146&lt;=0,Carga!L146&lt;1,Carga!L146&gt;5,Carga!M146&lt;1,Carga!M146&gt;5,MOD(Carga!L146,1)&lt;&gt;0,MOD(Carga!M146,1)&lt;&gt;0,AND(Carga!K146&lt;&gt;"",OR(NOT(ISNUMBER(Carga!K146)),Carga!K146&lt;0)),COUNTIF(Carga!$B$7:$B$206,Carga!B146)&gt;1),"Revisar datos",IF(F145&lt;=0,"Evaluar continuidad",IF(J145&gt;=IF(SUM($G$6:$G$205)&gt;0,SUM($I$6:$I$205)/SUM($G$6:$G$205),0),IF(O145&lt;=3,"Priorizar / mantener","Optimizar capacidad"),IF(O145&lt;=3,"Revisar rol","Evaluar continuidad")))),"Revisar datos"))</f>
        <v/>
      </c>
      <c r="Q145" s="17" t="str">
        <f>IF(OR(B145="",P145="Revisar datos",NOT(ISNUMBER(I145))),"",COUNTIF($I$6:$I$205,"&gt;"&amp;I145)+COUNTIF($I$6:I145,I145))</f>
        <v/>
      </c>
    </row>
    <row r="146" spans="1:17">
      <c r="A146" s="10" t="str">
        <f>IF(Carga!B147="","",Carga!A147)</f>
        <v/>
      </c>
      <c r="B146" s="10" t="str">
        <f>IF(Carga!B147="","",Carga!B147)</f>
        <v/>
      </c>
      <c r="C146" s="10" t="str">
        <f>IF(Carga!B147="","",Carga!C147)</f>
        <v/>
      </c>
      <c r="D146" s="12" t="str">
        <f>IF(Carga!B147="","",IF(ISNUMBER(Carga!F147),Carga!F147,""))</f>
        <v/>
      </c>
      <c r="E146" s="13" t="str">
        <f>IF(B146="","",IFERROR(IF(OR(COUNT(Carga!G147:I147)&lt;3,MIN(Carga!G147:I147)&lt;0),"",SUM(Carga!G147:I147)),""))</f>
        <v/>
      </c>
      <c r="F146" s="13" t="str">
        <f t="shared" si="16"/>
        <v/>
      </c>
      <c r="G146" s="13" t="str">
        <f>IF(B146="","",IFERROR(IF(OR(NOT(ISNUMBER(D146)),NOT(ISNUMBER(E146)),NOT(ISNUMBER(Carga!J147)),Carga!J147&lt;=0,COUNTIF(Carga!$B$7:$B$206,Carga!B147)&gt;1),"",D146*Carga!J147),""))</f>
        <v/>
      </c>
      <c r="H146" s="13" t="str">
        <f>IF(B146="","",IFERROR(IF(OR(NOT(ISNUMBER(E146)),NOT(ISNUMBER(Carga!J147)),Carga!J147&lt;=0,COUNTIF(Carga!$B$7:$B$206,Carga!B147)&gt;1),"",E146*Carga!J147),""))</f>
        <v/>
      </c>
      <c r="I146" s="13" t="str">
        <f>IF(B146="","",IFERROR(IF(OR(NOT(ISNUMBER(F146)),NOT(ISNUMBER(Carga!J147)),Carga!J147&lt;=0,COUNTIF(Carga!$B$7:$B$206,Carga!B147)&gt;1),"",F146*Carga!J147),""))</f>
        <v/>
      </c>
      <c r="J146" s="14" t="str">
        <f t="shared" si="17"/>
        <v/>
      </c>
      <c r="K146" s="13" t="str">
        <f>IF(Carga!B147="","",IFERROR(IF(OR(Carga!K147="",Carga!K147=0),"",IF(AND(ISNUMBER(Carga!K147),Carga!K147&gt;0),Carga!K147,"")),""))</f>
        <v/>
      </c>
      <c r="L146" s="13" t="str">
        <f t="shared" si="18"/>
        <v/>
      </c>
      <c r="M146" s="15" t="str">
        <f>IF(Carga!B147="","",IFERROR(IF(AND(ISNUMBER(Carga!L147),Carga!L147&gt;=1,Carga!L147&lt;=5),Carga!L147,""),""))</f>
        <v/>
      </c>
      <c r="N146" s="15" t="str">
        <f>IF(Carga!B147="","",IFERROR(IF(AND(ISNUMBER(Carga!M147),Carga!M147&gt;=1,Carga!M147&lt;=5),Carga!M147,""),""))</f>
        <v/>
      </c>
      <c r="O146" s="16" t="str">
        <f t="shared" si="19"/>
        <v/>
      </c>
      <c r="P146" s="11" t="str">
        <f>IF(B146="","",IFERROR(IF(OR(COUNT(Carga!D147:E147)&lt;2,COUNT(Carga!G147:J147)&lt;4,COUNT(Carga!L147:M147)&lt;2,Carga!D147&lt;=0,Carga!E147&lt;0,Carga!E147&gt;=Carga!D147,MIN(Carga!G147:I147)&lt;0,Carga!J147&lt;=0,Carga!L147&lt;1,Carga!L147&gt;5,Carga!M147&lt;1,Carga!M147&gt;5,MOD(Carga!L147,1)&lt;&gt;0,MOD(Carga!M147,1)&lt;&gt;0,AND(Carga!K147&lt;&gt;"",OR(NOT(ISNUMBER(Carga!K147)),Carga!K147&lt;0)),COUNTIF(Carga!$B$7:$B$206,Carga!B147)&gt;1),"Revisar datos",IF(F146&lt;=0,"Evaluar continuidad",IF(J146&gt;=IF(SUM($G$6:$G$205)&gt;0,SUM($I$6:$I$205)/SUM($G$6:$G$205),0),IF(O146&lt;=3,"Priorizar / mantener","Optimizar capacidad"),IF(O146&lt;=3,"Revisar rol","Evaluar continuidad")))),"Revisar datos"))</f>
        <v/>
      </c>
      <c r="Q146" s="17" t="str">
        <f>IF(OR(B146="",P146="Revisar datos",NOT(ISNUMBER(I146))),"",COUNTIF($I$6:$I$205,"&gt;"&amp;I146)+COUNTIF($I$6:I146,I146))</f>
        <v/>
      </c>
    </row>
    <row r="147" spans="1:17">
      <c r="A147" s="10" t="str">
        <f>IF(Carga!B148="","",Carga!A148)</f>
        <v/>
      </c>
      <c r="B147" s="10" t="str">
        <f>IF(Carga!B148="","",Carga!B148)</f>
        <v/>
      </c>
      <c r="C147" s="10" t="str">
        <f>IF(Carga!B148="","",Carga!C148)</f>
        <v/>
      </c>
      <c r="D147" s="12" t="str">
        <f>IF(Carga!B148="","",IF(ISNUMBER(Carga!F148),Carga!F148,""))</f>
        <v/>
      </c>
      <c r="E147" s="13" t="str">
        <f>IF(B147="","",IFERROR(IF(OR(COUNT(Carga!G148:I148)&lt;3,MIN(Carga!G148:I148)&lt;0),"",SUM(Carga!G148:I148)),""))</f>
        <v/>
      </c>
      <c r="F147" s="13" t="str">
        <f t="shared" si="16"/>
        <v/>
      </c>
      <c r="G147" s="13" t="str">
        <f>IF(B147="","",IFERROR(IF(OR(NOT(ISNUMBER(D147)),NOT(ISNUMBER(E147)),NOT(ISNUMBER(Carga!J148)),Carga!J148&lt;=0,COUNTIF(Carga!$B$7:$B$206,Carga!B148)&gt;1),"",D147*Carga!J148),""))</f>
        <v/>
      </c>
      <c r="H147" s="13" t="str">
        <f>IF(B147="","",IFERROR(IF(OR(NOT(ISNUMBER(E147)),NOT(ISNUMBER(Carga!J148)),Carga!J148&lt;=0,COUNTIF(Carga!$B$7:$B$206,Carga!B148)&gt;1),"",E147*Carga!J148),""))</f>
        <v/>
      </c>
      <c r="I147" s="13" t="str">
        <f>IF(B147="","",IFERROR(IF(OR(NOT(ISNUMBER(F147)),NOT(ISNUMBER(Carga!J148)),Carga!J148&lt;=0,COUNTIF(Carga!$B$7:$B$206,Carga!B148)&gt;1),"",F147*Carga!J148),""))</f>
        <v/>
      </c>
      <c r="J147" s="14" t="str">
        <f t="shared" si="17"/>
        <v/>
      </c>
      <c r="K147" s="13" t="str">
        <f>IF(Carga!B148="","",IFERROR(IF(OR(Carga!K148="",Carga!K148=0),"",IF(AND(ISNUMBER(Carga!K148),Carga!K148&gt;0),Carga!K148,"")),""))</f>
        <v/>
      </c>
      <c r="L147" s="13" t="str">
        <f t="shared" si="18"/>
        <v/>
      </c>
      <c r="M147" s="15" t="str">
        <f>IF(Carga!B148="","",IFERROR(IF(AND(ISNUMBER(Carga!L148),Carga!L148&gt;=1,Carga!L148&lt;=5),Carga!L148,""),""))</f>
        <v/>
      </c>
      <c r="N147" s="15" t="str">
        <f>IF(Carga!B148="","",IFERROR(IF(AND(ISNUMBER(Carga!M148),Carga!M148&gt;=1,Carga!M148&lt;=5),Carga!M148,""),""))</f>
        <v/>
      </c>
      <c r="O147" s="16" t="str">
        <f t="shared" si="19"/>
        <v/>
      </c>
      <c r="P147" s="11" t="str">
        <f>IF(B147="","",IFERROR(IF(OR(COUNT(Carga!D148:E148)&lt;2,COUNT(Carga!G148:J148)&lt;4,COUNT(Carga!L148:M148)&lt;2,Carga!D148&lt;=0,Carga!E148&lt;0,Carga!E148&gt;=Carga!D148,MIN(Carga!G148:I148)&lt;0,Carga!J148&lt;=0,Carga!L148&lt;1,Carga!L148&gt;5,Carga!M148&lt;1,Carga!M148&gt;5,MOD(Carga!L148,1)&lt;&gt;0,MOD(Carga!M148,1)&lt;&gt;0,AND(Carga!K148&lt;&gt;"",OR(NOT(ISNUMBER(Carga!K148)),Carga!K148&lt;0)),COUNTIF(Carga!$B$7:$B$206,Carga!B148)&gt;1),"Revisar datos",IF(F147&lt;=0,"Evaluar continuidad",IF(J147&gt;=IF(SUM($G$6:$G$205)&gt;0,SUM($I$6:$I$205)/SUM($G$6:$G$205),0),IF(O147&lt;=3,"Priorizar / mantener","Optimizar capacidad"),IF(O147&lt;=3,"Revisar rol","Evaluar continuidad")))),"Revisar datos"))</f>
        <v/>
      </c>
      <c r="Q147" s="17" t="str">
        <f>IF(OR(B147="",P147="Revisar datos",NOT(ISNUMBER(I147))),"",COUNTIF($I$6:$I$205,"&gt;"&amp;I147)+COUNTIF($I$6:I147,I147))</f>
        <v/>
      </c>
    </row>
    <row r="148" spans="1:17">
      <c r="A148" s="10" t="str">
        <f>IF(Carga!B149="","",Carga!A149)</f>
        <v/>
      </c>
      <c r="B148" s="10" t="str">
        <f>IF(Carga!B149="","",Carga!B149)</f>
        <v/>
      </c>
      <c r="C148" s="10" t="str">
        <f>IF(Carga!B149="","",Carga!C149)</f>
        <v/>
      </c>
      <c r="D148" s="12" t="str">
        <f>IF(Carga!B149="","",IF(ISNUMBER(Carga!F149),Carga!F149,""))</f>
        <v/>
      </c>
      <c r="E148" s="13" t="str">
        <f>IF(B148="","",IFERROR(IF(OR(COUNT(Carga!G149:I149)&lt;3,MIN(Carga!G149:I149)&lt;0),"",SUM(Carga!G149:I149)),""))</f>
        <v/>
      </c>
      <c r="F148" s="13" t="str">
        <f t="shared" si="16"/>
        <v/>
      </c>
      <c r="G148" s="13" t="str">
        <f>IF(B148="","",IFERROR(IF(OR(NOT(ISNUMBER(D148)),NOT(ISNUMBER(E148)),NOT(ISNUMBER(Carga!J149)),Carga!J149&lt;=0,COUNTIF(Carga!$B$7:$B$206,Carga!B149)&gt;1),"",D148*Carga!J149),""))</f>
        <v/>
      </c>
      <c r="H148" s="13" t="str">
        <f>IF(B148="","",IFERROR(IF(OR(NOT(ISNUMBER(E148)),NOT(ISNUMBER(Carga!J149)),Carga!J149&lt;=0,COUNTIF(Carga!$B$7:$B$206,Carga!B149)&gt;1),"",E148*Carga!J149),""))</f>
        <v/>
      </c>
      <c r="I148" s="13" t="str">
        <f>IF(B148="","",IFERROR(IF(OR(NOT(ISNUMBER(F148)),NOT(ISNUMBER(Carga!J149)),Carga!J149&lt;=0,COUNTIF(Carga!$B$7:$B$206,Carga!B149)&gt;1),"",F148*Carga!J149),""))</f>
        <v/>
      </c>
      <c r="J148" s="14" t="str">
        <f t="shared" si="17"/>
        <v/>
      </c>
      <c r="K148" s="13" t="str">
        <f>IF(Carga!B149="","",IFERROR(IF(OR(Carga!K149="",Carga!K149=0),"",IF(AND(ISNUMBER(Carga!K149),Carga!K149&gt;0),Carga!K149,"")),""))</f>
        <v/>
      </c>
      <c r="L148" s="13" t="str">
        <f t="shared" si="18"/>
        <v/>
      </c>
      <c r="M148" s="15" t="str">
        <f>IF(Carga!B149="","",IFERROR(IF(AND(ISNUMBER(Carga!L149),Carga!L149&gt;=1,Carga!L149&lt;=5),Carga!L149,""),""))</f>
        <v/>
      </c>
      <c r="N148" s="15" t="str">
        <f>IF(Carga!B149="","",IFERROR(IF(AND(ISNUMBER(Carga!M149),Carga!M149&gt;=1,Carga!M149&lt;=5),Carga!M149,""),""))</f>
        <v/>
      </c>
      <c r="O148" s="16" t="str">
        <f t="shared" si="19"/>
        <v/>
      </c>
      <c r="P148" s="11" t="str">
        <f>IF(B148="","",IFERROR(IF(OR(COUNT(Carga!D149:E149)&lt;2,COUNT(Carga!G149:J149)&lt;4,COUNT(Carga!L149:M149)&lt;2,Carga!D149&lt;=0,Carga!E149&lt;0,Carga!E149&gt;=Carga!D149,MIN(Carga!G149:I149)&lt;0,Carga!J149&lt;=0,Carga!L149&lt;1,Carga!L149&gt;5,Carga!M149&lt;1,Carga!M149&gt;5,MOD(Carga!L149,1)&lt;&gt;0,MOD(Carga!M149,1)&lt;&gt;0,AND(Carga!K149&lt;&gt;"",OR(NOT(ISNUMBER(Carga!K149)),Carga!K149&lt;0)),COUNTIF(Carga!$B$7:$B$206,Carga!B149)&gt;1),"Revisar datos",IF(F148&lt;=0,"Evaluar continuidad",IF(J148&gt;=IF(SUM($G$6:$G$205)&gt;0,SUM($I$6:$I$205)/SUM($G$6:$G$205),0),IF(O148&lt;=3,"Priorizar / mantener","Optimizar capacidad"),IF(O148&lt;=3,"Revisar rol","Evaluar continuidad")))),"Revisar datos"))</f>
        <v/>
      </c>
      <c r="Q148" s="17" t="str">
        <f>IF(OR(B148="",P148="Revisar datos",NOT(ISNUMBER(I148))),"",COUNTIF($I$6:$I$205,"&gt;"&amp;I148)+COUNTIF($I$6:I148,I148))</f>
        <v/>
      </c>
    </row>
    <row r="149" spans="1:17">
      <c r="A149" s="10" t="str">
        <f>IF(Carga!B150="","",Carga!A150)</f>
        <v/>
      </c>
      <c r="B149" s="10" t="str">
        <f>IF(Carga!B150="","",Carga!B150)</f>
        <v/>
      </c>
      <c r="C149" s="10" t="str">
        <f>IF(Carga!B150="","",Carga!C150)</f>
        <v/>
      </c>
      <c r="D149" s="12" t="str">
        <f>IF(Carga!B150="","",IF(ISNUMBER(Carga!F150),Carga!F150,""))</f>
        <v/>
      </c>
      <c r="E149" s="13" t="str">
        <f>IF(B149="","",IFERROR(IF(OR(COUNT(Carga!G150:I150)&lt;3,MIN(Carga!G150:I150)&lt;0),"",SUM(Carga!G150:I150)),""))</f>
        <v/>
      </c>
      <c r="F149" s="13" t="str">
        <f t="shared" si="16"/>
        <v/>
      </c>
      <c r="G149" s="13" t="str">
        <f>IF(B149="","",IFERROR(IF(OR(NOT(ISNUMBER(D149)),NOT(ISNUMBER(E149)),NOT(ISNUMBER(Carga!J150)),Carga!J150&lt;=0,COUNTIF(Carga!$B$7:$B$206,Carga!B150)&gt;1),"",D149*Carga!J150),""))</f>
        <v/>
      </c>
      <c r="H149" s="13" t="str">
        <f>IF(B149="","",IFERROR(IF(OR(NOT(ISNUMBER(E149)),NOT(ISNUMBER(Carga!J150)),Carga!J150&lt;=0,COUNTIF(Carga!$B$7:$B$206,Carga!B150)&gt;1),"",E149*Carga!J150),""))</f>
        <v/>
      </c>
      <c r="I149" s="13" t="str">
        <f>IF(B149="","",IFERROR(IF(OR(NOT(ISNUMBER(F149)),NOT(ISNUMBER(Carga!J150)),Carga!J150&lt;=0,COUNTIF(Carga!$B$7:$B$206,Carga!B150)&gt;1),"",F149*Carga!J150),""))</f>
        <v/>
      </c>
      <c r="J149" s="14" t="str">
        <f t="shared" si="17"/>
        <v/>
      </c>
      <c r="K149" s="13" t="str">
        <f>IF(Carga!B150="","",IFERROR(IF(OR(Carga!K150="",Carga!K150=0),"",IF(AND(ISNUMBER(Carga!K150),Carga!K150&gt;0),Carga!K150,"")),""))</f>
        <v/>
      </c>
      <c r="L149" s="13" t="str">
        <f t="shared" si="18"/>
        <v/>
      </c>
      <c r="M149" s="15" t="str">
        <f>IF(Carga!B150="","",IFERROR(IF(AND(ISNUMBER(Carga!L150),Carga!L150&gt;=1,Carga!L150&lt;=5),Carga!L150,""),""))</f>
        <v/>
      </c>
      <c r="N149" s="15" t="str">
        <f>IF(Carga!B150="","",IFERROR(IF(AND(ISNUMBER(Carga!M150),Carga!M150&gt;=1,Carga!M150&lt;=5),Carga!M150,""),""))</f>
        <v/>
      </c>
      <c r="O149" s="16" t="str">
        <f t="shared" si="19"/>
        <v/>
      </c>
      <c r="P149" s="11" t="str">
        <f>IF(B149="","",IFERROR(IF(OR(COUNT(Carga!D150:E150)&lt;2,COUNT(Carga!G150:J150)&lt;4,COUNT(Carga!L150:M150)&lt;2,Carga!D150&lt;=0,Carga!E150&lt;0,Carga!E150&gt;=Carga!D150,MIN(Carga!G150:I150)&lt;0,Carga!J150&lt;=0,Carga!L150&lt;1,Carga!L150&gt;5,Carga!M150&lt;1,Carga!M150&gt;5,MOD(Carga!L150,1)&lt;&gt;0,MOD(Carga!M150,1)&lt;&gt;0,AND(Carga!K150&lt;&gt;"",OR(NOT(ISNUMBER(Carga!K150)),Carga!K150&lt;0)),COUNTIF(Carga!$B$7:$B$206,Carga!B150)&gt;1),"Revisar datos",IF(F149&lt;=0,"Evaluar continuidad",IF(J149&gt;=IF(SUM($G$6:$G$205)&gt;0,SUM($I$6:$I$205)/SUM($G$6:$G$205),0),IF(O149&lt;=3,"Priorizar / mantener","Optimizar capacidad"),IF(O149&lt;=3,"Revisar rol","Evaluar continuidad")))),"Revisar datos"))</f>
        <v/>
      </c>
      <c r="Q149" s="17" t="str">
        <f>IF(OR(B149="",P149="Revisar datos",NOT(ISNUMBER(I149))),"",COUNTIF($I$6:$I$205,"&gt;"&amp;I149)+COUNTIF($I$6:I149,I149))</f>
        <v/>
      </c>
    </row>
    <row r="150" spans="1:17">
      <c r="A150" s="10" t="str">
        <f>IF(Carga!B151="","",Carga!A151)</f>
        <v/>
      </c>
      <c r="B150" s="10" t="str">
        <f>IF(Carga!B151="","",Carga!B151)</f>
        <v/>
      </c>
      <c r="C150" s="10" t="str">
        <f>IF(Carga!B151="","",Carga!C151)</f>
        <v/>
      </c>
      <c r="D150" s="12" t="str">
        <f>IF(Carga!B151="","",IF(ISNUMBER(Carga!F151),Carga!F151,""))</f>
        <v/>
      </c>
      <c r="E150" s="13" t="str">
        <f>IF(B150="","",IFERROR(IF(OR(COUNT(Carga!G151:I151)&lt;3,MIN(Carga!G151:I151)&lt;0),"",SUM(Carga!G151:I151)),""))</f>
        <v/>
      </c>
      <c r="F150" s="13" t="str">
        <f t="shared" si="16"/>
        <v/>
      </c>
      <c r="G150" s="13" t="str">
        <f>IF(B150="","",IFERROR(IF(OR(NOT(ISNUMBER(D150)),NOT(ISNUMBER(E150)),NOT(ISNUMBER(Carga!J151)),Carga!J151&lt;=0,COUNTIF(Carga!$B$7:$B$206,Carga!B151)&gt;1),"",D150*Carga!J151),""))</f>
        <v/>
      </c>
      <c r="H150" s="13" t="str">
        <f>IF(B150="","",IFERROR(IF(OR(NOT(ISNUMBER(E150)),NOT(ISNUMBER(Carga!J151)),Carga!J151&lt;=0,COUNTIF(Carga!$B$7:$B$206,Carga!B151)&gt;1),"",E150*Carga!J151),""))</f>
        <v/>
      </c>
      <c r="I150" s="13" t="str">
        <f>IF(B150="","",IFERROR(IF(OR(NOT(ISNUMBER(F150)),NOT(ISNUMBER(Carga!J151)),Carga!J151&lt;=0,COUNTIF(Carga!$B$7:$B$206,Carga!B151)&gt;1),"",F150*Carga!J151),""))</f>
        <v/>
      </c>
      <c r="J150" s="14" t="str">
        <f t="shared" si="17"/>
        <v/>
      </c>
      <c r="K150" s="13" t="str">
        <f>IF(Carga!B151="","",IFERROR(IF(OR(Carga!K151="",Carga!K151=0),"",IF(AND(ISNUMBER(Carga!K151),Carga!K151&gt;0),Carga!K151,"")),""))</f>
        <v/>
      </c>
      <c r="L150" s="13" t="str">
        <f t="shared" si="18"/>
        <v/>
      </c>
      <c r="M150" s="15" t="str">
        <f>IF(Carga!B151="","",IFERROR(IF(AND(ISNUMBER(Carga!L151),Carga!L151&gt;=1,Carga!L151&lt;=5),Carga!L151,""),""))</f>
        <v/>
      </c>
      <c r="N150" s="15" t="str">
        <f>IF(Carga!B151="","",IFERROR(IF(AND(ISNUMBER(Carga!M151),Carga!M151&gt;=1,Carga!M151&lt;=5),Carga!M151,""),""))</f>
        <v/>
      </c>
      <c r="O150" s="16" t="str">
        <f t="shared" si="19"/>
        <v/>
      </c>
      <c r="P150" s="11" t="str">
        <f>IF(B150="","",IFERROR(IF(OR(COUNT(Carga!D151:E151)&lt;2,COUNT(Carga!G151:J151)&lt;4,COUNT(Carga!L151:M151)&lt;2,Carga!D151&lt;=0,Carga!E151&lt;0,Carga!E151&gt;=Carga!D151,MIN(Carga!G151:I151)&lt;0,Carga!J151&lt;=0,Carga!L151&lt;1,Carga!L151&gt;5,Carga!M151&lt;1,Carga!M151&gt;5,MOD(Carga!L151,1)&lt;&gt;0,MOD(Carga!M151,1)&lt;&gt;0,AND(Carga!K151&lt;&gt;"",OR(NOT(ISNUMBER(Carga!K151)),Carga!K151&lt;0)),COUNTIF(Carga!$B$7:$B$206,Carga!B151)&gt;1),"Revisar datos",IF(F150&lt;=0,"Evaluar continuidad",IF(J150&gt;=IF(SUM($G$6:$G$205)&gt;0,SUM($I$6:$I$205)/SUM($G$6:$G$205),0),IF(O150&lt;=3,"Priorizar / mantener","Optimizar capacidad"),IF(O150&lt;=3,"Revisar rol","Evaluar continuidad")))),"Revisar datos"))</f>
        <v/>
      </c>
      <c r="Q150" s="17" t="str">
        <f>IF(OR(B150="",P150="Revisar datos",NOT(ISNUMBER(I150))),"",COUNTIF($I$6:$I$205,"&gt;"&amp;I150)+COUNTIF($I$6:I150,I150))</f>
        <v/>
      </c>
    </row>
    <row r="151" spans="1:17">
      <c r="A151" s="10" t="str">
        <f>IF(Carga!B152="","",Carga!A152)</f>
        <v/>
      </c>
      <c r="B151" s="10" t="str">
        <f>IF(Carga!B152="","",Carga!B152)</f>
        <v/>
      </c>
      <c r="C151" s="10" t="str">
        <f>IF(Carga!B152="","",Carga!C152)</f>
        <v/>
      </c>
      <c r="D151" s="12" t="str">
        <f>IF(Carga!B152="","",IF(ISNUMBER(Carga!F152),Carga!F152,""))</f>
        <v/>
      </c>
      <c r="E151" s="13" t="str">
        <f>IF(B151="","",IFERROR(IF(OR(COUNT(Carga!G152:I152)&lt;3,MIN(Carga!G152:I152)&lt;0),"",SUM(Carga!G152:I152)),""))</f>
        <v/>
      </c>
      <c r="F151" s="13" t="str">
        <f t="shared" si="16"/>
        <v/>
      </c>
      <c r="G151" s="13" t="str">
        <f>IF(B151="","",IFERROR(IF(OR(NOT(ISNUMBER(D151)),NOT(ISNUMBER(E151)),NOT(ISNUMBER(Carga!J152)),Carga!J152&lt;=0,COUNTIF(Carga!$B$7:$B$206,Carga!B152)&gt;1),"",D151*Carga!J152),""))</f>
        <v/>
      </c>
      <c r="H151" s="13" t="str">
        <f>IF(B151="","",IFERROR(IF(OR(NOT(ISNUMBER(E151)),NOT(ISNUMBER(Carga!J152)),Carga!J152&lt;=0,COUNTIF(Carga!$B$7:$B$206,Carga!B152)&gt;1),"",E151*Carga!J152),""))</f>
        <v/>
      </c>
      <c r="I151" s="13" t="str">
        <f>IF(B151="","",IFERROR(IF(OR(NOT(ISNUMBER(F151)),NOT(ISNUMBER(Carga!J152)),Carga!J152&lt;=0,COUNTIF(Carga!$B$7:$B$206,Carga!B152)&gt;1),"",F151*Carga!J152),""))</f>
        <v/>
      </c>
      <c r="J151" s="14" t="str">
        <f t="shared" si="17"/>
        <v/>
      </c>
      <c r="K151" s="13" t="str">
        <f>IF(Carga!B152="","",IFERROR(IF(OR(Carga!K152="",Carga!K152=0),"",IF(AND(ISNUMBER(Carga!K152),Carga!K152&gt;0),Carga!K152,"")),""))</f>
        <v/>
      </c>
      <c r="L151" s="13" t="str">
        <f t="shared" si="18"/>
        <v/>
      </c>
      <c r="M151" s="15" t="str">
        <f>IF(Carga!B152="","",IFERROR(IF(AND(ISNUMBER(Carga!L152),Carga!L152&gt;=1,Carga!L152&lt;=5),Carga!L152,""),""))</f>
        <v/>
      </c>
      <c r="N151" s="15" t="str">
        <f>IF(Carga!B152="","",IFERROR(IF(AND(ISNUMBER(Carga!M152),Carga!M152&gt;=1,Carga!M152&lt;=5),Carga!M152,""),""))</f>
        <v/>
      </c>
      <c r="O151" s="16" t="str">
        <f t="shared" si="19"/>
        <v/>
      </c>
      <c r="P151" s="11" t="str">
        <f>IF(B151="","",IFERROR(IF(OR(COUNT(Carga!D152:E152)&lt;2,COUNT(Carga!G152:J152)&lt;4,COUNT(Carga!L152:M152)&lt;2,Carga!D152&lt;=0,Carga!E152&lt;0,Carga!E152&gt;=Carga!D152,MIN(Carga!G152:I152)&lt;0,Carga!J152&lt;=0,Carga!L152&lt;1,Carga!L152&gt;5,Carga!M152&lt;1,Carga!M152&gt;5,MOD(Carga!L152,1)&lt;&gt;0,MOD(Carga!M152,1)&lt;&gt;0,AND(Carga!K152&lt;&gt;"",OR(NOT(ISNUMBER(Carga!K152)),Carga!K152&lt;0)),COUNTIF(Carga!$B$7:$B$206,Carga!B152)&gt;1),"Revisar datos",IF(F151&lt;=0,"Evaluar continuidad",IF(J151&gt;=IF(SUM($G$6:$G$205)&gt;0,SUM($I$6:$I$205)/SUM($G$6:$G$205),0),IF(O151&lt;=3,"Priorizar / mantener","Optimizar capacidad"),IF(O151&lt;=3,"Revisar rol","Evaluar continuidad")))),"Revisar datos"))</f>
        <v/>
      </c>
      <c r="Q151" s="17" t="str">
        <f>IF(OR(B151="",P151="Revisar datos",NOT(ISNUMBER(I151))),"",COUNTIF($I$6:$I$205,"&gt;"&amp;I151)+COUNTIF($I$6:I151,I151))</f>
        <v/>
      </c>
    </row>
    <row r="152" spans="1:17">
      <c r="A152" s="10" t="str">
        <f>IF(Carga!B153="","",Carga!A153)</f>
        <v/>
      </c>
      <c r="B152" s="10" t="str">
        <f>IF(Carga!B153="","",Carga!B153)</f>
        <v/>
      </c>
      <c r="C152" s="10" t="str">
        <f>IF(Carga!B153="","",Carga!C153)</f>
        <v/>
      </c>
      <c r="D152" s="12" t="str">
        <f>IF(Carga!B153="","",IF(ISNUMBER(Carga!F153),Carga!F153,""))</f>
        <v/>
      </c>
      <c r="E152" s="13" t="str">
        <f>IF(B152="","",IFERROR(IF(OR(COUNT(Carga!G153:I153)&lt;3,MIN(Carga!G153:I153)&lt;0),"",SUM(Carga!G153:I153)),""))</f>
        <v/>
      </c>
      <c r="F152" s="13" t="str">
        <f t="shared" si="16"/>
        <v/>
      </c>
      <c r="G152" s="13" t="str">
        <f>IF(B152="","",IFERROR(IF(OR(NOT(ISNUMBER(D152)),NOT(ISNUMBER(E152)),NOT(ISNUMBER(Carga!J153)),Carga!J153&lt;=0,COUNTIF(Carga!$B$7:$B$206,Carga!B153)&gt;1),"",D152*Carga!J153),""))</f>
        <v/>
      </c>
      <c r="H152" s="13" t="str">
        <f>IF(B152="","",IFERROR(IF(OR(NOT(ISNUMBER(E152)),NOT(ISNUMBER(Carga!J153)),Carga!J153&lt;=0,COUNTIF(Carga!$B$7:$B$206,Carga!B153)&gt;1),"",E152*Carga!J153),""))</f>
        <v/>
      </c>
      <c r="I152" s="13" t="str">
        <f>IF(B152="","",IFERROR(IF(OR(NOT(ISNUMBER(F152)),NOT(ISNUMBER(Carga!J153)),Carga!J153&lt;=0,COUNTIF(Carga!$B$7:$B$206,Carga!B153)&gt;1),"",F152*Carga!J153),""))</f>
        <v/>
      </c>
      <c r="J152" s="14" t="str">
        <f t="shared" si="17"/>
        <v/>
      </c>
      <c r="K152" s="13" t="str">
        <f>IF(Carga!B153="","",IFERROR(IF(OR(Carga!K153="",Carga!K153=0),"",IF(AND(ISNUMBER(Carga!K153),Carga!K153&gt;0),Carga!K153,"")),""))</f>
        <v/>
      </c>
      <c r="L152" s="13" t="str">
        <f t="shared" si="18"/>
        <v/>
      </c>
      <c r="M152" s="15" t="str">
        <f>IF(Carga!B153="","",IFERROR(IF(AND(ISNUMBER(Carga!L153),Carga!L153&gt;=1,Carga!L153&lt;=5),Carga!L153,""),""))</f>
        <v/>
      </c>
      <c r="N152" s="15" t="str">
        <f>IF(Carga!B153="","",IFERROR(IF(AND(ISNUMBER(Carga!M153),Carga!M153&gt;=1,Carga!M153&lt;=5),Carga!M153,""),""))</f>
        <v/>
      </c>
      <c r="O152" s="16" t="str">
        <f t="shared" si="19"/>
        <v/>
      </c>
      <c r="P152" s="11" t="str">
        <f>IF(B152="","",IFERROR(IF(OR(COUNT(Carga!D153:E153)&lt;2,COUNT(Carga!G153:J153)&lt;4,COUNT(Carga!L153:M153)&lt;2,Carga!D153&lt;=0,Carga!E153&lt;0,Carga!E153&gt;=Carga!D153,MIN(Carga!G153:I153)&lt;0,Carga!J153&lt;=0,Carga!L153&lt;1,Carga!L153&gt;5,Carga!M153&lt;1,Carga!M153&gt;5,MOD(Carga!L153,1)&lt;&gt;0,MOD(Carga!M153,1)&lt;&gt;0,AND(Carga!K153&lt;&gt;"",OR(NOT(ISNUMBER(Carga!K153)),Carga!K153&lt;0)),COUNTIF(Carga!$B$7:$B$206,Carga!B153)&gt;1),"Revisar datos",IF(F152&lt;=0,"Evaluar continuidad",IF(J152&gt;=IF(SUM($G$6:$G$205)&gt;0,SUM($I$6:$I$205)/SUM($G$6:$G$205),0),IF(O152&lt;=3,"Priorizar / mantener","Optimizar capacidad"),IF(O152&lt;=3,"Revisar rol","Evaluar continuidad")))),"Revisar datos"))</f>
        <v/>
      </c>
      <c r="Q152" s="17" t="str">
        <f>IF(OR(B152="",P152="Revisar datos",NOT(ISNUMBER(I152))),"",COUNTIF($I$6:$I$205,"&gt;"&amp;I152)+COUNTIF($I$6:I152,I152))</f>
        <v/>
      </c>
    </row>
    <row r="153" spans="1:17">
      <c r="A153" s="10" t="str">
        <f>IF(Carga!B154="","",Carga!A154)</f>
        <v/>
      </c>
      <c r="B153" s="10" t="str">
        <f>IF(Carga!B154="","",Carga!B154)</f>
        <v/>
      </c>
      <c r="C153" s="10" t="str">
        <f>IF(Carga!B154="","",Carga!C154)</f>
        <v/>
      </c>
      <c r="D153" s="12" t="str">
        <f>IF(Carga!B154="","",IF(ISNUMBER(Carga!F154),Carga!F154,""))</f>
        <v/>
      </c>
      <c r="E153" s="13" t="str">
        <f>IF(B153="","",IFERROR(IF(OR(COUNT(Carga!G154:I154)&lt;3,MIN(Carga!G154:I154)&lt;0),"",SUM(Carga!G154:I154)),""))</f>
        <v/>
      </c>
      <c r="F153" s="13" t="str">
        <f t="shared" si="16"/>
        <v/>
      </c>
      <c r="G153" s="13" t="str">
        <f>IF(B153="","",IFERROR(IF(OR(NOT(ISNUMBER(D153)),NOT(ISNUMBER(E153)),NOT(ISNUMBER(Carga!J154)),Carga!J154&lt;=0,COUNTIF(Carga!$B$7:$B$206,Carga!B154)&gt;1),"",D153*Carga!J154),""))</f>
        <v/>
      </c>
      <c r="H153" s="13" t="str">
        <f>IF(B153="","",IFERROR(IF(OR(NOT(ISNUMBER(E153)),NOT(ISNUMBER(Carga!J154)),Carga!J154&lt;=0,COUNTIF(Carga!$B$7:$B$206,Carga!B154)&gt;1),"",E153*Carga!J154),""))</f>
        <v/>
      </c>
      <c r="I153" s="13" t="str">
        <f>IF(B153="","",IFERROR(IF(OR(NOT(ISNUMBER(F153)),NOT(ISNUMBER(Carga!J154)),Carga!J154&lt;=0,COUNTIF(Carga!$B$7:$B$206,Carga!B154)&gt;1),"",F153*Carga!J154),""))</f>
        <v/>
      </c>
      <c r="J153" s="14" t="str">
        <f t="shared" si="17"/>
        <v/>
      </c>
      <c r="K153" s="13" t="str">
        <f>IF(Carga!B154="","",IFERROR(IF(OR(Carga!K154="",Carga!K154=0),"",IF(AND(ISNUMBER(Carga!K154),Carga!K154&gt;0),Carga!K154,"")),""))</f>
        <v/>
      </c>
      <c r="L153" s="13" t="str">
        <f t="shared" si="18"/>
        <v/>
      </c>
      <c r="M153" s="15" t="str">
        <f>IF(Carga!B154="","",IFERROR(IF(AND(ISNUMBER(Carga!L154),Carga!L154&gt;=1,Carga!L154&lt;=5),Carga!L154,""),""))</f>
        <v/>
      </c>
      <c r="N153" s="15" t="str">
        <f>IF(Carga!B154="","",IFERROR(IF(AND(ISNUMBER(Carga!M154),Carga!M154&gt;=1,Carga!M154&lt;=5),Carga!M154,""),""))</f>
        <v/>
      </c>
      <c r="O153" s="16" t="str">
        <f t="shared" si="19"/>
        <v/>
      </c>
      <c r="P153" s="11" t="str">
        <f>IF(B153="","",IFERROR(IF(OR(COUNT(Carga!D154:E154)&lt;2,COUNT(Carga!G154:J154)&lt;4,COUNT(Carga!L154:M154)&lt;2,Carga!D154&lt;=0,Carga!E154&lt;0,Carga!E154&gt;=Carga!D154,MIN(Carga!G154:I154)&lt;0,Carga!J154&lt;=0,Carga!L154&lt;1,Carga!L154&gt;5,Carga!M154&lt;1,Carga!M154&gt;5,MOD(Carga!L154,1)&lt;&gt;0,MOD(Carga!M154,1)&lt;&gt;0,AND(Carga!K154&lt;&gt;"",OR(NOT(ISNUMBER(Carga!K154)),Carga!K154&lt;0)),COUNTIF(Carga!$B$7:$B$206,Carga!B154)&gt;1),"Revisar datos",IF(F153&lt;=0,"Evaluar continuidad",IF(J153&gt;=IF(SUM($G$6:$G$205)&gt;0,SUM($I$6:$I$205)/SUM($G$6:$G$205),0),IF(O153&lt;=3,"Priorizar / mantener","Optimizar capacidad"),IF(O153&lt;=3,"Revisar rol","Evaluar continuidad")))),"Revisar datos"))</f>
        <v/>
      </c>
      <c r="Q153" s="17" t="str">
        <f>IF(OR(B153="",P153="Revisar datos",NOT(ISNUMBER(I153))),"",COUNTIF($I$6:$I$205,"&gt;"&amp;I153)+COUNTIF($I$6:I153,I153))</f>
        <v/>
      </c>
    </row>
    <row r="154" spans="1:17">
      <c r="A154" s="10" t="str">
        <f>IF(Carga!B155="","",Carga!A155)</f>
        <v/>
      </c>
      <c r="B154" s="10" t="str">
        <f>IF(Carga!B155="","",Carga!B155)</f>
        <v/>
      </c>
      <c r="C154" s="10" t="str">
        <f>IF(Carga!B155="","",Carga!C155)</f>
        <v/>
      </c>
      <c r="D154" s="12" t="str">
        <f>IF(Carga!B155="","",IF(ISNUMBER(Carga!F155),Carga!F155,""))</f>
        <v/>
      </c>
      <c r="E154" s="13" t="str">
        <f>IF(B154="","",IFERROR(IF(OR(COUNT(Carga!G155:I155)&lt;3,MIN(Carga!G155:I155)&lt;0),"",SUM(Carga!G155:I155)),""))</f>
        <v/>
      </c>
      <c r="F154" s="13" t="str">
        <f t="shared" si="16"/>
        <v/>
      </c>
      <c r="G154" s="13" t="str">
        <f>IF(B154="","",IFERROR(IF(OR(NOT(ISNUMBER(D154)),NOT(ISNUMBER(E154)),NOT(ISNUMBER(Carga!J155)),Carga!J155&lt;=0,COUNTIF(Carga!$B$7:$B$206,Carga!B155)&gt;1),"",D154*Carga!J155),""))</f>
        <v/>
      </c>
      <c r="H154" s="13" t="str">
        <f>IF(B154="","",IFERROR(IF(OR(NOT(ISNUMBER(E154)),NOT(ISNUMBER(Carga!J155)),Carga!J155&lt;=0,COUNTIF(Carga!$B$7:$B$206,Carga!B155)&gt;1),"",E154*Carga!J155),""))</f>
        <v/>
      </c>
      <c r="I154" s="13" t="str">
        <f>IF(B154="","",IFERROR(IF(OR(NOT(ISNUMBER(F154)),NOT(ISNUMBER(Carga!J155)),Carga!J155&lt;=0,COUNTIF(Carga!$B$7:$B$206,Carga!B155)&gt;1),"",F154*Carga!J155),""))</f>
        <v/>
      </c>
      <c r="J154" s="14" t="str">
        <f t="shared" si="17"/>
        <v/>
      </c>
      <c r="K154" s="13" t="str">
        <f>IF(Carga!B155="","",IFERROR(IF(OR(Carga!K155="",Carga!K155=0),"",IF(AND(ISNUMBER(Carga!K155),Carga!K155&gt;0),Carga!K155,"")),""))</f>
        <v/>
      </c>
      <c r="L154" s="13" t="str">
        <f t="shared" si="18"/>
        <v/>
      </c>
      <c r="M154" s="15" t="str">
        <f>IF(Carga!B155="","",IFERROR(IF(AND(ISNUMBER(Carga!L155),Carga!L155&gt;=1,Carga!L155&lt;=5),Carga!L155,""),""))</f>
        <v/>
      </c>
      <c r="N154" s="15" t="str">
        <f>IF(Carga!B155="","",IFERROR(IF(AND(ISNUMBER(Carga!M155),Carga!M155&gt;=1,Carga!M155&lt;=5),Carga!M155,""),""))</f>
        <v/>
      </c>
      <c r="O154" s="16" t="str">
        <f t="shared" si="19"/>
        <v/>
      </c>
      <c r="P154" s="11" t="str">
        <f>IF(B154="","",IFERROR(IF(OR(COUNT(Carga!D155:E155)&lt;2,COUNT(Carga!G155:J155)&lt;4,COUNT(Carga!L155:M155)&lt;2,Carga!D155&lt;=0,Carga!E155&lt;0,Carga!E155&gt;=Carga!D155,MIN(Carga!G155:I155)&lt;0,Carga!J155&lt;=0,Carga!L155&lt;1,Carga!L155&gt;5,Carga!M155&lt;1,Carga!M155&gt;5,MOD(Carga!L155,1)&lt;&gt;0,MOD(Carga!M155,1)&lt;&gt;0,AND(Carga!K155&lt;&gt;"",OR(NOT(ISNUMBER(Carga!K155)),Carga!K155&lt;0)),COUNTIF(Carga!$B$7:$B$206,Carga!B155)&gt;1),"Revisar datos",IF(F154&lt;=0,"Evaluar continuidad",IF(J154&gt;=IF(SUM($G$6:$G$205)&gt;0,SUM($I$6:$I$205)/SUM($G$6:$G$205),0),IF(O154&lt;=3,"Priorizar / mantener","Optimizar capacidad"),IF(O154&lt;=3,"Revisar rol","Evaluar continuidad")))),"Revisar datos"))</f>
        <v/>
      </c>
      <c r="Q154" s="17" t="str">
        <f>IF(OR(B154="",P154="Revisar datos",NOT(ISNUMBER(I154))),"",COUNTIF($I$6:$I$205,"&gt;"&amp;I154)+COUNTIF($I$6:I154,I154))</f>
        <v/>
      </c>
    </row>
    <row r="155" spans="1:17">
      <c r="A155" s="10" t="str">
        <f>IF(Carga!B156="","",Carga!A156)</f>
        <v/>
      </c>
      <c r="B155" s="10" t="str">
        <f>IF(Carga!B156="","",Carga!B156)</f>
        <v/>
      </c>
      <c r="C155" s="10" t="str">
        <f>IF(Carga!B156="","",Carga!C156)</f>
        <v/>
      </c>
      <c r="D155" s="12" t="str">
        <f>IF(Carga!B156="","",IF(ISNUMBER(Carga!F156),Carga!F156,""))</f>
        <v/>
      </c>
      <c r="E155" s="13" t="str">
        <f>IF(B155="","",IFERROR(IF(OR(COUNT(Carga!G156:I156)&lt;3,MIN(Carga!G156:I156)&lt;0),"",SUM(Carga!G156:I156)),""))</f>
        <v/>
      </c>
      <c r="F155" s="13" t="str">
        <f t="shared" si="16"/>
        <v/>
      </c>
      <c r="G155" s="13" t="str">
        <f>IF(B155="","",IFERROR(IF(OR(NOT(ISNUMBER(D155)),NOT(ISNUMBER(E155)),NOT(ISNUMBER(Carga!J156)),Carga!J156&lt;=0,COUNTIF(Carga!$B$7:$B$206,Carga!B156)&gt;1),"",D155*Carga!J156),""))</f>
        <v/>
      </c>
      <c r="H155" s="13" t="str">
        <f>IF(B155="","",IFERROR(IF(OR(NOT(ISNUMBER(E155)),NOT(ISNUMBER(Carga!J156)),Carga!J156&lt;=0,COUNTIF(Carga!$B$7:$B$206,Carga!B156)&gt;1),"",E155*Carga!J156),""))</f>
        <v/>
      </c>
      <c r="I155" s="13" t="str">
        <f>IF(B155="","",IFERROR(IF(OR(NOT(ISNUMBER(F155)),NOT(ISNUMBER(Carga!J156)),Carga!J156&lt;=0,COUNTIF(Carga!$B$7:$B$206,Carga!B156)&gt;1),"",F155*Carga!J156),""))</f>
        <v/>
      </c>
      <c r="J155" s="14" t="str">
        <f t="shared" si="17"/>
        <v/>
      </c>
      <c r="K155" s="13" t="str">
        <f>IF(Carga!B156="","",IFERROR(IF(OR(Carga!K156="",Carga!K156=0),"",IF(AND(ISNUMBER(Carga!K156),Carga!K156&gt;0),Carga!K156,"")),""))</f>
        <v/>
      </c>
      <c r="L155" s="13" t="str">
        <f t="shared" si="18"/>
        <v/>
      </c>
      <c r="M155" s="15" t="str">
        <f>IF(Carga!B156="","",IFERROR(IF(AND(ISNUMBER(Carga!L156),Carga!L156&gt;=1,Carga!L156&lt;=5),Carga!L156,""),""))</f>
        <v/>
      </c>
      <c r="N155" s="15" t="str">
        <f>IF(Carga!B156="","",IFERROR(IF(AND(ISNUMBER(Carga!M156),Carga!M156&gt;=1,Carga!M156&lt;=5),Carga!M156,""),""))</f>
        <v/>
      </c>
      <c r="O155" s="16" t="str">
        <f t="shared" si="19"/>
        <v/>
      </c>
      <c r="P155" s="11" t="str">
        <f>IF(B155="","",IFERROR(IF(OR(COUNT(Carga!D156:E156)&lt;2,COUNT(Carga!G156:J156)&lt;4,COUNT(Carga!L156:M156)&lt;2,Carga!D156&lt;=0,Carga!E156&lt;0,Carga!E156&gt;=Carga!D156,MIN(Carga!G156:I156)&lt;0,Carga!J156&lt;=0,Carga!L156&lt;1,Carga!L156&gt;5,Carga!M156&lt;1,Carga!M156&gt;5,MOD(Carga!L156,1)&lt;&gt;0,MOD(Carga!M156,1)&lt;&gt;0,AND(Carga!K156&lt;&gt;"",OR(NOT(ISNUMBER(Carga!K156)),Carga!K156&lt;0)),COUNTIF(Carga!$B$7:$B$206,Carga!B156)&gt;1),"Revisar datos",IF(F155&lt;=0,"Evaluar continuidad",IF(J155&gt;=IF(SUM($G$6:$G$205)&gt;0,SUM($I$6:$I$205)/SUM($G$6:$G$205),0),IF(O155&lt;=3,"Priorizar / mantener","Optimizar capacidad"),IF(O155&lt;=3,"Revisar rol","Evaluar continuidad")))),"Revisar datos"))</f>
        <v/>
      </c>
      <c r="Q155" s="17" t="str">
        <f>IF(OR(B155="",P155="Revisar datos",NOT(ISNUMBER(I155))),"",COUNTIF($I$6:$I$205,"&gt;"&amp;I155)+COUNTIF($I$6:I155,I155))</f>
        <v/>
      </c>
    </row>
    <row r="156" spans="1:17">
      <c r="A156" s="10" t="str">
        <f>IF(Carga!B157="","",Carga!A157)</f>
        <v/>
      </c>
      <c r="B156" s="10" t="str">
        <f>IF(Carga!B157="","",Carga!B157)</f>
        <v/>
      </c>
      <c r="C156" s="10" t="str">
        <f>IF(Carga!B157="","",Carga!C157)</f>
        <v/>
      </c>
      <c r="D156" s="12" t="str">
        <f>IF(Carga!B157="","",IF(ISNUMBER(Carga!F157),Carga!F157,""))</f>
        <v/>
      </c>
      <c r="E156" s="13" t="str">
        <f>IF(B156="","",IFERROR(IF(OR(COUNT(Carga!G157:I157)&lt;3,MIN(Carga!G157:I157)&lt;0),"",SUM(Carga!G157:I157)),""))</f>
        <v/>
      </c>
      <c r="F156" s="13" t="str">
        <f t="shared" si="16"/>
        <v/>
      </c>
      <c r="G156" s="13" t="str">
        <f>IF(B156="","",IFERROR(IF(OR(NOT(ISNUMBER(D156)),NOT(ISNUMBER(E156)),NOT(ISNUMBER(Carga!J157)),Carga!J157&lt;=0,COUNTIF(Carga!$B$7:$B$206,Carga!B157)&gt;1),"",D156*Carga!J157),""))</f>
        <v/>
      </c>
      <c r="H156" s="13" t="str">
        <f>IF(B156="","",IFERROR(IF(OR(NOT(ISNUMBER(E156)),NOT(ISNUMBER(Carga!J157)),Carga!J157&lt;=0,COUNTIF(Carga!$B$7:$B$206,Carga!B157)&gt;1),"",E156*Carga!J157),""))</f>
        <v/>
      </c>
      <c r="I156" s="13" t="str">
        <f>IF(B156="","",IFERROR(IF(OR(NOT(ISNUMBER(F156)),NOT(ISNUMBER(Carga!J157)),Carga!J157&lt;=0,COUNTIF(Carga!$B$7:$B$206,Carga!B157)&gt;1),"",F156*Carga!J157),""))</f>
        <v/>
      </c>
      <c r="J156" s="14" t="str">
        <f t="shared" si="17"/>
        <v/>
      </c>
      <c r="K156" s="13" t="str">
        <f>IF(Carga!B157="","",IFERROR(IF(OR(Carga!K157="",Carga!K157=0),"",IF(AND(ISNUMBER(Carga!K157),Carga!K157&gt;0),Carga!K157,"")),""))</f>
        <v/>
      </c>
      <c r="L156" s="13" t="str">
        <f t="shared" si="18"/>
        <v/>
      </c>
      <c r="M156" s="15" t="str">
        <f>IF(Carga!B157="","",IFERROR(IF(AND(ISNUMBER(Carga!L157),Carga!L157&gt;=1,Carga!L157&lt;=5),Carga!L157,""),""))</f>
        <v/>
      </c>
      <c r="N156" s="15" t="str">
        <f>IF(Carga!B157="","",IFERROR(IF(AND(ISNUMBER(Carga!M157),Carga!M157&gt;=1,Carga!M157&lt;=5),Carga!M157,""),""))</f>
        <v/>
      </c>
      <c r="O156" s="16" t="str">
        <f t="shared" si="19"/>
        <v/>
      </c>
      <c r="P156" s="11" t="str">
        <f>IF(B156="","",IFERROR(IF(OR(COUNT(Carga!D157:E157)&lt;2,COUNT(Carga!G157:J157)&lt;4,COUNT(Carga!L157:M157)&lt;2,Carga!D157&lt;=0,Carga!E157&lt;0,Carga!E157&gt;=Carga!D157,MIN(Carga!G157:I157)&lt;0,Carga!J157&lt;=0,Carga!L157&lt;1,Carga!L157&gt;5,Carga!M157&lt;1,Carga!M157&gt;5,MOD(Carga!L157,1)&lt;&gt;0,MOD(Carga!M157,1)&lt;&gt;0,AND(Carga!K157&lt;&gt;"",OR(NOT(ISNUMBER(Carga!K157)),Carga!K157&lt;0)),COUNTIF(Carga!$B$7:$B$206,Carga!B157)&gt;1),"Revisar datos",IF(F156&lt;=0,"Evaluar continuidad",IF(J156&gt;=IF(SUM($G$6:$G$205)&gt;0,SUM($I$6:$I$205)/SUM($G$6:$G$205),0),IF(O156&lt;=3,"Priorizar / mantener","Optimizar capacidad"),IF(O156&lt;=3,"Revisar rol","Evaluar continuidad")))),"Revisar datos"))</f>
        <v/>
      </c>
      <c r="Q156" s="17" t="str">
        <f>IF(OR(B156="",P156="Revisar datos",NOT(ISNUMBER(I156))),"",COUNTIF($I$6:$I$205,"&gt;"&amp;I156)+COUNTIF($I$6:I156,I156))</f>
        <v/>
      </c>
    </row>
    <row r="157" spans="1:17">
      <c r="A157" s="10" t="str">
        <f>IF(Carga!B158="","",Carga!A158)</f>
        <v/>
      </c>
      <c r="B157" s="10" t="str">
        <f>IF(Carga!B158="","",Carga!B158)</f>
        <v/>
      </c>
      <c r="C157" s="10" t="str">
        <f>IF(Carga!B158="","",Carga!C158)</f>
        <v/>
      </c>
      <c r="D157" s="12" t="str">
        <f>IF(Carga!B158="","",IF(ISNUMBER(Carga!F158),Carga!F158,""))</f>
        <v/>
      </c>
      <c r="E157" s="13" t="str">
        <f>IF(B157="","",IFERROR(IF(OR(COUNT(Carga!G158:I158)&lt;3,MIN(Carga!G158:I158)&lt;0),"",SUM(Carga!G158:I158)),""))</f>
        <v/>
      </c>
      <c r="F157" s="13" t="str">
        <f t="shared" si="16"/>
        <v/>
      </c>
      <c r="G157" s="13" t="str">
        <f>IF(B157="","",IFERROR(IF(OR(NOT(ISNUMBER(D157)),NOT(ISNUMBER(E157)),NOT(ISNUMBER(Carga!J158)),Carga!J158&lt;=0,COUNTIF(Carga!$B$7:$B$206,Carga!B158)&gt;1),"",D157*Carga!J158),""))</f>
        <v/>
      </c>
      <c r="H157" s="13" t="str">
        <f>IF(B157="","",IFERROR(IF(OR(NOT(ISNUMBER(E157)),NOT(ISNUMBER(Carga!J158)),Carga!J158&lt;=0,COUNTIF(Carga!$B$7:$B$206,Carga!B158)&gt;1),"",E157*Carga!J158),""))</f>
        <v/>
      </c>
      <c r="I157" s="13" t="str">
        <f>IF(B157="","",IFERROR(IF(OR(NOT(ISNUMBER(F157)),NOT(ISNUMBER(Carga!J158)),Carga!J158&lt;=0,COUNTIF(Carga!$B$7:$B$206,Carga!B158)&gt;1),"",F157*Carga!J158),""))</f>
        <v/>
      </c>
      <c r="J157" s="14" t="str">
        <f t="shared" si="17"/>
        <v/>
      </c>
      <c r="K157" s="13" t="str">
        <f>IF(Carga!B158="","",IFERROR(IF(OR(Carga!K158="",Carga!K158=0),"",IF(AND(ISNUMBER(Carga!K158),Carga!K158&gt;0),Carga!K158,"")),""))</f>
        <v/>
      </c>
      <c r="L157" s="13" t="str">
        <f t="shared" si="18"/>
        <v/>
      </c>
      <c r="M157" s="15" t="str">
        <f>IF(Carga!B158="","",IFERROR(IF(AND(ISNUMBER(Carga!L158),Carga!L158&gt;=1,Carga!L158&lt;=5),Carga!L158,""),""))</f>
        <v/>
      </c>
      <c r="N157" s="15" t="str">
        <f>IF(Carga!B158="","",IFERROR(IF(AND(ISNUMBER(Carga!M158),Carga!M158&gt;=1,Carga!M158&lt;=5),Carga!M158,""),""))</f>
        <v/>
      </c>
      <c r="O157" s="16" t="str">
        <f t="shared" si="19"/>
        <v/>
      </c>
      <c r="P157" s="11" t="str">
        <f>IF(B157="","",IFERROR(IF(OR(COUNT(Carga!D158:E158)&lt;2,COUNT(Carga!G158:J158)&lt;4,COUNT(Carga!L158:M158)&lt;2,Carga!D158&lt;=0,Carga!E158&lt;0,Carga!E158&gt;=Carga!D158,MIN(Carga!G158:I158)&lt;0,Carga!J158&lt;=0,Carga!L158&lt;1,Carga!L158&gt;5,Carga!M158&lt;1,Carga!M158&gt;5,MOD(Carga!L158,1)&lt;&gt;0,MOD(Carga!M158,1)&lt;&gt;0,AND(Carga!K158&lt;&gt;"",OR(NOT(ISNUMBER(Carga!K158)),Carga!K158&lt;0)),COUNTIF(Carga!$B$7:$B$206,Carga!B158)&gt;1),"Revisar datos",IF(F157&lt;=0,"Evaluar continuidad",IF(J157&gt;=IF(SUM($G$6:$G$205)&gt;0,SUM($I$6:$I$205)/SUM($G$6:$G$205),0),IF(O157&lt;=3,"Priorizar / mantener","Optimizar capacidad"),IF(O157&lt;=3,"Revisar rol","Evaluar continuidad")))),"Revisar datos"))</f>
        <v/>
      </c>
      <c r="Q157" s="17" t="str">
        <f>IF(OR(B157="",P157="Revisar datos",NOT(ISNUMBER(I157))),"",COUNTIF($I$6:$I$205,"&gt;"&amp;I157)+COUNTIF($I$6:I157,I157))</f>
        <v/>
      </c>
    </row>
    <row r="158" spans="1:17">
      <c r="A158" s="10" t="str">
        <f>IF(Carga!B159="","",Carga!A159)</f>
        <v/>
      </c>
      <c r="B158" s="10" t="str">
        <f>IF(Carga!B159="","",Carga!B159)</f>
        <v/>
      </c>
      <c r="C158" s="10" t="str">
        <f>IF(Carga!B159="","",Carga!C159)</f>
        <v/>
      </c>
      <c r="D158" s="12" t="str">
        <f>IF(Carga!B159="","",IF(ISNUMBER(Carga!F159),Carga!F159,""))</f>
        <v/>
      </c>
      <c r="E158" s="13" t="str">
        <f>IF(B158="","",IFERROR(IF(OR(COUNT(Carga!G159:I159)&lt;3,MIN(Carga!G159:I159)&lt;0),"",SUM(Carga!G159:I159)),""))</f>
        <v/>
      </c>
      <c r="F158" s="13" t="str">
        <f t="shared" si="16"/>
        <v/>
      </c>
      <c r="G158" s="13" t="str">
        <f>IF(B158="","",IFERROR(IF(OR(NOT(ISNUMBER(D158)),NOT(ISNUMBER(E158)),NOT(ISNUMBER(Carga!J159)),Carga!J159&lt;=0,COUNTIF(Carga!$B$7:$B$206,Carga!B159)&gt;1),"",D158*Carga!J159),""))</f>
        <v/>
      </c>
      <c r="H158" s="13" t="str">
        <f>IF(B158="","",IFERROR(IF(OR(NOT(ISNUMBER(E158)),NOT(ISNUMBER(Carga!J159)),Carga!J159&lt;=0,COUNTIF(Carga!$B$7:$B$206,Carga!B159)&gt;1),"",E158*Carga!J159),""))</f>
        <v/>
      </c>
      <c r="I158" s="13" t="str">
        <f>IF(B158="","",IFERROR(IF(OR(NOT(ISNUMBER(F158)),NOT(ISNUMBER(Carga!J159)),Carga!J159&lt;=0,COUNTIF(Carga!$B$7:$B$206,Carga!B159)&gt;1),"",F158*Carga!J159),""))</f>
        <v/>
      </c>
      <c r="J158" s="14" t="str">
        <f t="shared" si="17"/>
        <v/>
      </c>
      <c r="K158" s="13" t="str">
        <f>IF(Carga!B159="","",IFERROR(IF(OR(Carga!K159="",Carga!K159=0),"",IF(AND(ISNUMBER(Carga!K159),Carga!K159&gt;0),Carga!K159,"")),""))</f>
        <v/>
      </c>
      <c r="L158" s="13" t="str">
        <f t="shared" si="18"/>
        <v/>
      </c>
      <c r="M158" s="15" t="str">
        <f>IF(Carga!B159="","",IFERROR(IF(AND(ISNUMBER(Carga!L159),Carga!L159&gt;=1,Carga!L159&lt;=5),Carga!L159,""),""))</f>
        <v/>
      </c>
      <c r="N158" s="15" t="str">
        <f>IF(Carga!B159="","",IFERROR(IF(AND(ISNUMBER(Carga!M159),Carga!M159&gt;=1,Carga!M159&lt;=5),Carga!M159,""),""))</f>
        <v/>
      </c>
      <c r="O158" s="16" t="str">
        <f t="shared" si="19"/>
        <v/>
      </c>
      <c r="P158" s="11" t="str">
        <f>IF(B158="","",IFERROR(IF(OR(COUNT(Carga!D159:E159)&lt;2,COUNT(Carga!G159:J159)&lt;4,COUNT(Carga!L159:M159)&lt;2,Carga!D159&lt;=0,Carga!E159&lt;0,Carga!E159&gt;=Carga!D159,MIN(Carga!G159:I159)&lt;0,Carga!J159&lt;=0,Carga!L159&lt;1,Carga!L159&gt;5,Carga!M159&lt;1,Carga!M159&gt;5,MOD(Carga!L159,1)&lt;&gt;0,MOD(Carga!M159,1)&lt;&gt;0,AND(Carga!K159&lt;&gt;"",OR(NOT(ISNUMBER(Carga!K159)),Carga!K159&lt;0)),COUNTIF(Carga!$B$7:$B$206,Carga!B159)&gt;1),"Revisar datos",IF(F158&lt;=0,"Evaluar continuidad",IF(J158&gt;=IF(SUM($G$6:$G$205)&gt;0,SUM($I$6:$I$205)/SUM($G$6:$G$205),0),IF(O158&lt;=3,"Priorizar / mantener","Optimizar capacidad"),IF(O158&lt;=3,"Revisar rol","Evaluar continuidad")))),"Revisar datos"))</f>
        <v/>
      </c>
      <c r="Q158" s="17" t="str">
        <f>IF(OR(B158="",P158="Revisar datos",NOT(ISNUMBER(I158))),"",COUNTIF($I$6:$I$205,"&gt;"&amp;I158)+COUNTIF($I$6:I158,I158))</f>
        <v/>
      </c>
    </row>
    <row r="159" spans="1:17">
      <c r="A159" s="10" t="str">
        <f>IF(Carga!B160="","",Carga!A160)</f>
        <v/>
      </c>
      <c r="B159" s="10" t="str">
        <f>IF(Carga!B160="","",Carga!B160)</f>
        <v/>
      </c>
      <c r="C159" s="10" t="str">
        <f>IF(Carga!B160="","",Carga!C160)</f>
        <v/>
      </c>
      <c r="D159" s="12" t="str">
        <f>IF(Carga!B160="","",IF(ISNUMBER(Carga!F160),Carga!F160,""))</f>
        <v/>
      </c>
      <c r="E159" s="13" t="str">
        <f>IF(B159="","",IFERROR(IF(OR(COUNT(Carga!G160:I160)&lt;3,MIN(Carga!G160:I160)&lt;0),"",SUM(Carga!G160:I160)),""))</f>
        <v/>
      </c>
      <c r="F159" s="13" t="str">
        <f t="shared" si="16"/>
        <v/>
      </c>
      <c r="G159" s="13" t="str">
        <f>IF(B159="","",IFERROR(IF(OR(NOT(ISNUMBER(D159)),NOT(ISNUMBER(E159)),NOT(ISNUMBER(Carga!J160)),Carga!J160&lt;=0,COUNTIF(Carga!$B$7:$B$206,Carga!B160)&gt;1),"",D159*Carga!J160),""))</f>
        <v/>
      </c>
      <c r="H159" s="13" t="str">
        <f>IF(B159="","",IFERROR(IF(OR(NOT(ISNUMBER(E159)),NOT(ISNUMBER(Carga!J160)),Carga!J160&lt;=0,COUNTIF(Carga!$B$7:$B$206,Carga!B160)&gt;1),"",E159*Carga!J160),""))</f>
        <v/>
      </c>
      <c r="I159" s="13" t="str">
        <f>IF(B159="","",IFERROR(IF(OR(NOT(ISNUMBER(F159)),NOT(ISNUMBER(Carga!J160)),Carga!J160&lt;=0,COUNTIF(Carga!$B$7:$B$206,Carga!B160)&gt;1),"",F159*Carga!J160),""))</f>
        <v/>
      </c>
      <c r="J159" s="14" t="str">
        <f t="shared" si="17"/>
        <v/>
      </c>
      <c r="K159" s="13" t="str">
        <f>IF(Carga!B160="","",IFERROR(IF(OR(Carga!K160="",Carga!K160=0),"",IF(AND(ISNUMBER(Carga!K160),Carga!K160&gt;0),Carga!K160,"")),""))</f>
        <v/>
      </c>
      <c r="L159" s="13" t="str">
        <f t="shared" si="18"/>
        <v/>
      </c>
      <c r="M159" s="15" t="str">
        <f>IF(Carga!B160="","",IFERROR(IF(AND(ISNUMBER(Carga!L160),Carga!L160&gt;=1,Carga!L160&lt;=5),Carga!L160,""),""))</f>
        <v/>
      </c>
      <c r="N159" s="15" t="str">
        <f>IF(Carga!B160="","",IFERROR(IF(AND(ISNUMBER(Carga!M160),Carga!M160&gt;=1,Carga!M160&lt;=5),Carga!M160,""),""))</f>
        <v/>
      </c>
      <c r="O159" s="16" t="str">
        <f t="shared" si="19"/>
        <v/>
      </c>
      <c r="P159" s="11" t="str">
        <f>IF(B159="","",IFERROR(IF(OR(COUNT(Carga!D160:E160)&lt;2,COUNT(Carga!G160:J160)&lt;4,COUNT(Carga!L160:M160)&lt;2,Carga!D160&lt;=0,Carga!E160&lt;0,Carga!E160&gt;=Carga!D160,MIN(Carga!G160:I160)&lt;0,Carga!J160&lt;=0,Carga!L160&lt;1,Carga!L160&gt;5,Carga!M160&lt;1,Carga!M160&gt;5,MOD(Carga!L160,1)&lt;&gt;0,MOD(Carga!M160,1)&lt;&gt;0,AND(Carga!K160&lt;&gt;"",OR(NOT(ISNUMBER(Carga!K160)),Carga!K160&lt;0)),COUNTIF(Carga!$B$7:$B$206,Carga!B160)&gt;1),"Revisar datos",IF(F159&lt;=0,"Evaluar continuidad",IF(J159&gt;=IF(SUM($G$6:$G$205)&gt;0,SUM($I$6:$I$205)/SUM($G$6:$G$205),0),IF(O159&lt;=3,"Priorizar / mantener","Optimizar capacidad"),IF(O159&lt;=3,"Revisar rol","Evaluar continuidad")))),"Revisar datos"))</f>
        <v/>
      </c>
      <c r="Q159" s="17" t="str">
        <f>IF(OR(B159="",P159="Revisar datos",NOT(ISNUMBER(I159))),"",COUNTIF($I$6:$I$205,"&gt;"&amp;I159)+COUNTIF($I$6:I159,I159))</f>
        <v/>
      </c>
    </row>
    <row r="160" spans="1:17">
      <c r="A160" s="10" t="str">
        <f>IF(Carga!B161="","",Carga!A161)</f>
        <v/>
      </c>
      <c r="B160" s="10" t="str">
        <f>IF(Carga!B161="","",Carga!B161)</f>
        <v/>
      </c>
      <c r="C160" s="10" t="str">
        <f>IF(Carga!B161="","",Carga!C161)</f>
        <v/>
      </c>
      <c r="D160" s="12" t="str">
        <f>IF(Carga!B161="","",IF(ISNUMBER(Carga!F161),Carga!F161,""))</f>
        <v/>
      </c>
      <c r="E160" s="13" t="str">
        <f>IF(B160="","",IFERROR(IF(OR(COUNT(Carga!G161:I161)&lt;3,MIN(Carga!G161:I161)&lt;0),"",SUM(Carga!G161:I161)),""))</f>
        <v/>
      </c>
      <c r="F160" s="13" t="str">
        <f t="shared" si="16"/>
        <v/>
      </c>
      <c r="G160" s="13" t="str">
        <f>IF(B160="","",IFERROR(IF(OR(NOT(ISNUMBER(D160)),NOT(ISNUMBER(E160)),NOT(ISNUMBER(Carga!J161)),Carga!J161&lt;=0,COUNTIF(Carga!$B$7:$B$206,Carga!B161)&gt;1),"",D160*Carga!J161),""))</f>
        <v/>
      </c>
      <c r="H160" s="13" t="str">
        <f>IF(B160="","",IFERROR(IF(OR(NOT(ISNUMBER(E160)),NOT(ISNUMBER(Carga!J161)),Carga!J161&lt;=0,COUNTIF(Carga!$B$7:$B$206,Carga!B161)&gt;1),"",E160*Carga!J161),""))</f>
        <v/>
      </c>
      <c r="I160" s="13" t="str">
        <f>IF(B160="","",IFERROR(IF(OR(NOT(ISNUMBER(F160)),NOT(ISNUMBER(Carga!J161)),Carga!J161&lt;=0,COUNTIF(Carga!$B$7:$B$206,Carga!B161)&gt;1),"",F160*Carga!J161),""))</f>
        <v/>
      </c>
      <c r="J160" s="14" t="str">
        <f t="shared" si="17"/>
        <v/>
      </c>
      <c r="K160" s="13" t="str">
        <f>IF(Carga!B161="","",IFERROR(IF(OR(Carga!K161="",Carga!K161=0),"",IF(AND(ISNUMBER(Carga!K161),Carga!K161&gt;0),Carga!K161,"")),""))</f>
        <v/>
      </c>
      <c r="L160" s="13" t="str">
        <f t="shared" si="18"/>
        <v/>
      </c>
      <c r="M160" s="15" t="str">
        <f>IF(Carga!B161="","",IFERROR(IF(AND(ISNUMBER(Carga!L161),Carga!L161&gt;=1,Carga!L161&lt;=5),Carga!L161,""),""))</f>
        <v/>
      </c>
      <c r="N160" s="15" t="str">
        <f>IF(Carga!B161="","",IFERROR(IF(AND(ISNUMBER(Carga!M161),Carga!M161&gt;=1,Carga!M161&lt;=5),Carga!M161,""),""))</f>
        <v/>
      </c>
      <c r="O160" s="16" t="str">
        <f t="shared" si="19"/>
        <v/>
      </c>
      <c r="P160" s="11" t="str">
        <f>IF(B160="","",IFERROR(IF(OR(COUNT(Carga!D161:E161)&lt;2,COUNT(Carga!G161:J161)&lt;4,COUNT(Carga!L161:M161)&lt;2,Carga!D161&lt;=0,Carga!E161&lt;0,Carga!E161&gt;=Carga!D161,MIN(Carga!G161:I161)&lt;0,Carga!J161&lt;=0,Carga!L161&lt;1,Carga!L161&gt;5,Carga!M161&lt;1,Carga!M161&gt;5,MOD(Carga!L161,1)&lt;&gt;0,MOD(Carga!M161,1)&lt;&gt;0,AND(Carga!K161&lt;&gt;"",OR(NOT(ISNUMBER(Carga!K161)),Carga!K161&lt;0)),COUNTIF(Carga!$B$7:$B$206,Carga!B161)&gt;1),"Revisar datos",IF(F160&lt;=0,"Evaluar continuidad",IF(J160&gt;=IF(SUM($G$6:$G$205)&gt;0,SUM($I$6:$I$205)/SUM($G$6:$G$205),0),IF(O160&lt;=3,"Priorizar / mantener","Optimizar capacidad"),IF(O160&lt;=3,"Revisar rol","Evaluar continuidad")))),"Revisar datos"))</f>
        <v/>
      </c>
      <c r="Q160" s="17" t="str">
        <f>IF(OR(B160="",P160="Revisar datos",NOT(ISNUMBER(I160))),"",COUNTIF($I$6:$I$205,"&gt;"&amp;I160)+COUNTIF($I$6:I160,I160))</f>
        <v/>
      </c>
    </row>
    <row r="161" spans="1:17">
      <c r="A161" s="10" t="str">
        <f>IF(Carga!B162="","",Carga!A162)</f>
        <v/>
      </c>
      <c r="B161" s="10" t="str">
        <f>IF(Carga!B162="","",Carga!B162)</f>
        <v/>
      </c>
      <c r="C161" s="10" t="str">
        <f>IF(Carga!B162="","",Carga!C162)</f>
        <v/>
      </c>
      <c r="D161" s="12" t="str">
        <f>IF(Carga!B162="","",IF(ISNUMBER(Carga!F162),Carga!F162,""))</f>
        <v/>
      </c>
      <c r="E161" s="13" t="str">
        <f>IF(B161="","",IFERROR(IF(OR(COUNT(Carga!G162:I162)&lt;3,MIN(Carga!G162:I162)&lt;0),"",SUM(Carga!G162:I162)),""))</f>
        <v/>
      </c>
      <c r="F161" s="13" t="str">
        <f t="shared" si="16"/>
        <v/>
      </c>
      <c r="G161" s="13" t="str">
        <f>IF(B161="","",IFERROR(IF(OR(NOT(ISNUMBER(D161)),NOT(ISNUMBER(E161)),NOT(ISNUMBER(Carga!J162)),Carga!J162&lt;=0,COUNTIF(Carga!$B$7:$B$206,Carga!B162)&gt;1),"",D161*Carga!J162),""))</f>
        <v/>
      </c>
      <c r="H161" s="13" t="str">
        <f>IF(B161="","",IFERROR(IF(OR(NOT(ISNUMBER(E161)),NOT(ISNUMBER(Carga!J162)),Carga!J162&lt;=0,COUNTIF(Carga!$B$7:$B$206,Carga!B162)&gt;1),"",E161*Carga!J162),""))</f>
        <v/>
      </c>
      <c r="I161" s="13" t="str">
        <f>IF(B161="","",IFERROR(IF(OR(NOT(ISNUMBER(F161)),NOT(ISNUMBER(Carga!J162)),Carga!J162&lt;=0,COUNTIF(Carga!$B$7:$B$206,Carga!B162)&gt;1),"",F161*Carga!J162),""))</f>
        <v/>
      </c>
      <c r="J161" s="14" t="str">
        <f t="shared" si="17"/>
        <v/>
      </c>
      <c r="K161" s="13" t="str">
        <f>IF(Carga!B162="","",IFERROR(IF(OR(Carga!K162="",Carga!K162=0),"",IF(AND(ISNUMBER(Carga!K162),Carga!K162&gt;0),Carga!K162,"")),""))</f>
        <v/>
      </c>
      <c r="L161" s="13" t="str">
        <f t="shared" si="18"/>
        <v/>
      </c>
      <c r="M161" s="15" t="str">
        <f>IF(Carga!B162="","",IFERROR(IF(AND(ISNUMBER(Carga!L162),Carga!L162&gt;=1,Carga!L162&lt;=5),Carga!L162,""),""))</f>
        <v/>
      </c>
      <c r="N161" s="15" t="str">
        <f>IF(Carga!B162="","",IFERROR(IF(AND(ISNUMBER(Carga!M162),Carga!M162&gt;=1,Carga!M162&lt;=5),Carga!M162,""),""))</f>
        <v/>
      </c>
      <c r="O161" s="16" t="str">
        <f t="shared" si="19"/>
        <v/>
      </c>
      <c r="P161" s="11" t="str">
        <f>IF(B161="","",IFERROR(IF(OR(COUNT(Carga!D162:E162)&lt;2,COUNT(Carga!G162:J162)&lt;4,COUNT(Carga!L162:M162)&lt;2,Carga!D162&lt;=0,Carga!E162&lt;0,Carga!E162&gt;=Carga!D162,MIN(Carga!G162:I162)&lt;0,Carga!J162&lt;=0,Carga!L162&lt;1,Carga!L162&gt;5,Carga!M162&lt;1,Carga!M162&gt;5,MOD(Carga!L162,1)&lt;&gt;0,MOD(Carga!M162,1)&lt;&gt;0,AND(Carga!K162&lt;&gt;"",OR(NOT(ISNUMBER(Carga!K162)),Carga!K162&lt;0)),COUNTIF(Carga!$B$7:$B$206,Carga!B162)&gt;1),"Revisar datos",IF(F161&lt;=0,"Evaluar continuidad",IF(J161&gt;=IF(SUM($G$6:$G$205)&gt;0,SUM($I$6:$I$205)/SUM($G$6:$G$205),0),IF(O161&lt;=3,"Priorizar / mantener","Optimizar capacidad"),IF(O161&lt;=3,"Revisar rol","Evaluar continuidad")))),"Revisar datos"))</f>
        <v/>
      </c>
      <c r="Q161" s="17" t="str">
        <f>IF(OR(B161="",P161="Revisar datos",NOT(ISNUMBER(I161))),"",COUNTIF($I$6:$I$205,"&gt;"&amp;I161)+COUNTIF($I$6:I161,I161))</f>
        <v/>
      </c>
    </row>
    <row r="162" spans="1:17">
      <c r="A162" s="10" t="str">
        <f>IF(Carga!B163="","",Carga!A163)</f>
        <v/>
      </c>
      <c r="B162" s="10" t="str">
        <f>IF(Carga!B163="","",Carga!B163)</f>
        <v/>
      </c>
      <c r="C162" s="10" t="str">
        <f>IF(Carga!B163="","",Carga!C163)</f>
        <v/>
      </c>
      <c r="D162" s="12" t="str">
        <f>IF(Carga!B163="","",IF(ISNUMBER(Carga!F163),Carga!F163,""))</f>
        <v/>
      </c>
      <c r="E162" s="13" t="str">
        <f>IF(B162="","",IFERROR(IF(OR(COUNT(Carga!G163:I163)&lt;3,MIN(Carga!G163:I163)&lt;0),"",SUM(Carga!G163:I163)),""))</f>
        <v/>
      </c>
      <c r="F162" s="13" t="str">
        <f t="shared" si="16"/>
        <v/>
      </c>
      <c r="G162" s="13" t="str">
        <f>IF(B162="","",IFERROR(IF(OR(NOT(ISNUMBER(D162)),NOT(ISNUMBER(E162)),NOT(ISNUMBER(Carga!J163)),Carga!J163&lt;=0,COUNTIF(Carga!$B$7:$B$206,Carga!B163)&gt;1),"",D162*Carga!J163),""))</f>
        <v/>
      </c>
      <c r="H162" s="13" t="str">
        <f>IF(B162="","",IFERROR(IF(OR(NOT(ISNUMBER(E162)),NOT(ISNUMBER(Carga!J163)),Carga!J163&lt;=0,COUNTIF(Carga!$B$7:$B$206,Carga!B163)&gt;1),"",E162*Carga!J163),""))</f>
        <v/>
      </c>
      <c r="I162" s="13" t="str">
        <f>IF(B162="","",IFERROR(IF(OR(NOT(ISNUMBER(F162)),NOT(ISNUMBER(Carga!J163)),Carga!J163&lt;=0,COUNTIF(Carga!$B$7:$B$206,Carga!B163)&gt;1),"",F162*Carga!J163),""))</f>
        <v/>
      </c>
      <c r="J162" s="14" t="str">
        <f t="shared" si="17"/>
        <v/>
      </c>
      <c r="K162" s="13" t="str">
        <f>IF(Carga!B163="","",IFERROR(IF(OR(Carga!K163="",Carga!K163=0),"",IF(AND(ISNUMBER(Carga!K163),Carga!K163&gt;0),Carga!K163,"")),""))</f>
        <v/>
      </c>
      <c r="L162" s="13" t="str">
        <f t="shared" si="18"/>
        <v/>
      </c>
      <c r="M162" s="15" t="str">
        <f>IF(Carga!B163="","",IFERROR(IF(AND(ISNUMBER(Carga!L163),Carga!L163&gt;=1,Carga!L163&lt;=5),Carga!L163,""),""))</f>
        <v/>
      </c>
      <c r="N162" s="15" t="str">
        <f>IF(Carga!B163="","",IFERROR(IF(AND(ISNUMBER(Carga!M163),Carga!M163&gt;=1,Carga!M163&lt;=5),Carga!M163,""),""))</f>
        <v/>
      </c>
      <c r="O162" s="16" t="str">
        <f t="shared" si="19"/>
        <v/>
      </c>
      <c r="P162" s="11" t="str">
        <f>IF(B162="","",IFERROR(IF(OR(COUNT(Carga!D163:E163)&lt;2,COUNT(Carga!G163:J163)&lt;4,COUNT(Carga!L163:M163)&lt;2,Carga!D163&lt;=0,Carga!E163&lt;0,Carga!E163&gt;=Carga!D163,MIN(Carga!G163:I163)&lt;0,Carga!J163&lt;=0,Carga!L163&lt;1,Carga!L163&gt;5,Carga!M163&lt;1,Carga!M163&gt;5,MOD(Carga!L163,1)&lt;&gt;0,MOD(Carga!M163,1)&lt;&gt;0,AND(Carga!K163&lt;&gt;"",OR(NOT(ISNUMBER(Carga!K163)),Carga!K163&lt;0)),COUNTIF(Carga!$B$7:$B$206,Carga!B163)&gt;1),"Revisar datos",IF(F162&lt;=0,"Evaluar continuidad",IF(J162&gt;=IF(SUM($G$6:$G$205)&gt;0,SUM($I$6:$I$205)/SUM($G$6:$G$205),0),IF(O162&lt;=3,"Priorizar / mantener","Optimizar capacidad"),IF(O162&lt;=3,"Revisar rol","Evaluar continuidad")))),"Revisar datos"))</f>
        <v/>
      </c>
      <c r="Q162" s="17" t="str">
        <f>IF(OR(B162="",P162="Revisar datos",NOT(ISNUMBER(I162))),"",COUNTIF($I$6:$I$205,"&gt;"&amp;I162)+COUNTIF($I$6:I162,I162))</f>
        <v/>
      </c>
    </row>
    <row r="163" spans="1:17">
      <c r="A163" s="10" t="str">
        <f>IF(Carga!B164="","",Carga!A164)</f>
        <v/>
      </c>
      <c r="B163" s="10" t="str">
        <f>IF(Carga!B164="","",Carga!B164)</f>
        <v/>
      </c>
      <c r="C163" s="10" t="str">
        <f>IF(Carga!B164="","",Carga!C164)</f>
        <v/>
      </c>
      <c r="D163" s="12" t="str">
        <f>IF(Carga!B164="","",IF(ISNUMBER(Carga!F164),Carga!F164,""))</f>
        <v/>
      </c>
      <c r="E163" s="13" t="str">
        <f>IF(B163="","",IFERROR(IF(OR(COUNT(Carga!G164:I164)&lt;3,MIN(Carga!G164:I164)&lt;0),"",SUM(Carga!G164:I164)),""))</f>
        <v/>
      </c>
      <c r="F163" s="13" t="str">
        <f t="shared" si="16"/>
        <v/>
      </c>
      <c r="G163" s="13" t="str">
        <f>IF(B163="","",IFERROR(IF(OR(NOT(ISNUMBER(D163)),NOT(ISNUMBER(E163)),NOT(ISNUMBER(Carga!J164)),Carga!J164&lt;=0,COUNTIF(Carga!$B$7:$B$206,Carga!B164)&gt;1),"",D163*Carga!J164),""))</f>
        <v/>
      </c>
      <c r="H163" s="13" t="str">
        <f>IF(B163="","",IFERROR(IF(OR(NOT(ISNUMBER(E163)),NOT(ISNUMBER(Carga!J164)),Carga!J164&lt;=0,COUNTIF(Carga!$B$7:$B$206,Carga!B164)&gt;1),"",E163*Carga!J164),""))</f>
        <v/>
      </c>
      <c r="I163" s="13" t="str">
        <f>IF(B163="","",IFERROR(IF(OR(NOT(ISNUMBER(F163)),NOT(ISNUMBER(Carga!J164)),Carga!J164&lt;=0,COUNTIF(Carga!$B$7:$B$206,Carga!B164)&gt;1),"",F163*Carga!J164),""))</f>
        <v/>
      </c>
      <c r="J163" s="14" t="str">
        <f t="shared" si="17"/>
        <v/>
      </c>
      <c r="K163" s="13" t="str">
        <f>IF(Carga!B164="","",IFERROR(IF(OR(Carga!K164="",Carga!K164=0),"",IF(AND(ISNUMBER(Carga!K164),Carga!K164&gt;0),Carga!K164,"")),""))</f>
        <v/>
      </c>
      <c r="L163" s="13" t="str">
        <f t="shared" si="18"/>
        <v/>
      </c>
      <c r="M163" s="15" t="str">
        <f>IF(Carga!B164="","",IFERROR(IF(AND(ISNUMBER(Carga!L164),Carga!L164&gt;=1,Carga!L164&lt;=5),Carga!L164,""),""))</f>
        <v/>
      </c>
      <c r="N163" s="15" t="str">
        <f>IF(Carga!B164="","",IFERROR(IF(AND(ISNUMBER(Carga!M164),Carga!M164&gt;=1,Carga!M164&lt;=5),Carga!M164,""),""))</f>
        <v/>
      </c>
      <c r="O163" s="16" t="str">
        <f t="shared" si="19"/>
        <v/>
      </c>
      <c r="P163" s="11" t="str">
        <f>IF(B163="","",IFERROR(IF(OR(COUNT(Carga!D164:E164)&lt;2,COUNT(Carga!G164:J164)&lt;4,COUNT(Carga!L164:M164)&lt;2,Carga!D164&lt;=0,Carga!E164&lt;0,Carga!E164&gt;=Carga!D164,MIN(Carga!G164:I164)&lt;0,Carga!J164&lt;=0,Carga!L164&lt;1,Carga!L164&gt;5,Carga!M164&lt;1,Carga!M164&gt;5,MOD(Carga!L164,1)&lt;&gt;0,MOD(Carga!M164,1)&lt;&gt;0,AND(Carga!K164&lt;&gt;"",OR(NOT(ISNUMBER(Carga!K164)),Carga!K164&lt;0)),COUNTIF(Carga!$B$7:$B$206,Carga!B164)&gt;1),"Revisar datos",IF(F163&lt;=0,"Evaluar continuidad",IF(J163&gt;=IF(SUM($G$6:$G$205)&gt;0,SUM($I$6:$I$205)/SUM($G$6:$G$205),0),IF(O163&lt;=3,"Priorizar / mantener","Optimizar capacidad"),IF(O163&lt;=3,"Revisar rol","Evaluar continuidad")))),"Revisar datos"))</f>
        <v/>
      </c>
      <c r="Q163" s="17" t="str">
        <f>IF(OR(B163="",P163="Revisar datos",NOT(ISNUMBER(I163))),"",COUNTIF($I$6:$I$205,"&gt;"&amp;I163)+COUNTIF($I$6:I163,I163))</f>
        <v/>
      </c>
    </row>
    <row r="164" spans="1:17">
      <c r="A164" s="10" t="str">
        <f>IF(Carga!B165="","",Carga!A165)</f>
        <v/>
      </c>
      <c r="B164" s="10" t="str">
        <f>IF(Carga!B165="","",Carga!B165)</f>
        <v/>
      </c>
      <c r="C164" s="10" t="str">
        <f>IF(Carga!B165="","",Carga!C165)</f>
        <v/>
      </c>
      <c r="D164" s="12" t="str">
        <f>IF(Carga!B165="","",IF(ISNUMBER(Carga!F165),Carga!F165,""))</f>
        <v/>
      </c>
      <c r="E164" s="13" t="str">
        <f>IF(B164="","",IFERROR(IF(OR(COUNT(Carga!G165:I165)&lt;3,MIN(Carga!G165:I165)&lt;0),"",SUM(Carga!G165:I165)),""))</f>
        <v/>
      </c>
      <c r="F164" s="13" t="str">
        <f t="shared" si="16"/>
        <v/>
      </c>
      <c r="G164" s="13" t="str">
        <f>IF(B164="","",IFERROR(IF(OR(NOT(ISNUMBER(D164)),NOT(ISNUMBER(E164)),NOT(ISNUMBER(Carga!J165)),Carga!J165&lt;=0,COUNTIF(Carga!$B$7:$B$206,Carga!B165)&gt;1),"",D164*Carga!J165),""))</f>
        <v/>
      </c>
      <c r="H164" s="13" t="str">
        <f>IF(B164="","",IFERROR(IF(OR(NOT(ISNUMBER(E164)),NOT(ISNUMBER(Carga!J165)),Carga!J165&lt;=0,COUNTIF(Carga!$B$7:$B$206,Carga!B165)&gt;1),"",E164*Carga!J165),""))</f>
        <v/>
      </c>
      <c r="I164" s="13" t="str">
        <f>IF(B164="","",IFERROR(IF(OR(NOT(ISNUMBER(F164)),NOT(ISNUMBER(Carga!J165)),Carga!J165&lt;=0,COUNTIF(Carga!$B$7:$B$206,Carga!B165)&gt;1),"",F164*Carga!J165),""))</f>
        <v/>
      </c>
      <c r="J164" s="14" t="str">
        <f t="shared" si="17"/>
        <v/>
      </c>
      <c r="K164" s="13" t="str">
        <f>IF(Carga!B165="","",IFERROR(IF(OR(Carga!K165="",Carga!K165=0),"",IF(AND(ISNUMBER(Carga!K165),Carga!K165&gt;0),Carga!K165,"")),""))</f>
        <v/>
      </c>
      <c r="L164" s="13" t="str">
        <f t="shared" si="18"/>
        <v/>
      </c>
      <c r="M164" s="15" t="str">
        <f>IF(Carga!B165="","",IFERROR(IF(AND(ISNUMBER(Carga!L165),Carga!L165&gt;=1,Carga!L165&lt;=5),Carga!L165,""),""))</f>
        <v/>
      </c>
      <c r="N164" s="15" t="str">
        <f>IF(Carga!B165="","",IFERROR(IF(AND(ISNUMBER(Carga!M165),Carga!M165&gt;=1,Carga!M165&lt;=5),Carga!M165,""),""))</f>
        <v/>
      </c>
      <c r="O164" s="16" t="str">
        <f t="shared" si="19"/>
        <v/>
      </c>
      <c r="P164" s="11" t="str">
        <f>IF(B164="","",IFERROR(IF(OR(COUNT(Carga!D165:E165)&lt;2,COUNT(Carga!G165:J165)&lt;4,COUNT(Carga!L165:M165)&lt;2,Carga!D165&lt;=0,Carga!E165&lt;0,Carga!E165&gt;=Carga!D165,MIN(Carga!G165:I165)&lt;0,Carga!J165&lt;=0,Carga!L165&lt;1,Carga!L165&gt;5,Carga!M165&lt;1,Carga!M165&gt;5,MOD(Carga!L165,1)&lt;&gt;0,MOD(Carga!M165,1)&lt;&gt;0,AND(Carga!K165&lt;&gt;"",OR(NOT(ISNUMBER(Carga!K165)),Carga!K165&lt;0)),COUNTIF(Carga!$B$7:$B$206,Carga!B165)&gt;1),"Revisar datos",IF(F164&lt;=0,"Evaluar continuidad",IF(J164&gt;=IF(SUM($G$6:$G$205)&gt;0,SUM($I$6:$I$205)/SUM($G$6:$G$205),0),IF(O164&lt;=3,"Priorizar / mantener","Optimizar capacidad"),IF(O164&lt;=3,"Revisar rol","Evaluar continuidad")))),"Revisar datos"))</f>
        <v/>
      </c>
      <c r="Q164" s="17" t="str">
        <f>IF(OR(B164="",P164="Revisar datos",NOT(ISNUMBER(I164))),"",COUNTIF($I$6:$I$205,"&gt;"&amp;I164)+COUNTIF($I$6:I164,I164))</f>
        <v/>
      </c>
    </row>
    <row r="165" spans="1:17">
      <c r="A165" s="10" t="str">
        <f>IF(Carga!B166="","",Carga!A166)</f>
        <v/>
      </c>
      <c r="B165" s="10" t="str">
        <f>IF(Carga!B166="","",Carga!B166)</f>
        <v/>
      </c>
      <c r="C165" s="10" t="str">
        <f>IF(Carga!B166="","",Carga!C166)</f>
        <v/>
      </c>
      <c r="D165" s="12" t="str">
        <f>IF(Carga!B166="","",IF(ISNUMBER(Carga!F166),Carga!F166,""))</f>
        <v/>
      </c>
      <c r="E165" s="13" t="str">
        <f>IF(B165="","",IFERROR(IF(OR(COUNT(Carga!G166:I166)&lt;3,MIN(Carga!G166:I166)&lt;0),"",SUM(Carga!G166:I166)),""))</f>
        <v/>
      </c>
      <c r="F165" s="13" t="str">
        <f t="shared" si="16"/>
        <v/>
      </c>
      <c r="G165" s="13" t="str">
        <f>IF(B165="","",IFERROR(IF(OR(NOT(ISNUMBER(D165)),NOT(ISNUMBER(E165)),NOT(ISNUMBER(Carga!J166)),Carga!J166&lt;=0,COUNTIF(Carga!$B$7:$B$206,Carga!B166)&gt;1),"",D165*Carga!J166),""))</f>
        <v/>
      </c>
      <c r="H165" s="13" t="str">
        <f>IF(B165="","",IFERROR(IF(OR(NOT(ISNUMBER(E165)),NOT(ISNUMBER(Carga!J166)),Carga!J166&lt;=0,COUNTIF(Carga!$B$7:$B$206,Carga!B166)&gt;1),"",E165*Carga!J166),""))</f>
        <v/>
      </c>
      <c r="I165" s="13" t="str">
        <f>IF(B165="","",IFERROR(IF(OR(NOT(ISNUMBER(F165)),NOT(ISNUMBER(Carga!J166)),Carga!J166&lt;=0,COUNTIF(Carga!$B$7:$B$206,Carga!B166)&gt;1),"",F165*Carga!J166),""))</f>
        <v/>
      </c>
      <c r="J165" s="14" t="str">
        <f t="shared" si="17"/>
        <v/>
      </c>
      <c r="K165" s="13" t="str">
        <f>IF(Carga!B166="","",IFERROR(IF(OR(Carga!K166="",Carga!K166=0),"",IF(AND(ISNUMBER(Carga!K166),Carga!K166&gt;0),Carga!K166,"")),""))</f>
        <v/>
      </c>
      <c r="L165" s="13" t="str">
        <f t="shared" si="18"/>
        <v/>
      </c>
      <c r="M165" s="15" t="str">
        <f>IF(Carga!B166="","",IFERROR(IF(AND(ISNUMBER(Carga!L166),Carga!L166&gt;=1,Carga!L166&lt;=5),Carga!L166,""),""))</f>
        <v/>
      </c>
      <c r="N165" s="15" t="str">
        <f>IF(Carga!B166="","",IFERROR(IF(AND(ISNUMBER(Carga!M166),Carga!M166&gt;=1,Carga!M166&lt;=5),Carga!M166,""),""))</f>
        <v/>
      </c>
      <c r="O165" s="16" t="str">
        <f t="shared" si="19"/>
        <v/>
      </c>
      <c r="P165" s="11" t="str">
        <f>IF(B165="","",IFERROR(IF(OR(COUNT(Carga!D166:E166)&lt;2,COUNT(Carga!G166:J166)&lt;4,COUNT(Carga!L166:M166)&lt;2,Carga!D166&lt;=0,Carga!E166&lt;0,Carga!E166&gt;=Carga!D166,MIN(Carga!G166:I166)&lt;0,Carga!J166&lt;=0,Carga!L166&lt;1,Carga!L166&gt;5,Carga!M166&lt;1,Carga!M166&gt;5,MOD(Carga!L166,1)&lt;&gt;0,MOD(Carga!M166,1)&lt;&gt;0,AND(Carga!K166&lt;&gt;"",OR(NOT(ISNUMBER(Carga!K166)),Carga!K166&lt;0)),COUNTIF(Carga!$B$7:$B$206,Carga!B166)&gt;1),"Revisar datos",IF(F165&lt;=0,"Evaluar continuidad",IF(J165&gt;=IF(SUM($G$6:$G$205)&gt;0,SUM($I$6:$I$205)/SUM($G$6:$G$205),0),IF(O165&lt;=3,"Priorizar / mantener","Optimizar capacidad"),IF(O165&lt;=3,"Revisar rol","Evaluar continuidad")))),"Revisar datos"))</f>
        <v/>
      </c>
      <c r="Q165" s="17" t="str">
        <f>IF(OR(B165="",P165="Revisar datos",NOT(ISNUMBER(I165))),"",COUNTIF($I$6:$I$205,"&gt;"&amp;I165)+COUNTIF($I$6:I165,I165))</f>
        <v/>
      </c>
    </row>
    <row r="166" spans="1:17">
      <c r="A166" s="10" t="str">
        <f>IF(Carga!B167="","",Carga!A167)</f>
        <v/>
      </c>
      <c r="B166" s="10" t="str">
        <f>IF(Carga!B167="","",Carga!B167)</f>
        <v/>
      </c>
      <c r="C166" s="10" t="str">
        <f>IF(Carga!B167="","",Carga!C167)</f>
        <v/>
      </c>
      <c r="D166" s="12" t="str">
        <f>IF(Carga!B167="","",IF(ISNUMBER(Carga!F167),Carga!F167,""))</f>
        <v/>
      </c>
      <c r="E166" s="13" t="str">
        <f>IF(B166="","",IFERROR(IF(OR(COUNT(Carga!G167:I167)&lt;3,MIN(Carga!G167:I167)&lt;0),"",SUM(Carga!G167:I167)),""))</f>
        <v/>
      </c>
      <c r="F166" s="13" t="str">
        <f t="shared" ref="F166:F197" si="20">IF(OR(B166="",NOT(ISNUMBER(D166)),NOT(ISNUMBER(E166))),"",D166-E166)</f>
        <v/>
      </c>
      <c r="G166" s="13" t="str">
        <f>IF(B166="","",IFERROR(IF(OR(NOT(ISNUMBER(D166)),NOT(ISNUMBER(E166)),NOT(ISNUMBER(Carga!J167)),Carga!J167&lt;=0,COUNTIF(Carga!$B$7:$B$206,Carga!B167)&gt;1),"",D166*Carga!J167),""))</f>
        <v/>
      </c>
      <c r="H166" s="13" t="str">
        <f>IF(B166="","",IFERROR(IF(OR(NOT(ISNUMBER(E166)),NOT(ISNUMBER(Carga!J167)),Carga!J167&lt;=0,COUNTIF(Carga!$B$7:$B$206,Carga!B167)&gt;1),"",E166*Carga!J167),""))</f>
        <v/>
      </c>
      <c r="I166" s="13" t="str">
        <f>IF(B166="","",IFERROR(IF(OR(NOT(ISNUMBER(F166)),NOT(ISNUMBER(Carga!J167)),Carga!J167&lt;=0,COUNTIF(Carga!$B$7:$B$206,Carga!B167)&gt;1),"",F166*Carga!J167),""))</f>
        <v/>
      </c>
      <c r="J166" s="14" t="str">
        <f t="shared" ref="J166:J197" si="21">IF(OR(B166="",NOT(ISNUMBER(G166)),G166&lt;=0,NOT(ISNUMBER(I166))),"",I166/G166)</f>
        <v/>
      </c>
      <c r="K166" s="13" t="str">
        <f>IF(Carga!B167="","",IFERROR(IF(OR(Carga!K167="",Carga!K167=0),"",IF(AND(ISNUMBER(Carga!K167),Carga!K167&gt;0),Carga!K167,"")),""))</f>
        <v/>
      </c>
      <c r="L166" s="13" t="str">
        <f t="shared" ref="L166:L197" si="22">IF(OR(B166="",NOT(ISNUMBER(K166)),K166&lt;=0,NOT(ISNUMBER(F166))),"",F166/K166)</f>
        <v/>
      </c>
      <c r="M166" s="15" t="str">
        <f>IF(Carga!B167="","",IFERROR(IF(AND(ISNUMBER(Carga!L167),Carga!L167&gt;=1,Carga!L167&lt;=5),Carga!L167,""),""))</f>
        <v/>
      </c>
      <c r="N166" s="15" t="str">
        <f>IF(Carga!B167="","",IFERROR(IF(AND(ISNUMBER(Carga!M167),Carga!M167&gt;=1,Carga!M167&lt;=5),Carga!M167,""),""))</f>
        <v/>
      </c>
      <c r="O166" s="16" t="str">
        <f t="shared" ref="O166:O197" si="23">IF(OR(B166="",M166="",N166=""),"",AVERAGE(M166:N166))</f>
        <v/>
      </c>
      <c r="P166" s="11" t="str">
        <f>IF(B166="","",IFERROR(IF(OR(COUNT(Carga!D167:E167)&lt;2,COUNT(Carga!G167:J167)&lt;4,COUNT(Carga!L167:M167)&lt;2,Carga!D167&lt;=0,Carga!E167&lt;0,Carga!E167&gt;=Carga!D167,MIN(Carga!G167:I167)&lt;0,Carga!J167&lt;=0,Carga!L167&lt;1,Carga!L167&gt;5,Carga!M167&lt;1,Carga!M167&gt;5,MOD(Carga!L167,1)&lt;&gt;0,MOD(Carga!M167,1)&lt;&gt;0,AND(Carga!K167&lt;&gt;"",OR(NOT(ISNUMBER(Carga!K167)),Carga!K167&lt;0)),COUNTIF(Carga!$B$7:$B$206,Carga!B167)&gt;1),"Revisar datos",IF(F166&lt;=0,"Evaluar continuidad",IF(J166&gt;=IF(SUM($G$6:$G$205)&gt;0,SUM($I$6:$I$205)/SUM($G$6:$G$205),0),IF(O166&lt;=3,"Priorizar / mantener","Optimizar capacidad"),IF(O166&lt;=3,"Revisar rol","Evaluar continuidad")))),"Revisar datos"))</f>
        <v/>
      </c>
      <c r="Q166" s="17" t="str">
        <f>IF(OR(B166="",P166="Revisar datos",NOT(ISNUMBER(I166))),"",COUNTIF($I$6:$I$205,"&gt;"&amp;I166)+COUNTIF($I$6:I166,I166))</f>
        <v/>
      </c>
    </row>
    <row r="167" spans="1:17">
      <c r="A167" s="10" t="str">
        <f>IF(Carga!B168="","",Carga!A168)</f>
        <v/>
      </c>
      <c r="B167" s="10" t="str">
        <f>IF(Carga!B168="","",Carga!B168)</f>
        <v/>
      </c>
      <c r="C167" s="10" t="str">
        <f>IF(Carga!B168="","",Carga!C168)</f>
        <v/>
      </c>
      <c r="D167" s="12" t="str">
        <f>IF(Carga!B168="","",IF(ISNUMBER(Carga!F168),Carga!F168,""))</f>
        <v/>
      </c>
      <c r="E167" s="13" t="str">
        <f>IF(B167="","",IFERROR(IF(OR(COUNT(Carga!G168:I168)&lt;3,MIN(Carga!G168:I168)&lt;0),"",SUM(Carga!G168:I168)),""))</f>
        <v/>
      </c>
      <c r="F167" s="13" t="str">
        <f t="shared" si="20"/>
        <v/>
      </c>
      <c r="G167" s="13" t="str">
        <f>IF(B167="","",IFERROR(IF(OR(NOT(ISNUMBER(D167)),NOT(ISNUMBER(E167)),NOT(ISNUMBER(Carga!J168)),Carga!J168&lt;=0,COUNTIF(Carga!$B$7:$B$206,Carga!B168)&gt;1),"",D167*Carga!J168),""))</f>
        <v/>
      </c>
      <c r="H167" s="13" t="str">
        <f>IF(B167="","",IFERROR(IF(OR(NOT(ISNUMBER(E167)),NOT(ISNUMBER(Carga!J168)),Carga!J168&lt;=0,COUNTIF(Carga!$B$7:$B$206,Carga!B168)&gt;1),"",E167*Carga!J168),""))</f>
        <v/>
      </c>
      <c r="I167" s="13" t="str">
        <f>IF(B167="","",IFERROR(IF(OR(NOT(ISNUMBER(F167)),NOT(ISNUMBER(Carga!J168)),Carga!J168&lt;=0,COUNTIF(Carga!$B$7:$B$206,Carga!B168)&gt;1),"",F167*Carga!J168),""))</f>
        <v/>
      </c>
      <c r="J167" s="14" t="str">
        <f t="shared" si="21"/>
        <v/>
      </c>
      <c r="K167" s="13" t="str">
        <f>IF(Carga!B168="","",IFERROR(IF(OR(Carga!K168="",Carga!K168=0),"",IF(AND(ISNUMBER(Carga!K168),Carga!K168&gt;0),Carga!K168,"")),""))</f>
        <v/>
      </c>
      <c r="L167" s="13" t="str">
        <f t="shared" si="22"/>
        <v/>
      </c>
      <c r="M167" s="15" t="str">
        <f>IF(Carga!B168="","",IFERROR(IF(AND(ISNUMBER(Carga!L168),Carga!L168&gt;=1,Carga!L168&lt;=5),Carga!L168,""),""))</f>
        <v/>
      </c>
      <c r="N167" s="15" t="str">
        <f>IF(Carga!B168="","",IFERROR(IF(AND(ISNUMBER(Carga!M168),Carga!M168&gt;=1,Carga!M168&lt;=5),Carga!M168,""),""))</f>
        <v/>
      </c>
      <c r="O167" s="16" t="str">
        <f t="shared" si="23"/>
        <v/>
      </c>
      <c r="P167" s="11" t="str">
        <f>IF(B167="","",IFERROR(IF(OR(COUNT(Carga!D168:E168)&lt;2,COUNT(Carga!G168:J168)&lt;4,COUNT(Carga!L168:M168)&lt;2,Carga!D168&lt;=0,Carga!E168&lt;0,Carga!E168&gt;=Carga!D168,MIN(Carga!G168:I168)&lt;0,Carga!J168&lt;=0,Carga!L168&lt;1,Carga!L168&gt;5,Carga!M168&lt;1,Carga!M168&gt;5,MOD(Carga!L168,1)&lt;&gt;0,MOD(Carga!M168,1)&lt;&gt;0,AND(Carga!K168&lt;&gt;"",OR(NOT(ISNUMBER(Carga!K168)),Carga!K168&lt;0)),COUNTIF(Carga!$B$7:$B$206,Carga!B168)&gt;1),"Revisar datos",IF(F167&lt;=0,"Evaluar continuidad",IF(J167&gt;=IF(SUM($G$6:$G$205)&gt;0,SUM($I$6:$I$205)/SUM($G$6:$G$205),0),IF(O167&lt;=3,"Priorizar / mantener","Optimizar capacidad"),IF(O167&lt;=3,"Revisar rol","Evaluar continuidad")))),"Revisar datos"))</f>
        <v/>
      </c>
      <c r="Q167" s="17" t="str">
        <f>IF(OR(B167="",P167="Revisar datos",NOT(ISNUMBER(I167))),"",COUNTIF($I$6:$I$205,"&gt;"&amp;I167)+COUNTIF($I$6:I167,I167))</f>
        <v/>
      </c>
    </row>
    <row r="168" spans="1:17">
      <c r="A168" s="10" t="str">
        <f>IF(Carga!B169="","",Carga!A169)</f>
        <v/>
      </c>
      <c r="B168" s="10" t="str">
        <f>IF(Carga!B169="","",Carga!B169)</f>
        <v/>
      </c>
      <c r="C168" s="10" t="str">
        <f>IF(Carga!B169="","",Carga!C169)</f>
        <v/>
      </c>
      <c r="D168" s="12" t="str">
        <f>IF(Carga!B169="","",IF(ISNUMBER(Carga!F169),Carga!F169,""))</f>
        <v/>
      </c>
      <c r="E168" s="13" t="str">
        <f>IF(B168="","",IFERROR(IF(OR(COUNT(Carga!G169:I169)&lt;3,MIN(Carga!G169:I169)&lt;0),"",SUM(Carga!G169:I169)),""))</f>
        <v/>
      </c>
      <c r="F168" s="13" t="str">
        <f t="shared" si="20"/>
        <v/>
      </c>
      <c r="G168" s="13" t="str">
        <f>IF(B168="","",IFERROR(IF(OR(NOT(ISNUMBER(D168)),NOT(ISNUMBER(E168)),NOT(ISNUMBER(Carga!J169)),Carga!J169&lt;=0,COUNTIF(Carga!$B$7:$B$206,Carga!B169)&gt;1),"",D168*Carga!J169),""))</f>
        <v/>
      </c>
      <c r="H168" s="13" t="str">
        <f>IF(B168="","",IFERROR(IF(OR(NOT(ISNUMBER(E168)),NOT(ISNUMBER(Carga!J169)),Carga!J169&lt;=0,COUNTIF(Carga!$B$7:$B$206,Carga!B169)&gt;1),"",E168*Carga!J169),""))</f>
        <v/>
      </c>
      <c r="I168" s="13" t="str">
        <f>IF(B168="","",IFERROR(IF(OR(NOT(ISNUMBER(F168)),NOT(ISNUMBER(Carga!J169)),Carga!J169&lt;=0,COUNTIF(Carga!$B$7:$B$206,Carga!B169)&gt;1),"",F168*Carga!J169),""))</f>
        <v/>
      </c>
      <c r="J168" s="14" t="str">
        <f t="shared" si="21"/>
        <v/>
      </c>
      <c r="K168" s="13" t="str">
        <f>IF(Carga!B169="","",IFERROR(IF(OR(Carga!K169="",Carga!K169=0),"",IF(AND(ISNUMBER(Carga!K169),Carga!K169&gt;0),Carga!K169,"")),""))</f>
        <v/>
      </c>
      <c r="L168" s="13" t="str">
        <f t="shared" si="22"/>
        <v/>
      </c>
      <c r="M168" s="15" t="str">
        <f>IF(Carga!B169="","",IFERROR(IF(AND(ISNUMBER(Carga!L169),Carga!L169&gt;=1,Carga!L169&lt;=5),Carga!L169,""),""))</f>
        <v/>
      </c>
      <c r="N168" s="15" t="str">
        <f>IF(Carga!B169="","",IFERROR(IF(AND(ISNUMBER(Carga!M169),Carga!M169&gt;=1,Carga!M169&lt;=5),Carga!M169,""),""))</f>
        <v/>
      </c>
      <c r="O168" s="16" t="str">
        <f t="shared" si="23"/>
        <v/>
      </c>
      <c r="P168" s="11" t="str">
        <f>IF(B168="","",IFERROR(IF(OR(COUNT(Carga!D169:E169)&lt;2,COUNT(Carga!G169:J169)&lt;4,COUNT(Carga!L169:M169)&lt;2,Carga!D169&lt;=0,Carga!E169&lt;0,Carga!E169&gt;=Carga!D169,MIN(Carga!G169:I169)&lt;0,Carga!J169&lt;=0,Carga!L169&lt;1,Carga!L169&gt;5,Carga!M169&lt;1,Carga!M169&gt;5,MOD(Carga!L169,1)&lt;&gt;0,MOD(Carga!M169,1)&lt;&gt;0,AND(Carga!K169&lt;&gt;"",OR(NOT(ISNUMBER(Carga!K169)),Carga!K169&lt;0)),COUNTIF(Carga!$B$7:$B$206,Carga!B169)&gt;1),"Revisar datos",IF(F168&lt;=0,"Evaluar continuidad",IF(J168&gt;=IF(SUM($G$6:$G$205)&gt;0,SUM($I$6:$I$205)/SUM($G$6:$G$205),0),IF(O168&lt;=3,"Priorizar / mantener","Optimizar capacidad"),IF(O168&lt;=3,"Revisar rol","Evaluar continuidad")))),"Revisar datos"))</f>
        <v/>
      </c>
      <c r="Q168" s="17" t="str">
        <f>IF(OR(B168="",P168="Revisar datos",NOT(ISNUMBER(I168))),"",COUNTIF($I$6:$I$205,"&gt;"&amp;I168)+COUNTIF($I$6:I168,I168))</f>
        <v/>
      </c>
    </row>
    <row r="169" spans="1:17">
      <c r="A169" s="10" t="str">
        <f>IF(Carga!B170="","",Carga!A170)</f>
        <v/>
      </c>
      <c r="B169" s="10" t="str">
        <f>IF(Carga!B170="","",Carga!B170)</f>
        <v/>
      </c>
      <c r="C169" s="10" t="str">
        <f>IF(Carga!B170="","",Carga!C170)</f>
        <v/>
      </c>
      <c r="D169" s="12" t="str">
        <f>IF(Carga!B170="","",IF(ISNUMBER(Carga!F170),Carga!F170,""))</f>
        <v/>
      </c>
      <c r="E169" s="13" t="str">
        <f>IF(B169="","",IFERROR(IF(OR(COUNT(Carga!G170:I170)&lt;3,MIN(Carga!G170:I170)&lt;0),"",SUM(Carga!G170:I170)),""))</f>
        <v/>
      </c>
      <c r="F169" s="13" t="str">
        <f t="shared" si="20"/>
        <v/>
      </c>
      <c r="G169" s="13" t="str">
        <f>IF(B169="","",IFERROR(IF(OR(NOT(ISNUMBER(D169)),NOT(ISNUMBER(E169)),NOT(ISNUMBER(Carga!J170)),Carga!J170&lt;=0,COUNTIF(Carga!$B$7:$B$206,Carga!B170)&gt;1),"",D169*Carga!J170),""))</f>
        <v/>
      </c>
      <c r="H169" s="13" t="str">
        <f>IF(B169="","",IFERROR(IF(OR(NOT(ISNUMBER(E169)),NOT(ISNUMBER(Carga!J170)),Carga!J170&lt;=0,COUNTIF(Carga!$B$7:$B$206,Carga!B170)&gt;1),"",E169*Carga!J170),""))</f>
        <v/>
      </c>
      <c r="I169" s="13" t="str">
        <f>IF(B169="","",IFERROR(IF(OR(NOT(ISNUMBER(F169)),NOT(ISNUMBER(Carga!J170)),Carga!J170&lt;=0,COUNTIF(Carga!$B$7:$B$206,Carga!B170)&gt;1),"",F169*Carga!J170),""))</f>
        <v/>
      </c>
      <c r="J169" s="14" t="str">
        <f t="shared" si="21"/>
        <v/>
      </c>
      <c r="K169" s="13" t="str">
        <f>IF(Carga!B170="","",IFERROR(IF(OR(Carga!K170="",Carga!K170=0),"",IF(AND(ISNUMBER(Carga!K170),Carga!K170&gt;0),Carga!K170,"")),""))</f>
        <v/>
      </c>
      <c r="L169" s="13" t="str">
        <f t="shared" si="22"/>
        <v/>
      </c>
      <c r="M169" s="15" t="str">
        <f>IF(Carga!B170="","",IFERROR(IF(AND(ISNUMBER(Carga!L170),Carga!L170&gt;=1,Carga!L170&lt;=5),Carga!L170,""),""))</f>
        <v/>
      </c>
      <c r="N169" s="15" t="str">
        <f>IF(Carga!B170="","",IFERROR(IF(AND(ISNUMBER(Carga!M170),Carga!M170&gt;=1,Carga!M170&lt;=5),Carga!M170,""),""))</f>
        <v/>
      </c>
      <c r="O169" s="16" t="str">
        <f t="shared" si="23"/>
        <v/>
      </c>
      <c r="P169" s="11" t="str">
        <f>IF(B169="","",IFERROR(IF(OR(COUNT(Carga!D170:E170)&lt;2,COUNT(Carga!G170:J170)&lt;4,COUNT(Carga!L170:M170)&lt;2,Carga!D170&lt;=0,Carga!E170&lt;0,Carga!E170&gt;=Carga!D170,MIN(Carga!G170:I170)&lt;0,Carga!J170&lt;=0,Carga!L170&lt;1,Carga!L170&gt;5,Carga!M170&lt;1,Carga!M170&gt;5,MOD(Carga!L170,1)&lt;&gt;0,MOD(Carga!M170,1)&lt;&gt;0,AND(Carga!K170&lt;&gt;"",OR(NOT(ISNUMBER(Carga!K170)),Carga!K170&lt;0)),COUNTIF(Carga!$B$7:$B$206,Carga!B170)&gt;1),"Revisar datos",IF(F169&lt;=0,"Evaluar continuidad",IF(J169&gt;=IF(SUM($G$6:$G$205)&gt;0,SUM($I$6:$I$205)/SUM($G$6:$G$205),0),IF(O169&lt;=3,"Priorizar / mantener","Optimizar capacidad"),IF(O169&lt;=3,"Revisar rol","Evaluar continuidad")))),"Revisar datos"))</f>
        <v/>
      </c>
      <c r="Q169" s="17" t="str">
        <f>IF(OR(B169="",P169="Revisar datos",NOT(ISNUMBER(I169))),"",COUNTIF($I$6:$I$205,"&gt;"&amp;I169)+COUNTIF($I$6:I169,I169))</f>
        <v/>
      </c>
    </row>
    <row r="170" spans="1:17">
      <c r="A170" s="10" t="str">
        <f>IF(Carga!B171="","",Carga!A171)</f>
        <v/>
      </c>
      <c r="B170" s="10" t="str">
        <f>IF(Carga!B171="","",Carga!B171)</f>
        <v/>
      </c>
      <c r="C170" s="10" t="str">
        <f>IF(Carga!B171="","",Carga!C171)</f>
        <v/>
      </c>
      <c r="D170" s="12" t="str">
        <f>IF(Carga!B171="","",IF(ISNUMBER(Carga!F171),Carga!F171,""))</f>
        <v/>
      </c>
      <c r="E170" s="13" t="str">
        <f>IF(B170="","",IFERROR(IF(OR(COUNT(Carga!G171:I171)&lt;3,MIN(Carga!G171:I171)&lt;0),"",SUM(Carga!G171:I171)),""))</f>
        <v/>
      </c>
      <c r="F170" s="13" t="str">
        <f t="shared" si="20"/>
        <v/>
      </c>
      <c r="G170" s="13" t="str">
        <f>IF(B170="","",IFERROR(IF(OR(NOT(ISNUMBER(D170)),NOT(ISNUMBER(E170)),NOT(ISNUMBER(Carga!J171)),Carga!J171&lt;=0,COUNTIF(Carga!$B$7:$B$206,Carga!B171)&gt;1),"",D170*Carga!J171),""))</f>
        <v/>
      </c>
      <c r="H170" s="13" t="str">
        <f>IF(B170="","",IFERROR(IF(OR(NOT(ISNUMBER(E170)),NOT(ISNUMBER(Carga!J171)),Carga!J171&lt;=0,COUNTIF(Carga!$B$7:$B$206,Carga!B171)&gt;1),"",E170*Carga!J171),""))</f>
        <v/>
      </c>
      <c r="I170" s="13" t="str">
        <f>IF(B170="","",IFERROR(IF(OR(NOT(ISNUMBER(F170)),NOT(ISNUMBER(Carga!J171)),Carga!J171&lt;=0,COUNTIF(Carga!$B$7:$B$206,Carga!B171)&gt;1),"",F170*Carga!J171),""))</f>
        <v/>
      </c>
      <c r="J170" s="14" t="str">
        <f t="shared" si="21"/>
        <v/>
      </c>
      <c r="K170" s="13" t="str">
        <f>IF(Carga!B171="","",IFERROR(IF(OR(Carga!K171="",Carga!K171=0),"",IF(AND(ISNUMBER(Carga!K171),Carga!K171&gt;0),Carga!K171,"")),""))</f>
        <v/>
      </c>
      <c r="L170" s="13" t="str">
        <f t="shared" si="22"/>
        <v/>
      </c>
      <c r="M170" s="15" t="str">
        <f>IF(Carga!B171="","",IFERROR(IF(AND(ISNUMBER(Carga!L171),Carga!L171&gt;=1,Carga!L171&lt;=5),Carga!L171,""),""))</f>
        <v/>
      </c>
      <c r="N170" s="15" t="str">
        <f>IF(Carga!B171="","",IFERROR(IF(AND(ISNUMBER(Carga!M171),Carga!M171&gt;=1,Carga!M171&lt;=5),Carga!M171,""),""))</f>
        <v/>
      </c>
      <c r="O170" s="16" t="str">
        <f t="shared" si="23"/>
        <v/>
      </c>
      <c r="P170" s="11" t="str">
        <f>IF(B170="","",IFERROR(IF(OR(COUNT(Carga!D171:E171)&lt;2,COUNT(Carga!G171:J171)&lt;4,COUNT(Carga!L171:M171)&lt;2,Carga!D171&lt;=0,Carga!E171&lt;0,Carga!E171&gt;=Carga!D171,MIN(Carga!G171:I171)&lt;0,Carga!J171&lt;=0,Carga!L171&lt;1,Carga!L171&gt;5,Carga!M171&lt;1,Carga!M171&gt;5,MOD(Carga!L171,1)&lt;&gt;0,MOD(Carga!M171,1)&lt;&gt;0,AND(Carga!K171&lt;&gt;"",OR(NOT(ISNUMBER(Carga!K171)),Carga!K171&lt;0)),COUNTIF(Carga!$B$7:$B$206,Carga!B171)&gt;1),"Revisar datos",IF(F170&lt;=0,"Evaluar continuidad",IF(J170&gt;=IF(SUM($G$6:$G$205)&gt;0,SUM($I$6:$I$205)/SUM($G$6:$G$205),0),IF(O170&lt;=3,"Priorizar / mantener","Optimizar capacidad"),IF(O170&lt;=3,"Revisar rol","Evaluar continuidad")))),"Revisar datos"))</f>
        <v/>
      </c>
      <c r="Q170" s="17" t="str">
        <f>IF(OR(B170="",P170="Revisar datos",NOT(ISNUMBER(I170))),"",COUNTIF($I$6:$I$205,"&gt;"&amp;I170)+COUNTIF($I$6:I170,I170))</f>
        <v/>
      </c>
    </row>
    <row r="171" spans="1:17">
      <c r="A171" s="10" t="str">
        <f>IF(Carga!B172="","",Carga!A172)</f>
        <v/>
      </c>
      <c r="B171" s="10" t="str">
        <f>IF(Carga!B172="","",Carga!B172)</f>
        <v/>
      </c>
      <c r="C171" s="10" t="str">
        <f>IF(Carga!B172="","",Carga!C172)</f>
        <v/>
      </c>
      <c r="D171" s="12" t="str">
        <f>IF(Carga!B172="","",IF(ISNUMBER(Carga!F172),Carga!F172,""))</f>
        <v/>
      </c>
      <c r="E171" s="13" t="str">
        <f>IF(B171="","",IFERROR(IF(OR(COUNT(Carga!G172:I172)&lt;3,MIN(Carga!G172:I172)&lt;0),"",SUM(Carga!G172:I172)),""))</f>
        <v/>
      </c>
      <c r="F171" s="13" t="str">
        <f t="shared" si="20"/>
        <v/>
      </c>
      <c r="G171" s="13" t="str">
        <f>IF(B171="","",IFERROR(IF(OR(NOT(ISNUMBER(D171)),NOT(ISNUMBER(E171)),NOT(ISNUMBER(Carga!J172)),Carga!J172&lt;=0,COUNTIF(Carga!$B$7:$B$206,Carga!B172)&gt;1),"",D171*Carga!J172),""))</f>
        <v/>
      </c>
      <c r="H171" s="13" t="str">
        <f>IF(B171="","",IFERROR(IF(OR(NOT(ISNUMBER(E171)),NOT(ISNUMBER(Carga!J172)),Carga!J172&lt;=0,COUNTIF(Carga!$B$7:$B$206,Carga!B172)&gt;1),"",E171*Carga!J172),""))</f>
        <v/>
      </c>
      <c r="I171" s="13" t="str">
        <f>IF(B171="","",IFERROR(IF(OR(NOT(ISNUMBER(F171)),NOT(ISNUMBER(Carga!J172)),Carga!J172&lt;=0,COUNTIF(Carga!$B$7:$B$206,Carga!B172)&gt;1),"",F171*Carga!J172),""))</f>
        <v/>
      </c>
      <c r="J171" s="14" t="str">
        <f t="shared" si="21"/>
        <v/>
      </c>
      <c r="K171" s="13" t="str">
        <f>IF(Carga!B172="","",IFERROR(IF(OR(Carga!K172="",Carga!K172=0),"",IF(AND(ISNUMBER(Carga!K172),Carga!K172&gt;0),Carga!K172,"")),""))</f>
        <v/>
      </c>
      <c r="L171" s="13" t="str">
        <f t="shared" si="22"/>
        <v/>
      </c>
      <c r="M171" s="15" t="str">
        <f>IF(Carga!B172="","",IFERROR(IF(AND(ISNUMBER(Carga!L172),Carga!L172&gt;=1,Carga!L172&lt;=5),Carga!L172,""),""))</f>
        <v/>
      </c>
      <c r="N171" s="15" t="str">
        <f>IF(Carga!B172="","",IFERROR(IF(AND(ISNUMBER(Carga!M172),Carga!M172&gt;=1,Carga!M172&lt;=5),Carga!M172,""),""))</f>
        <v/>
      </c>
      <c r="O171" s="16" t="str">
        <f t="shared" si="23"/>
        <v/>
      </c>
      <c r="P171" s="11" t="str">
        <f>IF(B171="","",IFERROR(IF(OR(COUNT(Carga!D172:E172)&lt;2,COUNT(Carga!G172:J172)&lt;4,COUNT(Carga!L172:M172)&lt;2,Carga!D172&lt;=0,Carga!E172&lt;0,Carga!E172&gt;=Carga!D172,MIN(Carga!G172:I172)&lt;0,Carga!J172&lt;=0,Carga!L172&lt;1,Carga!L172&gt;5,Carga!M172&lt;1,Carga!M172&gt;5,MOD(Carga!L172,1)&lt;&gt;0,MOD(Carga!M172,1)&lt;&gt;0,AND(Carga!K172&lt;&gt;"",OR(NOT(ISNUMBER(Carga!K172)),Carga!K172&lt;0)),COUNTIF(Carga!$B$7:$B$206,Carga!B172)&gt;1),"Revisar datos",IF(F171&lt;=0,"Evaluar continuidad",IF(J171&gt;=IF(SUM($G$6:$G$205)&gt;0,SUM($I$6:$I$205)/SUM($G$6:$G$205),0),IF(O171&lt;=3,"Priorizar / mantener","Optimizar capacidad"),IF(O171&lt;=3,"Revisar rol","Evaluar continuidad")))),"Revisar datos"))</f>
        <v/>
      </c>
      <c r="Q171" s="17" t="str">
        <f>IF(OR(B171="",P171="Revisar datos",NOT(ISNUMBER(I171))),"",COUNTIF($I$6:$I$205,"&gt;"&amp;I171)+COUNTIF($I$6:I171,I171))</f>
        <v/>
      </c>
    </row>
    <row r="172" spans="1:17">
      <c r="A172" s="10" t="str">
        <f>IF(Carga!B173="","",Carga!A173)</f>
        <v/>
      </c>
      <c r="B172" s="10" t="str">
        <f>IF(Carga!B173="","",Carga!B173)</f>
        <v/>
      </c>
      <c r="C172" s="10" t="str">
        <f>IF(Carga!B173="","",Carga!C173)</f>
        <v/>
      </c>
      <c r="D172" s="12" t="str">
        <f>IF(Carga!B173="","",IF(ISNUMBER(Carga!F173),Carga!F173,""))</f>
        <v/>
      </c>
      <c r="E172" s="13" t="str">
        <f>IF(B172="","",IFERROR(IF(OR(COUNT(Carga!G173:I173)&lt;3,MIN(Carga!G173:I173)&lt;0),"",SUM(Carga!G173:I173)),""))</f>
        <v/>
      </c>
      <c r="F172" s="13" t="str">
        <f t="shared" si="20"/>
        <v/>
      </c>
      <c r="G172" s="13" t="str">
        <f>IF(B172="","",IFERROR(IF(OR(NOT(ISNUMBER(D172)),NOT(ISNUMBER(E172)),NOT(ISNUMBER(Carga!J173)),Carga!J173&lt;=0,COUNTIF(Carga!$B$7:$B$206,Carga!B173)&gt;1),"",D172*Carga!J173),""))</f>
        <v/>
      </c>
      <c r="H172" s="13" t="str">
        <f>IF(B172="","",IFERROR(IF(OR(NOT(ISNUMBER(E172)),NOT(ISNUMBER(Carga!J173)),Carga!J173&lt;=0,COUNTIF(Carga!$B$7:$B$206,Carga!B173)&gt;1),"",E172*Carga!J173),""))</f>
        <v/>
      </c>
      <c r="I172" s="13" t="str">
        <f>IF(B172="","",IFERROR(IF(OR(NOT(ISNUMBER(F172)),NOT(ISNUMBER(Carga!J173)),Carga!J173&lt;=0,COUNTIF(Carga!$B$7:$B$206,Carga!B173)&gt;1),"",F172*Carga!J173),""))</f>
        <v/>
      </c>
      <c r="J172" s="14" t="str">
        <f t="shared" si="21"/>
        <v/>
      </c>
      <c r="K172" s="13" t="str">
        <f>IF(Carga!B173="","",IFERROR(IF(OR(Carga!K173="",Carga!K173=0),"",IF(AND(ISNUMBER(Carga!K173),Carga!K173&gt;0),Carga!K173,"")),""))</f>
        <v/>
      </c>
      <c r="L172" s="13" t="str">
        <f t="shared" si="22"/>
        <v/>
      </c>
      <c r="M172" s="15" t="str">
        <f>IF(Carga!B173="","",IFERROR(IF(AND(ISNUMBER(Carga!L173),Carga!L173&gt;=1,Carga!L173&lt;=5),Carga!L173,""),""))</f>
        <v/>
      </c>
      <c r="N172" s="15" t="str">
        <f>IF(Carga!B173="","",IFERROR(IF(AND(ISNUMBER(Carga!M173),Carga!M173&gt;=1,Carga!M173&lt;=5),Carga!M173,""),""))</f>
        <v/>
      </c>
      <c r="O172" s="16" t="str">
        <f t="shared" si="23"/>
        <v/>
      </c>
      <c r="P172" s="11" t="str">
        <f>IF(B172="","",IFERROR(IF(OR(COUNT(Carga!D173:E173)&lt;2,COUNT(Carga!G173:J173)&lt;4,COUNT(Carga!L173:M173)&lt;2,Carga!D173&lt;=0,Carga!E173&lt;0,Carga!E173&gt;=Carga!D173,MIN(Carga!G173:I173)&lt;0,Carga!J173&lt;=0,Carga!L173&lt;1,Carga!L173&gt;5,Carga!M173&lt;1,Carga!M173&gt;5,MOD(Carga!L173,1)&lt;&gt;0,MOD(Carga!M173,1)&lt;&gt;0,AND(Carga!K173&lt;&gt;"",OR(NOT(ISNUMBER(Carga!K173)),Carga!K173&lt;0)),COUNTIF(Carga!$B$7:$B$206,Carga!B173)&gt;1),"Revisar datos",IF(F172&lt;=0,"Evaluar continuidad",IF(J172&gt;=IF(SUM($G$6:$G$205)&gt;0,SUM($I$6:$I$205)/SUM($G$6:$G$205),0),IF(O172&lt;=3,"Priorizar / mantener","Optimizar capacidad"),IF(O172&lt;=3,"Revisar rol","Evaluar continuidad")))),"Revisar datos"))</f>
        <v/>
      </c>
      <c r="Q172" s="17" t="str">
        <f>IF(OR(B172="",P172="Revisar datos",NOT(ISNUMBER(I172))),"",COUNTIF($I$6:$I$205,"&gt;"&amp;I172)+COUNTIF($I$6:I172,I172))</f>
        <v/>
      </c>
    </row>
    <row r="173" spans="1:17">
      <c r="A173" s="10" t="str">
        <f>IF(Carga!B174="","",Carga!A174)</f>
        <v/>
      </c>
      <c r="B173" s="10" t="str">
        <f>IF(Carga!B174="","",Carga!B174)</f>
        <v/>
      </c>
      <c r="C173" s="10" t="str">
        <f>IF(Carga!B174="","",Carga!C174)</f>
        <v/>
      </c>
      <c r="D173" s="12" t="str">
        <f>IF(Carga!B174="","",IF(ISNUMBER(Carga!F174),Carga!F174,""))</f>
        <v/>
      </c>
      <c r="E173" s="13" t="str">
        <f>IF(B173="","",IFERROR(IF(OR(COUNT(Carga!G174:I174)&lt;3,MIN(Carga!G174:I174)&lt;0),"",SUM(Carga!G174:I174)),""))</f>
        <v/>
      </c>
      <c r="F173" s="13" t="str">
        <f t="shared" si="20"/>
        <v/>
      </c>
      <c r="G173" s="13" t="str">
        <f>IF(B173="","",IFERROR(IF(OR(NOT(ISNUMBER(D173)),NOT(ISNUMBER(E173)),NOT(ISNUMBER(Carga!J174)),Carga!J174&lt;=0,COUNTIF(Carga!$B$7:$B$206,Carga!B174)&gt;1),"",D173*Carga!J174),""))</f>
        <v/>
      </c>
      <c r="H173" s="13" t="str">
        <f>IF(B173="","",IFERROR(IF(OR(NOT(ISNUMBER(E173)),NOT(ISNUMBER(Carga!J174)),Carga!J174&lt;=0,COUNTIF(Carga!$B$7:$B$206,Carga!B174)&gt;1),"",E173*Carga!J174),""))</f>
        <v/>
      </c>
      <c r="I173" s="13" t="str">
        <f>IF(B173="","",IFERROR(IF(OR(NOT(ISNUMBER(F173)),NOT(ISNUMBER(Carga!J174)),Carga!J174&lt;=0,COUNTIF(Carga!$B$7:$B$206,Carga!B174)&gt;1),"",F173*Carga!J174),""))</f>
        <v/>
      </c>
      <c r="J173" s="14" t="str">
        <f t="shared" si="21"/>
        <v/>
      </c>
      <c r="K173" s="13" t="str">
        <f>IF(Carga!B174="","",IFERROR(IF(OR(Carga!K174="",Carga!K174=0),"",IF(AND(ISNUMBER(Carga!K174),Carga!K174&gt;0),Carga!K174,"")),""))</f>
        <v/>
      </c>
      <c r="L173" s="13" t="str">
        <f t="shared" si="22"/>
        <v/>
      </c>
      <c r="M173" s="15" t="str">
        <f>IF(Carga!B174="","",IFERROR(IF(AND(ISNUMBER(Carga!L174),Carga!L174&gt;=1,Carga!L174&lt;=5),Carga!L174,""),""))</f>
        <v/>
      </c>
      <c r="N173" s="15" t="str">
        <f>IF(Carga!B174="","",IFERROR(IF(AND(ISNUMBER(Carga!M174),Carga!M174&gt;=1,Carga!M174&lt;=5),Carga!M174,""),""))</f>
        <v/>
      </c>
      <c r="O173" s="16" t="str">
        <f t="shared" si="23"/>
        <v/>
      </c>
      <c r="P173" s="11" t="str">
        <f>IF(B173="","",IFERROR(IF(OR(COUNT(Carga!D174:E174)&lt;2,COUNT(Carga!G174:J174)&lt;4,COUNT(Carga!L174:M174)&lt;2,Carga!D174&lt;=0,Carga!E174&lt;0,Carga!E174&gt;=Carga!D174,MIN(Carga!G174:I174)&lt;0,Carga!J174&lt;=0,Carga!L174&lt;1,Carga!L174&gt;5,Carga!M174&lt;1,Carga!M174&gt;5,MOD(Carga!L174,1)&lt;&gt;0,MOD(Carga!M174,1)&lt;&gt;0,AND(Carga!K174&lt;&gt;"",OR(NOT(ISNUMBER(Carga!K174)),Carga!K174&lt;0)),COUNTIF(Carga!$B$7:$B$206,Carga!B174)&gt;1),"Revisar datos",IF(F173&lt;=0,"Evaluar continuidad",IF(J173&gt;=IF(SUM($G$6:$G$205)&gt;0,SUM($I$6:$I$205)/SUM($G$6:$G$205),0),IF(O173&lt;=3,"Priorizar / mantener","Optimizar capacidad"),IF(O173&lt;=3,"Revisar rol","Evaluar continuidad")))),"Revisar datos"))</f>
        <v/>
      </c>
      <c r="Q173" s="17" t="str">
        <f>IF(OR(B173="",P173="Revisar datos",NOT(ISNUMBER(I173))),"",COUNTIF($I$6:$I$205,"&gt;"&amp;I173)+COUNTIF($I$6:I173,I173))</f>
        <v/>
      </c>
    </row>
    <row r="174" spans="1:17">
      <c r="A174" s="10" t="str">
        <f>IF(Carga!B175="","",Carga!A175)</f>
        <v/>
      </c>
      <c r="B174" s="10" t="str">
        <f>IF(Carga!B175="","",Carga!B175)</f>
        <v/>
      </c>
      <c r="C174" s="10" t="str">
        <f>IF(Carga!B175="","",Carga!C175)</f>
        <v/>
      </c>
      <c r="D174" s="12" t="str">
        <f>IF(Carga!B175="","",IF(ISNUMBER(Carga!F175),Carga!F175,""))</f>
        <v/>
      </c>
      <c r="E174" s="13" t="str">
        <f>IF(B174="","",IFERROR(IF(OR(COUNT(Carga!G175:I175)&lt;3,MIN(Carga!G175:I175)&lt;0),"",SUM(Carga!G175:I175)),""))</f>
        <v/>
      </c>
      <c r="F174" s="13" t="str">
        <f t="shared" si="20"/>
        <v/>
      </c>
      <c r="G174" s="13" t="str">
        <f>IF(B174="","",IFERROR(IF(OR(NOT(ISNUMBER(D174)),NOT(ISNUMBER(E174)),NOT(ISNUMBER(Carga!J175)),Carga!J175&lt;=0,COUNTIF(Carga!$B$7:$B$206,Carga!B175)&gt;1),"",D174*Carga!J175),""))</f>
        <v/>
      </c>
      <c r="H174" s="13" t="str">
        <f>IF(B174="","",IFERROR(IF(OR(NOT(ISNUMBER(E174)),NOT(ISNUMBER(Carga!J175)),Carga!J175&lt;=0,COUNTIF(Carga!$B$7:$B$206,Carga!B175)&gt;1),"",E174*Carga!J175),""))</f>
        <v/>
      </c>
      <c r="I174" s="13" t="str">
        <f>IF(B174="","",IFERROR(IF(OR(NOT(ISNUMBER(F174)),NOT(ISNUMBER(Carga!J175)),Carga!J175&lt;=0,COUNTIF(Carga!$B$7:$B$206,Carga!B175)&gt;1),"",F174*Carga!J175),""))</f>
        <v/>
      </c>
      <c r="J174" s="14" t="str">
        <f t="shared" si="21"/>
        <v/>
      </c>
      <c r="K174" s="13" t="str">
        <f>IF(Carga!B175="","",IFERROR(IF(OR(Carga!K175="",Carga!K175=0),"",IF(AND(ISNUMBER(Carga!K175),Carga!K175&gt;0),Carga!K175,"")),""))</f>
        <v/>
      </c>
      <c r="L174" s="13" t="str">
        <f t="shared" si="22"/>
        <v/>
      </c>
      <c r="M174" s="15" t="str">
        <f>IF(Carga!B175="","",IFERROR(IF(AND(ISNUMBER(Carga!L175),Carga!L175&gt;=1,Carga!L175&lt;=5),Carga!L175,""),""))</f>
        <v/>
      </c>
      <c r="N174" s="15" t="str">
        <f>IF(Carga!B175="","",IFERROR(IF(AND(ISNUMBER(Carga!M175),Carga!M175&gt;=1,Carga!M175&lt;=5),Carga!M175,""),""))</f>
        <v/>
      </c>
      <c r="O174" s="16" t="str">
        <f t="shared" si="23"/>
        <v/>
      </c>
      <c r="P174" s="11" t="str">
        <f>IF(B174="","",IFERROR(IF(OR(COUNT(Carga!D175:E175)&lt;2,COUNT(Carga!G175:J175)&lt;4,COUNT(Carga!L175:M175)&lt;2,Carga!D175&lt;=0,Carga!E175&lt;0,Carga!E175&gt;=Carga!D175,MIN(Carga!G175:I175)&lt;0,Carga!J175&lt;=0,Carga!L175&lt;1,Carga!L175&gt;5,Carga!M175&lt;1,Carga!M175&gt;5,MOD(Carga!L175,1)&lt;&gt;0,MOD(Carga!M175,1)&lt;&gt;0,AND(Carga!K175&lt;&gt;"",OR(NOT(ISNUMBER(Carga!K175)),Carga!K175&lt;0)),COUNTIF(Carga!$B$7:$B$206,Carga!B175)&gt;1),"Revisar datos",IF(F174&lt;=0,"Evaluar continuidad",IF(J174&gt;=IF(SUM($G$6:$G$205)&gt;0,SUM($I$6:$I$205)/SUM($G$6:$G$205),0),IF(O174&lt;=3,"Priorizar / mantener","Optimizar capacidad"),IF(O174&lt;=3,"Revisar rol","Evaluar continuidad")))),"Revisar datos"))</f>
        <v/>
      </c>
      <c r="Q174" s="17" t="str">
        <f>IF(OR(B174="",P174="Revisar datos",NOT(ISNUMBER(I174))),"",COUNTIF($I$6:$I$205,"&gt;"&amp;I174)+COUNTIF($I$6:I174,I174))</f>
        <v/>
      </c>
    </row>
    <row r="175" spans="1:17">
      <c r="A175" s="10" t="str">
        <f>IF(Carga!B176="","",Carga!A176)</f>
        <v/>
      </c>
      <c r="B175" s="10" t="str">
        <f>IF(Carga!B176="","",Carga!B176)</f>
        <v/>
      </c>
      <c r="C175" s="10" t="str">
        <f>IF(Carga!B176="","",Carga!C176)</f>
        <v/>
      </c>
      <c r="D175" s="12" t="str">
        <f>IF(Carga!B176="","",IF(ISNUMBER(Carga!F176),Carga!F176,""))</f>
        <v/>
      </c>
      <c r="E175" s="13" t="str">
        <f>IF(B175="","",IFERROR(IF(OR(COUNT(Carga!G176:I176)&lt;3,MIN(Carga!G176:I176)&lt;0),"",SUM(Carga!G176:I176)),""))</f>
        <v/>
      </c>
      <c r="F175" s="13" t="str">
        <f t="shared" si="20"/>
        <v/>
      </c>
      <c r="G175" s="13" t="str">
        <f>IF(B175="","",IFERROR(IF(OR(NOT(ISNUMBER(D175)),NOT(ISNUMBER(E175)),NOT(ISNUMBER(Carga!J176)),Carga!J176&lt;=0,COUNTIF(Carga!$B$7:$B$206,Carga!B176)&gt;1),"",D175*Carga!J176),""))</f>
        <v/>
      </c>
      <c r="H175" s="13" t="str">
        <f>IF(B175="","",IFERROR(IF(OR(NOT(ISNUMBER(E175)),NOT(ISNUMBER(Carga!J176)),Carga!J176&lt;=0,COUNTIF(Carga!$B$7:$B$206,Carga!B176)&gt;1),"",E175*Carga!J176),""))</f>
        <v/>
      </c>
      <c r="I175" s="13" t="str">
        <f>IF(B175="","",IFERROR(IF(OR(NOT(ISNUMBER(F175)),NOT(ISNUMBER(Carga!J176)),Carga!J176&lt;=0,COUNTIF(Carga!$B$7:$B$206,Carga!B176)&gt;1),"",F175*Carga!J176),""))</f>
        <v/>
      </c>
      <c r="J175" s="14" t="str">
        <f t="shared" si="21"/>
        <v/>
      </c>
      <c r="K175" s="13" t="str">
        <f>IF(Carga!B176="","",IFERROR(IF(OR(Carga!K176="",Carga!K176=0),"",IF(AND(ISNUMBER(Carga!K176),Carga!K176&gt;0),Carga!K176,"")),""))</f>
        <v/>
      </c>
      <c r="L175" s="13" t="str">
        <f t="shared" si="22"/>
        <v/>
      </c>
      <c r="M175" s="15" t="str">
        <f>IF(Carga!B176="","",IFERROR(IF(AND(ISNUMBER(Carga!L176),Carga!L176&gt;=1,Carga!L176&lt;=5),Carga!L176,""),""))</f>
        <v/>
      </c>
      <c r="N175" s="15" t="str">
        <f>IF(Carga!B176="","",IFERROR(IF(AND(ISNUMBER(Carga!M176),Carga!M176&gt;=1,Carga!M176&lt;=5),Carga!M176,""),""))</f>
        <v/>
      </c>
      <c r="O175" s="16" t="str">
        <f t="shared" si="23"/>
        <v/>
      </c>
      <c r="P175" s="11" t="str">
        <f>IF(B175="","",IFERROR(IF(OR(COUNT(Carga!D176:E176)&lt;2,COUNT(Carga!G176:J176)&lt;4,COUNT(Carga!L176:M176)&lt;2,Carga!D176&lt;=0,Carga!E176&lt;0,Carga!E176&gt;=Carga!D176,MIN(Carga!G176:I176)&lt;0,Carga!J176&lt;=0,Carga!L176&lt;1,Carga!L176&gt;5,Carga!M176&lt;1,Carga!M176&gt;5,MOD(Carga!L176,1)&lt;&gt;0,MOD(Carga!M176,1)&lt;&gt;0,AND(Carga!K176&lt;&gt;"",OR(NOT(ISNUMBER(Carga!K176)),Carga!K176&lt;0)),COUNTIF(Carga!$B$7:$B$206,Carga!B176)&gt;1),"Revisar datos",IF(F175&lt;=0,"Evaluar continuidad",IF(J175&gt;=IF(SUM($G$6:$G$205)&gt;0,SUM($I$6:$I$205)/SUM($G$6:$G$205),0),IF(O175&lt;=3,"Priorizar / mantener","Optimizar capacidad"),IF(O175&lt;=3,"Revisar rol","Evaluar continuidad")))),"Revisar datos"))</f>
        <v/>
      </c>
      <c r="Q175" s="17" t="str">
        <f>IF(OR(B175="",P175="Revisar datos",NOT(ISNUMBER(I175))),"",COUNTIF($I$6:$I$205,"&gt;"&amp;I175)+COUNTIF($I$6:I175,I175))</f>
        <v/>
      </c>
    </row>
    <row r="176" spans="1:17">
      <c r="A176" s="10" t="str">
        <f>IF(Carga!B177="","",Carga!A177)</f>
        <v/>
      </c>
      <c r="B176" s="10" t="str">
        <f>IF(Carga!B177="","",Carga!B177)</f>
        <v/>
      </c>
      <c r="C176" s="10" t="str">
        <f>IF(Carga!B177="","",Carga!C177)</f>
        <v/>
      </c>
      <c r="D176" s="12" t="str">
        <f>IF(Carga!B177="","",IF(ISNUMBER(Carga!F177),Carga!F177,""))</f>
        <v/>
      </c>
      <c r="E176" s="13" t="str">
        <f>IF(B176="","",IFERROR(IF(OR(COUNT(Carga!G177:I177)&lt;3,MIN(Carga!G177:I177)&lt;0),"",SUM(Carga!G177:I177)),""))</f>
        <v/>
      </c>
      <c r="F176" s="13" t="str">
        <f t="shared" si="20"/>
        <v/>
      </c>
      <c r="G176" s="13" t="str">
        <f>IF(B176="","",IFERROR(IF(OR(NOT(ISNUMBER(D176)),NOT(ISNUMBER(E176)),NOT(ISNUMBER(Carga!J177)),Carga!J177&lt;=0,COUNTIF(Carga!$B$7:$B$206,Carga!B177)&gt;1),"",D176*Carga!J177),""))</f>
        <v/>
      </c>
      <c r="H176" s="13" t="str">
        <f>IF(B176="","",IFERROR(IF(OR(NOT(ISNUMBER(E176)),NOT(ISNUMBER(Carga!J177)),Carga!J177&lt;=0,COUNTIF(Carga!$B$7:$B$206,Carga!B177)&gt;1),"",E176*Carga!J177),""))</f>
        <v/>
      </c>
      <c r="I176" s="13" t="str">
        <f>IF(B176="","",IFERROR(IF(OR(NOT(ISNUMBER(F176)),NOT(ISNUMBER(Carga!J177)),Carga!J177&lt;=0,COUNTIF(Carga!$B$7:$B$206,Carga!B177)&gt;1),"",F176*Carga!J177),""))</f>
        <v/>
      </c>
      <c r="J176" s="14" t="str">
        <f t="shared" si="21"/>
        <v/>
      </c>
      <c r="K176" s="13" t="str">
        <f>IF(Carga!B177="","",IFERROR(IF(OR(Carga!K177="",Carga!K177=0),"",IF(AND(ISNUMBER(Carga!K177),Carga!K177&gt;0),Carga!K177,"")),""))</f>
        <v/>
      </c>
      <c r="L176" s="13" t="str">
        <f t="shared" si="22"/>
        <v/>
      </c>
      <c r="M176" s="15" t="str">
        <f>IF(Carga!B177="","",IFERROR(IF(AND(ISNUMBER(Carga!L177),Carga!L177&gt;=1,Carga!L177&lt;=5),Carga!L177,""),""))</f>
        <v/>
      </c>
      <c r="N176" s="15" t="str">
        <f>IF(Carga!B177="","",IFERROR(IF(AND(ISNUMBER(Carga!M177),Carga!M177&gt;=1,Carga!M177&lt;=5),Carga!M177,""),""))</f>
        <v/>
      </c>
      <c r="O176" s="16" t="str">
        <f t="shared" si="23"/>
        <v/>
      </c>
      <c r="P176" s="11" t="str">
        <f>IF(B176="","",IFERROR(IF(OR(COUNT(Carga!D177:E177)&lt;2,COUNT(Carga!G177:J177)&lt;4,COUNT(Carga!L177:M177)&lt;2,Carga!D177&lt;=0,Carga!E177&lt;0,Carga!E177&gt;=Carga!D177,MIN(Carga!G177:I177)&lt;0,Carga!J177&lt;=0,Carga!L177&lt;1,Carga!L177&gt;5,Carga!M177&lt;1,Carga!M177&gt;5,MOD(Carga!L177,1)&lt;&gt;0,MOD(Carga!M177,1)&lt;&gt;0,AND(Carga!K177&lt;&gt;"",OR(NOT(ISNUMBER(Carga!K177)),Carga!K177&lt;0)),COUNTIF(Carga!$B$7:$B$206,Carga!B177)&gt;1),"Revisar datos",IF(F176&lt;=0,"Evaluar continuidad",IF(J176&gt;=IF(SUM($G$6:$G$205)&gt;0,SUM($I$6:$I$205)/SUM($G$6:$G$205),0),IF(O176&lt;=3,"Priorizar / mantener","Optimizar capacidad"),IF(O176&lt;=3,"Revisar rol","Evaluar continuidad")))),"Revisar datos"))</f>
        <v/>
      </c>
      <c r="Q176" s="17" t="str">
        <f>IF(OR(B176="",P176="Revisar datos",NOT(ISNUMBER(I176))),"",COUNTIF($I$6:$I$205,"&gt;"&amp;I176)+COUNTIF($I$6:I176,I176))</f>
        <v/>
      </c>
    </row>
    <row r="177" spans="1:17">
      <c r="A177" s="10" t="str">
        <f>IF(Carga!B178="","",Carga!A178)</f>
        <v/>
      </c>
      <c r="B177" s="10" t="str">
        <f>IF(Carga!B178="","",Carga!B178)</f>
        <v/>
      </c>
      <c r="C177" s="10" t="str">
        <f>IF(Carga!B178="","",Carga!C178)</f>
        <v/>
      </c>
      <c r="D177" s="12" t="str">
        <f>IF(Carga!B178="","",IF(ISNUMBER(Carga!F178),Carga!F178,""))</f>
        <v/>
      </c>
      <c r="E177" s="13" t="str">
        <f>IF(B177="","",IFERROR(IF(OR(COUNT(Carga!G178:I178)&lt;3,MIN(Carga!G178:I178)&lt;0),"",SUM(Carga!G178:I178)),""))</f>
        <v/>
      </c>
      <c r="F177" s="13" t="str">
        <f t="shared" si="20"/>
        <v/>
      </c>
      <c r="G177" s="13" t="str">
        <f>IF(B177="","",IFERROR(IF(OR(NOT(ISNUMBER(D177)),NOT(ISNUMBER(E177)),NOT(ISNUMBER(Carga!J178)),Carga!J178&lt;=0,COUNTIF(Carga!$B$7:$B$206,Carga!B178)&gt;1),"",D177*Carga!J178),""))</f>
        <v/>
      </c>
      <c r="H177" s="13" t="str">
        <f>IF(B177="","",IFERROR(IF(OR(NOT(ISNUMBER(E177)),NOT(ISNUMBER(Carga!J178)),Carga!J178&lt;=0,COUNTIF(Carga!$B$7:$B$206,Carga!B178)&gt;1),"",E177*Carga!J178),""))</f>
        <v/>
      </c>
      <c r="I177" s="13" t="str">
        <f>IF(B177="","",IFERROR(IF(OR(NOT(ISNUMBER(F177)),NOT(ISNUMBER(Carga!J178)),Carga!J178&lt;=0,COUNTIF(Carga!$B$7:$B$206,Carga!B178)&gt;1),"",F177*Carga!J178),""))</f>
        <v/>
      </c>
      <c r="J177" s="14" t="str">
        <f t="shared" si="21"/>
        <v/>
      </c>
      <c r="K177" s="13" t="str">
        <f>IF(Carga!B178="","",IFERROR(IF(OR(Carga!K178="",Carga!K178=0),"",IF(AND(ISNUMBER(Carga!K178),Carga!K178&gt;0),Carga!K178,"")),""))</f>
        <v/>
      </c>
      <c r="L177" s="13" t="str">
        <f t="shared" si="22"/>
        <v/>
      </c>
      <c r="M177" s="15" t="str">
        <f>IF(Carga!B178="","",IFERROR(IF(AND(ISNUMBER(Carga!L178),Carga!L178&gt;=1,Carga!L178&lt;=5),Carga!L178,""),""))</f>
        <v/>
      </c>
      <c r="N177" s="15" t="str">
        <f>IF(Carga!B178="","",IFERROR(IF(AND(ISNUMBER(Carga!M178),Carga!M178&gt;=1,Carga!M178&lt;=5),Carga!M178,""),""))</f>
        <v/>
      </c>
      <c r="O177" s="16" t="str">
        <f t="shared" si="23"/>
        <v/>
      </c>
      <c r="P177" s="11" t="str">
        <f>IF(B177="","",IFERROR(IF(OR(COUNT(Carga!D178:E178)&lt;2,COUNT(Carga!G178:J178)&lt;4,COUNT(Carga!L178:M178)&lt;2,Carga!D178&lt;=0,Carga!E178&lt;0,Carga!E178&gt;=Carga!D178,MIN(Carga!G178:I178)&lt;0,Carga!J178&lt;=0,Carga!L178&lt;1,Carga!L178&gt;5,Carga!M178&lt;1,Carga!M178&gt;5,MOD(Carga!L178,1)&lt;&gt;0,MOD(Carga!M178,1)&lt;&gt;0,AND(Carga!K178&lt;&gt;"",OR(NOT(ISNUMBER(Carga!K178)),Carga!K178&lt;0)),COUNTIF(Carga!$B$7:$B$206,Carga!B178)&gt;1),"Revisar datos",IF(F177&lt;=0,"Evaluar continuidad",IF(J177&gt;=IF(SUM($G$6:$G$205)&gt;0,SUM($I$6:$I$205)/SUM($G$6:$G$205),0),IF(O177&lt;=3,"Priorizar / mantener","Optimizar capacidad"),IF(O177&lt;=3,"Revisar rol","Evaluar continuidad")))),"Revisar datos"))</f>
        <v/>
      </c>
      <c r="Q177" s="17" t="str">
        <f>IF(OR(B177="",P177="Revisar datos",NOT(ISNUMBER(I177))),"",COUNTIF($I$6:$I$205,"&gt;"&amp;I177)+COUNTIF($I$6:I177,I177))</f>
        <v/>
      </c>
    </row>
    <row r="178" spans="1:17">
      <c r="A178" s="10" t="str">
        <f>IF(Carga!B179="","",Carga!A179)</f>
        <v/>
      </c>
      <c r="B178" s="10" t="str">
        <f>IF(Carga!B179="","",Carga!B179)</f>
        <v/>
      </c>
      <c r="C178" s="10" t="str">
        <f>IF(Carga!B179="","",Carga!C179)</f>
        <v/>
      </c>
      <c r="D178" s="12" t="str">
        <f>IF(Carga!B179="","",IF(ISNUMBER(Carga!F179),Carga!F179,""))</f>
        <v/>
      </c>
      <c r="E178" s="13" t="str">
        <f>IF(B178="","",IFERROR(IF(OR(COUNT(Carga!G179:I179)&lt;3,MIN(Carga!G179:I179)&lt;0),"",SUM(Carga!G179:I179)),""))</f>
        <v/>
      </c>
      <c r="F178" s="13" t="str">
        <f t="shared" si="20"/>
        <v/>
      </c>
      <c r="G178" s="13" t="str">
        <f>IF(B178="","",IFERROR(IF(OR(NOT(ISNUMBER(D178)),NOT(ISNUMBER(E178)),NOT(ISNUMBER(Carga!J179)),Carga!J179&lt;=0,COUNTIF(Carga!$B$7:$B$206,Carga!B179)&gt;1),"",D178*Carga!J179),""))</f>
        <v/>
      </c>
      <c r="H178" s="13" t="str">
        <f>IF(B178="","",IFERROR(IF(OR(NOT(ISNUMBER(E178)),NOT(ISNUMBER(Carga!J179)),Carga!J179&lt;=0,COUNTIF(Carga!$B$7:$B$206,Carga!B179)&gt;1),"",E178*Carga!J179),""))</f>
        <v/>
      </c>
      <c r="I178" s="13" t="str">
        <f>IF(B178="","",IFERROR(IF(OR(NOT(ISNUMBER(F178)),NOT(ISNUMBER(Carga!J179)),Carga!J179&lt;=0,COUNTIF(Carga!$B$7:$B$206,Carga!B179)&gt;1),"",F178*Carga!J179),""))</f>
        <v/>
      </c>
      <c r="J178" s="14" t="str">
        <f t="shared" si="21"/>
        <v/>
      </c>
      <c r="K178" s="13" t="str">
        <f>IF(Carga!B179="","",IFERROR(IF(OR(Carga!K179="",Carga!K179=0),"",IF(AND(ISNUMBER(Carga!K179),Carga!K179&gt;0),Carga!K179,"")),""))</f>
        <v/>
      </c>
      <c r="L178" s="13" t="str">
        <f t="shared" si="22"/>
        <v/>
      </c>
      <c r="M178" s="15" t="str">
        <f>IF(Carga!B179="","",IFERROR(IF(AND(ISNUMBER(Carga!L179),Carga!L179&gt;=1,Carga!L179&lt;=5),Carga!L179,""),""))</f>
        <v/>
      </c>
      <c r="N178" s="15" t="str">
        <f>IF(Carga!B179="","",IFERROR(IF(AND(ISNUMBER(Carga!M179),Carga!M179&gt;=1,Carga!M179&lt;=5),Carga!M179,""),""))</f>
        <v/>
      </c>
      <c r="O178" s="16" t="str">
        <f t="shared" si="23"/>
        <v/>
      </c>
      <c r="P178" s="11" t="str">
        <f>IF(B178="","",IFERROR(IF(OR(COUNT(Carga!D179:E179)&lt;2,COUNT(Carga!G179:J179)&lt;4,COUNT(Carga!L179:M179)&lt;2,Carga!D179&lt;=0,Carga!E179&lt;0,Carga!E179&gt;=Carga!D179,MIN(Carga!G179:I179)&lt;0,Carga!J179&lt;=0,Carga!L179&lt;1,Carga!L179&gt;5,Carga!M179&lt;1,Carga!M179&gt;5,MOD(Carga!L179,1)&lt;&gt;0,MOD(Carga!M179,1)&lt;&gt;0,AND(Carga!K179&lt;&gt;"",OR(NOT(ISNUMBER(Carga!K179)),Carga!K179&lt;0)),COUNTIF(Carga!$B$7:$B$206,Carga!B179)&gt;1),"Revisar datos",IF(F178&lt;=0,"Evaluar continuidad",IF(J178&gt;=IF(SUM($G$6:$G$205)&gt;0,SUM($I$6:$I$205)/SUM($G$6:$G$205),0),IF(O178&lt;=3,"Priorizar / mantener","Optimizar capacidad"),IF(O178&lt;=3,"Revisar rol","Evaluar continuidad")))),"Revisar datos"))</f>
        <v/>
      </c>
      <c r="Q178" s="17" t="str">
        <f>IF(OR(B178="",P178="Revisar datos",NOT(ISNUMBER(I178))),"",COUNTIF($I$6:$I$205,"&gt;"&amp;I178)+COUNTIF($I$6:I178,I178))</f>
        <v/>
      </c>
    </row>
    <row r="179" spans="1:17">
      <c r="A179" s="10" t="str">
        <f>IF(Carga!B180="","",Carga!A180)</f>
        <v/>
      </c>
      <c r="B179" s="10" t="str">
        <f>IF(Carga!B180="","",Carga!B180)</f>
        <v/>
      </c>
      <c r="C179" s="10" t="str">
        <f>IF(Carga!B180="","",Carga!C180)</f>
        <v/>
      </c>
      <c r="D179" s="12" t="str">
        <f>IF(Carga!B180="","",IF(ISNUMBER(Carga!F180),Carga!F180,""))</f>
        <v/>
      </c>
      <c r="E179" s="13" t="str">
        <f>IF(B179="","",IFERROR(IF(OR(COUNT(Carga!G180:I180)&lt;3,MIN(Carga!G180:I180)&lt;0),"",SUM(Carga!G180:I180)),""))</f>
        <v/>
      </c>
      <c r="F179" s="13" t="str">
        <f t="shared" si="20"/>
        <v/>
      </c>
      <c r="G179" s="13" t="str">
        <f>IF(B179="","",IFERROR(IF(OR(NOT(ISNUMBER(D179)),NOT(ISNUMBER(E179)),NOT(ISNUMBER(Carga!J180)),Carga!J180&lt;=0,COUNTIF(Carga!$B$7:$B$206,Carga!B180)&gt;1),"",D179*Carga!J180),""))</f>
        <v/>
      </c>
      <c r="H179" s="13" t="str">
        <f>IF(B179="","",IFERROR(IF(OR(NOT(ISNUMBER(E179)),NOT(ISNUMBER(Carga!J180)),Carga!J180&lt;=0,COUNTIF(Carga!$B$7:$B$206,Carga!B180)&gt;1),"",E179*Carga!J180),""))</f>
        <v/>
      </c>
      <c r="I179" s="13" t="str">
        <f>IF(B179="","",IFERROR(IF(OR(NOT(ISNUMBER(F179)),NOT(ISNUMBER(Carga!J180)),Carga!J180&lt;=0,COUNTIF(Carga!$B$7:$B$206,Carga!B180)&gt;1),"",F179*Carga!J180),""))</f>
        <v/>
      </c>
      <c r="J179" s="14" t="str">
        <f t="shared" si="21"/>
        <v/>
      </c>
      <c r="K179" s="13" t="str">
        <f>IF(Carga!B180="","",IFERROR(IF(OR(Carga!K180="",Carga!K180=0),"",IF(AND(ISNUMBER(Carga!K180),Carga!K180&gt;0),Carga!K180,"")),""))</f>
        <v/>
      </c>
      <c r="L179" s="13" t="str">
        <f t="shared" si="22"/>
        <v/>
      </c>
      <c r="M179" s="15" t="str">
        <f>IF(Carga!B180="","",IFERROR(IF(AND(ISNUMBER(Carga!L180),Carga!L180&gt;=1,Carga!L180&lt;=5),Carga!L180,""),""))</f>
        <v/>
      </c>
      <c r="N179" s="15" t="str">
        <f>IF(Carga!B180="","",IFERROR(IF(AND(ISNUMBER(Carga!M180),Carga!M180&gt;=1,Carga!M180&lt;=5),Carga!M180,""),""))</f>
        <v/>
      </c>
      <c r="O179" s="16" t="str">
        <f t="shared" si="23"/>
        <v/>
      </c>
      <c r="P179" s="11" t="str">
        <f>IF(B179="","",IFERROR(IF(OR(COUNT(Carga!D180:E180)&lt;2,COUNT(Carga!G180:J180)&lt;4,COUNT(Carga!L180:M180)&lt;2,Carga!D180&lt;=0,Carga!E180&lt;0,Carga!E180&gt;=Carga!D180,MIN(Carga!G180:I180)&lt;0,Carga!J180&lt;=0,Carga!L180&lt;1,Carga!L180&gt;5,Carga!M180&lt;1,Carga!M180&gt;5,MOD(Carga!L180,1)&lt;&gt;0,MOD(Carga!M180,1)&lt;&gt;0,AND(Carga!K180&lt;&gt;"",OR(NOT(ISNUMBER(Carga!K180)),Carga!K180&lt;0)),COUNTIF(Carga!$B$7:$B$206,Carga!B180)&gt;1),"Revisar datos",IF(F179&lt;=0,"Evaluar continuidad",IF(J179&gt;=IF(SUM($G$6:$G$205)&gt;0,SUM($I$6:$I$205)/SUM($G$6:$G$205),0),IF(O179&lt;=3,"Priorizar / mantener","Optimizar capacidad"),IF(O179&lt;=3,"Revisar rol","Evaluar continuidad")))),"Revisar datos"))</f>
        <v/>
      </c>
      <c r="Q179" s="17" t="str">
        <f>IF(OR(B179="",P179="Revisar datos",NOT(ISNUMBER(I179))),"",COUNTIF($I$6:$I$205,"&gt;"&amp;I179)+COUNTIF($I$6:I179,I179))</f>
        <v/>
      </c>
    </row>
    <row r="180" spans="1:17">
      <c r="A180" s="10" t="str">
        <f>IF(Carga!B181="","",Carga!A181)</f>
        <v/>
      </c>
      <c r="B180" s="10" t="str">
        <f>IF(Carga!B181="","",Carga!B181)</f>
        <v/>
      </c>
      <c r="C180" s="10" t="str">
        <f>IF(Carga!B181="","",Carga!C181)</f>
        <v/>
      </c>
      <c r="D180" s="12" t="str">
        <f>IF(Carga!B181="","",IF(ISNUMBER(Carga!F181),Carga!F181,""))</f>
        <v/>
      </c>
      <c r="E180" s="13" t="str">
        <f>IF(B180="","",IFERROR(IF(OR(COUNT(Carga!G181:I181)&lt;3,MIN(Carga!G181:I181)&lt;0),"",SUM(Carga!G181:I181)),""))</f>
        <v/>
      </c>
      <c r="F180" s="13" t="str">
        <f t="shared" si="20"/>
        <v/>
      </c>
      <c r="G180" s="13" t="str">
        <f>IF(B180="","",IFERROR(IF(OR(NOT(ISNUMBER(D180)),NOT(ISNUMBER(E180)),NOT(ISNUMBER(Carga!J181)),Carga!J181&lt;=0,COUNTIF(Carga!$B$7:$B$206,Carga!B181)&gt;1),"",D180*Carga!J181),""))</f>
        <v/>
      </c>
      <c r="H180" s="13" t="str">
        <f>IF(B180="","",IFERROR(IF(OR(NOT(ISNUMBER(E180)),NOT(ISNUMBER(Carga!J181)),Carga!J181&lt;=0,COUNTIF(Carga!$B$7:$B$206,Carga!B181)&gt;1),"",E180*Carga!J181),""))</f>
        <v/>
      </c>
      <c r="I180" s="13" t="str">
        <f>IF(B180="","",IFERROR(IF(OR(NOT(ISNUMBER(F180)),NOT(ISNUMBER(Carga!J181)),Carga!J181&lt;=0,COUNTIF(Carga!$B$7:$B$206,Carga!B181)&gt;1),"",F180*Carga!J181),""))</f>
        <v/>
      </c>
      <c r="J180" s="14" t="str">
        <f t="shared" si="21"/>
        <v/>
      </c>
      <c r="K180" s="13" t="str">
        <f>IF(Carga!B181="","",IFERROR(IF(OR(Carga!K181="",Carga!K181=0),"",IF(AND(ISNUMBER(Carga!K181),Carga!K181&gt;0),Carga!K181,"")),""))</f>
        <v/>
      </c>
      <c r="L180" s="13" t="str">
        <f t="shared" si="22"/>
        <v/>
      </c>
      <c r="M180" s="15" t="str">
        <f>IF(Carga!B181="","",IFERROR(IF(AND(ISNUMBER(Carga!L181),Carga!L181&gt;=1,Carga!L181&lt;=5),Carga!L181,""),""))</f>
        <v/>
      </c>
      <c r="N180" s="15" t="str">
        <f>IF(Carga!B181="","",IFERROR(IF(AND(ISNUMBER(Carga!M181),Carga!M181&gt;=1,Carga!M181&lt;=5),Carga!M181,""),""))</f>
        <v/>
      </c>
      <c r="O180" s="16" t="str">
        <f t="shared" si="23"/>
        <v/>
      </c>
      <c r="P180" s="11" t="str">
        <f>IF(B180="","",IFERROR(IF(OR(COUNT(Carga!D181:E181)&lt;2,COUNT(Carga!G181:J181)&lt;4,COUNT(Carga!L181:M181)&lt;2,Carga!D181&lt;=0,Carga!E181&lt;0,Carga!E181&gt;=Carga!D181,MIN(Carga!G181:I181)&lt;0,Carga!J181&lt;=0,Carga!L181&lt;1,Carga!L181&gt;5,Carga!M181&lt;1,Carga!M181&gt;5,MOD(Carga!L181,1)&lt;&gt;0,MOD(Carga!M181,1)&lt;&gt;0,AND(Carga!K181&lt;&gt;"",OR(NOT(ISNUMBER(Carga!K181)),Carga!K181&lt;0)),COUNTIF(Carga!$B$7:$B$206,Carga!B181)&gt;1),"Revisar datos",IF(F180&lt;=0,"Evaluar continuidad",IF(J180&gt;=IF(SUM($G$6:$G$205)&gt;0,SUM($I$6:$I$205)/SUM($G$6:$G$205),0),IF(O180&lt;=3,"Priorizar / mantener","Optimizar capacidad"),IF(O180&lt;=3,"Revisar rol","Evaluar continuidad")))),"Revisar datos"))</f>
        <v/>
      </c>
      <c r="Q180" s="17" t="str">
        <f>IF(OR(B180="",P180="Revisar datos",NOT(ISNUMBER(I180))),"",COUNTIF($I$6:$I$205,"&gt;"&amp;I180)+COUNTIF($I$6:I180,I180))</f>
        <v/>
      </c>
    </row>
    <row r="181" spans="1:17">
      <c r="A181" s="10" t="str">
        <f>IF(Carga!B182="","",Carga!A182)</f>
        <v/>
      </c>
      <c r="B181" s="10" t="str">
        <f>IF(Carga!B182="","",Carga!B182)</f>
        <v/>
      </c>
      <c r="C181" s="10" t="str">
        <f>IF(Carga!B182="","",Carga!C182)</f>
        <v/>
      </c>
      <c r="D181" s="12" t="str">
        <f>IF(Carga!B182="","",IF(ISNUMBER(Carga!F182),Carga!F182,""))</f>
        <v/>
      </c>
      <c r="E181" s="13" t="str">
        <f>IF(B181="","",IFERROR(IF(OR(COUNT(Carga!G182:I182)&lt;3,MIN(Carga!G182:I182)&lt;0),"",SUM(Carga!G182:I182)),""))</f>
        <v/>
      </c>
      <c r="F181" s="13" t="str">
        <f t="shared" si="20"/>
        <v/>
      </c>
      <c r="G181" s="13" t="str">
        <f>IF(B181="","",IFERROR(IF(OR(NOT(ISNUMBER(D181)),NOT(ISNUMBER(E181)),NOT(ISNUMBER(Carga!J182)),Carga!J182&lt;=0,COUNTIF(Carga!$B$7:$B$206,Carga!B182)&gt;1),"",D181*Carga!J182),""))</f>
        <v/>
      </c>
      <c r="H181" s="13" t="str">
        <f>IF(B181="","",IFERROR(IF(OR(NOT(ISNUMBER(E181)),NOT(ISNUMBER(Carga!J182)),Carga!J182&lt;=0,COUNTIF(Carga!$B$7:$B$206,Carga!B182)&gt;1),"",E181*Carga!J182),""))</f>
        <v/>
      </c>
      <c r="I181" s="13" t="str">
        <f>IF(B181="","",IFERROR(IF(OR(NOT(ISNUMBER(F181)),NOT(ISNUMBER(Carga!J182)),Carga!J182&lt;=0,COUNTIF(Carga!$B$7:$B$206,Carga!B182)&gt;1),"",F181*Carga!J182),""))</f>
        <v/>
      </c>
      <c r="J181" s="14" t="str">
        <f t="shared" si="21"/>
        <v/>
      </c>
      <c r="K181" s="13" t="str">
        <f>IF(Carga!B182="","",IFERROR(IF(OR(Carga!K182="",Carga!K182=0),"",IF(AND(ISNUMBER(Carga!K182),Carga!K182&gt;0),Carga!K182,"")),""))</f>
        <v/>
      </c>
      <c r="L181" s="13" t="str">
        <f t="shared" si="22"/>
        <v/>
      </c>
      <c r="M181" s="15" t="str">
        <f>IF(Carga!B182="","",IFERROR(IF(AND(ISNUMBER(Carga!L182),Carga!L182&gt;=1,Carga!L182&lt;=5),Carga!L182,""),""))</f>
        <v/>
      </c>
      <c r="N181" s="15" t="str">
        <f>IF(Carga!B182="","",IFERROR(IF(AND(ISNUMBER(Carga!M182),Carga!M182&gt;=1,Carga!M182&lt;=5),Carga!M182,""),""))</f>
        <v/>
      </c>
      <c r="O181" s="16" t="str">
        <f t="shared" si="23"/>
        <v/>
      </c>
      <c r="P181" s="11" t="str">
        <f>IF(B181="","",IFERROR(IF(OR(COUNT(Carga!D182:E182)&lt;2,COUNT(Carga!G182:J182)&lt;4,COUNT(Carga!L182:M182)&lt;2,Carga!D182&lt;=0,Carga!E182&lt;0,Carga!E182&gt;=Carga!D182,MIN(Carga!G182:I182)&lt;0,Carga!J182&lt;=0,Carga!L182&lt;1,Carga!L182&gt;5,Carga!M182&lt;1,Carga!M182&gt;5,MOD(Carga!L182,1)&lt;&gt;0,MOD(Carga!M182,1)&lt;&gt;0,AND(Carga!K182&lt;&gt;"",OR(NOT(ISNUMBER(Carga!K182)),Carga!K182&lt;0)),COUNTIF(Carga!$B$7:$B$206,Carga!B182)&gt;1),"Revisar datos",IF(F181&lt;=0,"Evaluar continuidad",IF(J181&gt;=IF(SUM($G$6:$G$205)&gt;0,SUM($I$6:$I$205)/SUM($G$6:$G$205),0),IF(O181&lt;=3,"Priorizar / mantener","Optimizar capacidad"),IF(O181&lt;=3,"Revisar rol","Evaluar continuidad")))),"Revisar datos"))</f>
        <v/>
      </c>
      <c r="Q181" s="17" t="str">
        <f>IF(OR(B181="",P181="Revisar datos",NOT(ISNUMBER(I181))),"",COUNTIF($I$6:$I$205,"&gt;"&amp;I181)+COUNTIF($I$6:I181,I181))</f>
        <v/>
      </c>
    </row>
    <row r="182" spans="1:17">
      <c r="A182" s="10" t="str">
        <f>IF(Carga!B183="","",Carga!A183)</f>
        <v/>
      </c>
      <c r="B182" s="10" t="str">
        <f>IF(Carga!B183="","",Carga!B183)</f>
        <v/>
      </c>
      <c r="C182" s="10" t="str">
        <f>IF(Carga!B183="","",Carga!C183)</f>
        <v/>
      </c>
      <c r="D182" s="12" t="str">
        <f>IF(Carga!B183="","",IF(ISNUMBER(Carga!F183),Carga!F183,""))</f>
        <v/>
      </c>
      <c r="E182" s="13" t="str">
        <f>IF(B182="","",IFERROR(IF(OR(COUNT(Carga!G183:I183)&lt;3,MIN(Carga!G183:I183)&lt;0),"",SUM(Carga!G183:I183)),""))</f>
        <v/>
      </c>
      <c r="F182" s="13" t="str">
        <f t="shared" si="20"/>
        <v/>
      </c>
      <c r="G182" s="13" t="str">
        <f>IF(B182="","",IFERROR(IF(OR(NOT(ISNUMBER(D182)),NOT(ISNUMBER(E182)),NOT(ISNUMBER(Carga!J183)),Carga!J183&lt;=0,COUNTIF(Carga!$B$7:$B$206,Carga!B183)&gt;1),"",D182*Carga!J183),""))</f>
        <v/>
      </c>
      <c r="H182" s="13" t="str">
        <f>IF(B182="","",IFERROR(IF(OR(NOT(ISNUMBER(E182)),NOT(ISNUMBER(Carga!J183)),Carga!J183&lt;=0,COUNTIF(Carga!$B$7:$B$206,Carga!B183)&gt;1),"",E182*Carga!J183),""))</f>
        <v/>
      </c>
      <c r="I182" s="13" t="str">
        <f>IF(B182="","",IFERROR(IF(OR(NOT(ISNUMBER(F182)),NOT(ISNUMBER(Carga!J183)),Carga!J183&lt;=0,COUNTIF(Carga!$B$7:$B$206,Carga!B183)&gt;1),"",F182*Carga!J183),""))</f>
        <v/>
      </c>
      <c r="J182" s="14" t="str">
        <f t="shared" si="21"/>
        <v/>
      </c>
      <c r="K182" s="13" t="str">
        <f>IF(Carga!B183="","",IFERROR(IF(OR(Carga!K183="",Carga!K183=0),"",IF(AND(ISNUMBER(Carga!K183),Carga!K183&gt;0),Carga!K183,"")),""))</f>
        <v/>
      </c>
      <c r="L182" s="13" t="str">
        <f t="shared" si="22"/>
        <v/>
      </c>
      <c r="M182" s="15" t="str">
        <f>IF(Carga!B183="","",IFERROR(IF(AND(ISNUMBER(Carga!L183),Carga!L183&gt;=1,Carga!L183&lt;=5),Carga!L183,""),""))</f>
        <v/>
      </c>
      <c r="N182" s="15" t="str">
        <f>IF(Carga!B183="","",IFERROR(IF(AND(ISNUMBER(Carga!M183),Carga!M183&gt;=1,Carga!M183&lt;=5),Carga!M183,""),""))</f>
        <v/>
      </c>
      <c r="O182" s="16" t="str">
        <f t="shared" si="23"/>
        <v/>
      </c>
      <c r="P182" s="11" t="str">
        <f>IF(B182="","",IFERROR(IF(OR(COUNT(Carga!D183:E183)&lt;2,COUNT(Carga!G183:J183)&lt;4,COUNT(Carga!L183:M183)&lt;2,Carga!D183&lt;=0,Carga!E183&lt;0,Carga!E183&gt;=Carga!D183,MIN(Carga!G183:I183)&lt;0,Carga!J183&lt;=0,Carga!L183&lt;1,Carga!L183&gt;5,Carga!M183&lt;1,Carga!M183&gt;5,MOD(Carga!L183,1)&lt;&gt;0,MOD(Carga!M183,1)&lt;&gt;0,AND(Carga!K183&lt;&gt;"",OR(NOT(ISNUMBER(Carga!K183)),Carga!K183&lt;0)),COUNTIF(Carga!$B$7:$B$206,Carga!B183)&gt;1),"Revisar datos",IF(F182&lt;=0,"Evaluar continuidad",IF(J182&gt;=IF(SUM($G$6:$G$205)&gt;0,SUM($I$6:$I$205)/SUM($G$6:$G$205),0),IF(O182&lt;=3,"Priorizar / mantener","Optimizar capacidad"),IF(O182&lt;=3,"Revisar rol","Evaluar continuidad")))),"Revisar datos"))</f>
        <v/>
      </c>
      <c r="Q182" s="17" t="str">
        <f>IF(OR(B182="",P182="Revisar datos",NOT(ISNUMBER(I182))),"",COUNTIF($I$6:$I$205,"&gt;"&amp;I182)+COUNTIF($I$6:I182,I182))</f>
        <v/>
      </c>
    </row>
    <row r="183" spans="1:17">
      <c r="A183" s="10" t="str">
        <f>IF(Carga!B184="","",Carga!A184)</f>
        <v/>
      </c>
      <c r="B183" s="10" t="str">
        <f>IF(Carga!B184="","",Carga!B184)</f>
        <v/>
      </c>
      <c r="C183" s="10" t="str">
        <f>IF(Carga!B184="","",Carga!C184)</f>
        <v/>
      </c>
      <c r="D183" s="12" t="str">
        <f>IF(Carga!B184="","",IF(ISNUMBER(Carga!F184),Carga!F184,""))</f>
        <v/>
      </c>
      <c r="E183" s="13" t="str">
        <f>IF(B183="","",IFERROR(IF(OR(COUNT(Carga!G184:I184)&lt;3,MIN(Carga!G184:I184)&lt;0),"",SUM(Carga!G184:I184)),""))</f>
        <v/>
      </c>
      <c r="F183" s="13" t="str">
        <f t="shared" si="20"/>
        <v/>
      </c>
      <c r="G183" s="13" t="str">
        <f>IF(B183="","",IFERROR(IF(OR(NOT(ISNUMBER(D183)),NOT(ISNUMBER(E183)),NOT(ISNUMBER(Carga!J184)),Carga!J184&lt;=0,COUNTIF(Carga!$B$7:$B$206,Carga!B184)&gt;1),"",D183*Carga!J184),""))</f>
        <v/>
      </c>
      <c r="H183" s="13" t="str">
        <f>IF(B183="","",IFERROR(IF(OR(NOT(ISNUMBER(E183)),NOT(ISNUMBER(Carga!J184)),Carga!J184&lt;=0,COUNTIF(Carga!$B$7:$B$206,Carga!B184)&gt;1),"",E183*Carga!J184),""))</f>
        <v/>
      </c>
      <c r="I183" s="13" t="str">
        <f>IF(B183="","",IFERROR(IF(OR(NOT(ISNUMBER(F183)),NOT(ISNUMBER(Carga!J184)),Carga!J184&lt;=0,COUNTIF(Carga!$B$7:$B$206,Carga!B184)&gt;1),"",F183*Carga!J184),""))</f>
        <v/>
      </c>
      <c r="J183" s="14" t="str">
        <f t="shared" si="21"/>
        <v/>
      </c>
      <c r="K183" s="13" t="str">
        <f>IF(Carga!B184="","",IFERROR(IF(OR(Carga!K184="",Carga!K184=0),"",IF(AND(ISNUMBER(Carga!K184),Carga!K184&gt;0),Carga!K184,"")),""))</f>
        <v/>
      </c>
      <c r="L183" s="13" t="str">
        <f t="shared" si="22"/>
        <v/>
      </c>
      <c r="M183" s="15" t="str">
        <f>IF(Carga!B184="","",IFERROR(IF(AND(ISNUMBER(Carga!L184),Carga!L184&gt;=1,Carga!L184&lt;=5),Carga!L184,""),""))</f>
        <v/>
      </c>
      <c r="N183" s="15" t="str">
        <f>IF(Carga!B184="","",IFERROR(IF(AND(ISNUMBER(Carga!M184),Carga!M184&gt;=1,Carga!M184&lt;=5),Carga!M184,""),""))</f>
        <v/>
      </c>
      <c r="O183" s="16" t="str">
        <f t="shared" si="23"/>
        <v/>
      </c>
      <c r="P183" s="11" t="str">
        <f>IF(B183="","",IFERROR(IF(OR(COUNT(Carga!D184:E184)&lt;2,COUNT(Carga!G184:J184)&lt;4,COUNT(Carga!L184:M184)&lt;2,Carga!D184&lt;=0,Carga!E184&lt;0,Carga!E184&gt;=Carga!D184,MIN(Carga!G184:I184)&lt;0,Carga!J184&lt;=0,Carga!L184&lt;1,Carga!L184&gt;5,Carga!M184&lt;1,Carga!M184&gt;5,MOD(Carga!L184,1)&lt;&gt;0,MOD(Carga!M184,1)&lt;&gt;0,AND(Carga!K184&lt;&gt;"",OR(NOT(ISNUMBER(Carga!K184)),Carga!K184&lt;0)),COUNTIF(Carga!$B$7:$B$206,Carga!B184)&gt;1),"Revisar datos",IF(F183&lt;=0,"Evaluar continuidad",IF(J183&gt;=IF(SUM($G$6:$G$205)&gt;0,SUM($I$6:$I$205)/SUM($G$6:$G$205),0),IF(O183&lt;=3,"Priorizar / mantener","Optimizar capacidad"),IF(O183&lt;=3,"Revisar rol","Evaluar continuidad")))),"Revisar datos"))</f>
        <v/>
      </c>
      <c r="Q183" s="17" t="str">
        <f>IF(OR(B183="",P183="Revisar datos",NOT(ISNUMBER(I183))),"",COUNTIF($I$6:$I$205,"&gt;"&amp;I183)+COUNTIF($I$6:I183,I183))</f>
        <v/>
      </c>
    </row>
    <row r="184" spans="1:17">
      <c r="A184" s="10" t="str">
        <f>IF(Carga!B185="","",Carga!A185)</f>
        <v/>
      </c>
      <c r="B184" s="10" t="str">
        <f>IF(Carga!B185="","",Carga!B185)</f>
        <v/>
      </c>
      <c r="C184" s="10" t="str">
        <f>IF(Carga!B185="","",Carga!C185)</f>
        <v/>
      </c>
      <c r="D184" s="12" t="str">
        <f>IF(Carga!B185="","",IF(ISNUMBER(Carga!F185),Carga!F185,""))</f>
        <v/>
      </c>
      <c r="E184" s="13" t="str">
        <f>IF(B184="","",IFERROR(IF(OR(COUNT(Carga!G185:I185)&lt;3,MIN(Carga!G185:I185)&lt;0),"",SUM(Carga!G185:I185)),""))</f>
        <v/>
      </c>
      <c r="F184" s="13" t="str">
        <f t="shared" si="20"/>
        <v/>
      </c>
      <c r="G184" s="13" t="str">
        <f>IF(B184="","",IFERROR(IF(OR(NOT(ISNUMBER(D184)),NOT(ISNUMBER(E184)),NOT(ISNUMBER(Carga!J185)),Carga!J185&lt;=0,COUNTIF(Carga!$B$7:$B$206,Carga!B185)&gt;1),"",D184*Carga!J185),""))</f>
        <v/>
      </c>
      <c r="H184" s="13" t="str">
        <f>IF(B184="","",IFERROR(IF(OR(NOT(ISNUMBER(E184)),NOT(ISNUMBER(Carga!J185)),Carga!J185&lt;=0,COUNTIF(Carga!$B$7:$B$206,Carga!B185)&gt;1),"",E184*Carga!J185),""))</f>
        <v/>
      </c>
      <c r="I184" s="13" t="str">
        <f>IF(B184="","",IFERROR(IF(OR(NOT(ISNUMBER(F184)),NOT(ISNUMBER(Carga!J185)),Carga!J185&lt;=0,COUNTIF(Carga!$B$7:$B$206,Carga!B185)&gt;1),"",F184*Carga!J185),""))</f>
        <v/>
      </c>
      <c r="J184" s="14" t="str">
        <f t="shared" si="21"/>
        <v/>
      </c>
      <c r="K184" s="13" t="str">
        <f>IF(Carga!B185="","",IFERROR(IF(OR(Carga!K185="",Carga!K185=0),"",IF(AND(ISNUMBER(Carga!K185),Carga!K185&gt;0),Carga!K185,"")),""))</f>
        <v/>
      </c>
      <c r="L184" s="13" t="str">
        <f t="shared" si="22"/>
        <v/>
      </c>
      <c r="M184" s="15" t="str">
        <f>IF(Carga!B185="","",IFERROR(IF(AND(ISNUMBER(Carga!L185),Carga!L185&gt;=1,Carga!L185&lt;=5),Carga!L185,""),""))</f>
        <v/>
      </c>
      <c r="N184" s="15" t="str">
        <f>IF(Carga!B185="","",IFERROR(IF(AND(ISNUMBER(Carga!M185),Carga!M185&gt;=1,Carga!M185&lt;=5),Carga!M185,""),""))</f>
        <v/>
      </c>
      <c r="O184" s="16" t="str">
        <f t="shared" si="23"/>
        <v/>
      </c>
      <c r="P184" s="11" t="str">
        <f>IF(B184="","",IFERROR(IF(OR(COUNT(Carga!D185:E185)&lt;2,COUNT(Carga!G185:J185)&lt;4,COUNT(Carga!L185:M185)&lt;2,Carga!D185&lt;=0,Carga!E185&lt;0,Carga!E185&gt;=Carga!D185,MIN(Carga!G185:I185)&lt;0,Carga!J185&lt;=0,Carga!L185&lt;1,Carga!L185&gt;5,Carga!M185&lt;1,Carga!M185&gt;5,MOD(Carga!L185,1)&lt;&gt;0,MOD(Carga!M185,1)&lt;&gt;0,AND(Carga!K185&lt;&gt;"",OR(NOT(ISNUMBER(Carga!K185)),Carga!K185&lt;0)),COUNTIF(Carga!$B$7:$B$206,Carga!B185)&gt;1),"Revisar datos",IF(F184&lt;=0,"Evaluar continuidad",IF(J184&gt;=IF(SUM($G$6:$G$205)&gt;0,SUM($I$6:$I$205)/SUM($G$6:$G$205),0),IF(O184&lt;=3,"Priorizar / mantener","Optimizar capacidad"),IF(O184&lt;=3,"Revisar rol","Evaluar continuidad")))),"Revisar datos"))</f>
        <v/>
      </c>
      <c r="Q184" s="17" t="str">
        <f>IF(OR(B184="",P184="Revisar datos",NOT(ISNUMBER(I184))),"",COUNTIF($I$6:$I$205,"&gt;"&amp;I184)+COUNTIF($I$6:I184,I184))</f>
        <v/>
      </c>
    </row>
    <row r="185" spans="1:17">
      <c r="A185" s="10" t="str">
        <f>IF(Carga!B186="","",Carga!A186)</f>
        <v/>
      </c>
      <c r="B185" s="10" t="str">
        <f>IF(Carga!B186="","",Carga!B186)</f>
        <v/>
      </c>
      <c r="C185" s="10" t="str">
        <f>IF(Carga!B186="","",Carga!C186)</f>
        <v/>
      </c>
      <c r="D185" s="12" t="str">
        <f>IF(Carga!B186="","",IF(ISNUMBER(Carga!F186),Carga!F186,""))</f>
        <v/>
      </c>
      <c r="E185" s="13" t="str">
        <f>IF(B185="","",IFERROR(IF(OR(COUNT(Carga!G186:I186)&lt;3,MIN(Carga!G186:I186)&lt;0),"",SUM(Carga!G186:I186)),""))</f>
        <v/>
      </c>
      <c r="F185" s="13" t="str">
        <f t="shared" si="20"/>
        <v/>
      </c>
      <c r="G185" s="13" t="str">
        <f>IF(B185="","",IFERROR(IF(OR(NOT(ISNUMBER(D185)),NOT(ISNUMBER(E185)),NOT(ISNUMBER(Carga!J186)),Carga!J186&lt;=0,COUNTIF(Carga!$B$7:$B$206,Carga!B186)&gt;1),"",D185*Carga!J186),""))</f>
        <v/>
      </c>
      <c r="H185" s="13" t="str">
        <f>IF(B185="","",IFERROR(IF(OR(NOT(ISNUMBER(E185)),NOT(ISNUMBER(Carga!J186)),Carga!J186&lt;=0,COUNTIF(Carga!$B$7:$B$206,Carga!B186)&gt;1),"",E185*Carga!J186),""))</f>
        <v/>
      </c>
      <c r="I185" s="13" t="str">
        <f>IF(B185="","",IFERROR(IF(OR(NOT(ISNUMBER(F185)),NOT(ISNUMBER(Carga!J186)),Carga!J186&lt;=0,COUNTIF(Carga!$B$7:$B$206,Carga!B186)&gt;1),"",F185*Carga!J186),""))</f>
        <v/>
      </c>
      <c r="J185" s="14" t="str">
        <f t="shared" si="21"/>
        <v/>
      </c>
      <c r="K185" s="13" t="str">
        <f>IF(Carga!B186="","",IFERROR(IF(OR(Carga!K186="",Carga!K186=0),"",IF(AND(ISNUMBER(Carga!K186),Carga!K186&gt;0),Carga!K186,"")),""))</f>
        <v/>
      </c>
      <c r="L185" s="13" t="str">
        <f t="shared" si="22"/>
        <v/>
      </c>
      <c r="M185" s="15" t="str">
        <f>IF(Carga!B186="","",IFERROR(IF(AND(ISNUMBER(Carga!L186),Carga!L186&gt;=1,Carga!L186&lt;=5),Carga!L186,""),""))</f>
        <v/>
      </c>
      <c r="N185" s="15" t="str">
        <f>IF(Carga!B186="","",IFERROR(IF(AND(ISNUMBER(Carga!M186),Carga!M186&gt;=1,Carga!M186&lt;=5),Carga!M186,""),""))</f>
        <v/>
      </c>
      <c r="O185" s="16" t="str">
        <f t="shared" si="23"/>
        <v/>
      </c>
      <c r="P185" s="11" t="str">
        <f>IF(B185="","",IFERROR(IF(OR(COUNT(Carga!D186:E186)&lt;2,COUNT(Carga!G186:J186)&lt;4,COUNT(Carga!L186:M186)&lt;2,Carga!D186&lt;=0,Carga!E186&lt;0,Carga!E186&gt;=Carga!D186,MIN(Carga!G186:I186)&lt;0,Carga!J186&lt;=0,Carga!L186&lt;1,Carga!L186&gt;5,Carga!M186&lt;1,Carga!M186&gt;5,MOD(Carga!L186,1)&lt;&gt;0,MOD(Carga!M186,1)&lt;&gt;0,AND(Carga!K186&lt;&gt;"",OR(NOT(ISNUMBER(Carga!K186)),Carga!K186&lt;0)),COUNTIF(Carga!$B$7:$B$206,Carga!B186)&gt;1),"Revisar datos",IF(F185&lt;=0,"Evaluar continuidad",IF(J185&gt;=IF(SUM($G$6:$G$205)&gt;0,SUM($I$6:$I$205)/SUM($G$6:$G$205),0),IF(O185&lt;=3,"Priorizar / mantener","Optimizar capacidad"),IF(O185&lt;=3,"Revisar rol","Evaluar continuidad")))),"Revisar datos"))</f>
        <v/>
      </c>
      <c r="Q185" s="17" t="str">
        <f>IF(OR(B185="",P185="Revisar datos",NOT(ISNUMBER(I185))),"",COUNTIF($I$6:$I$205,"&gt;"&amp;I185)+COUNTIF($I$6:I185,I185))</f>
        <v/>
      </c>
    </row>
    <row r="186" spans="1:17">
      <c r="A186" s="10" t="str">
        <f>IF(Carga!B187="","",Carga!A187)</f>
        <v/>
      </c>
      <c r="B186" s="10" t="str">
        <f>IF(Carga!B187="","",Carga!B187)</f>
        <v/>
      </c>
      <c r="C186" s="10" t="str">
        <f>IF(Carga!B187="","",Carga!C187)</f>
        <v/>
      </c>
      <c r="D186" s="12" t="str">
        <f>IF(Carga!B187="","",IF(ISNUMBER(Carga!F187),Carga!F187,""))</f>
        <v/>
      </c>
      <c r="E186" s="13" t="str">
        <f>IF(B186="","",IFERROR(IF(OR(COUNT(Carga!G187:I187)&lt;3,MIN(Carga!G187:I187)&lt;0),"",SUM(Carga!G187:I187)),""))</f>
        <v/>
      </c>
      <c r="F186" s="13" t="str">
        <f t="shared" si="20"/>
        <v/>
      </c>
      <c r="G186" s="13" t="str">
        <f>IF(B186="","",IFERROR(IF(OR(NOT(ISNUMBER(D186)),NOT(ISNUMBER(E186)),NOT(ISNUMBER(Carga!J187)),Carga!J187&lt;=0,COUNTIF(Carga!$B$7:$B$206,Carga!B187)&gt;1),"",D186*Carga!J187),""))</f>
        <v/>
      </c>
      <c r="H186" s="13" t="str">
        <f>IF(B186="","",IFERROR(IF(OR(NOT(ISNUMBER(E186)),NOT(ISNUMBER(Carga!J187)),Carga!J187&lt;=0,COUNTIF(Carga!$B$7:$B$206,Carga!B187)&gt;1),"",E186*Carga!J187),""))</f>
        <v/>
      </c>
      <c r="I186" s="13" t="str">
        <f>IF(B186="","",IFERROR(IF(OR(NOT(ISNUMBER(F186)),NOT(ISNUMBER(Carga!J187)),Carga!J187&lt;=0,COUNTIF(Carga!$B$7:$B$206,Carga!B187)&gt;1),"",F186*Carga!J187),""))</f>
        <v/>
      </c>
      <c r="J186" s="14" t="str">
        <f t="shared" si="21"/>
        <v/>
      </c>
      <c r="K186" s="13" t="str">
        <f>IF(Carga!B187="","",IFERROR(IF(OR(Carga!K187="",Carga!K187=0),"",IF(AND(ISNUMBER(Carga!K187),Carga!K187&gt;0),Carga!K187,"")),""))</f>
        <v/>
      </c>
      <c r="L186" s="13" t="str">
        <f t="shared" si="22"/>
        <v/>
      </c>
      <c r="M186" s="15" t="str">
        <f>IF(Carga!B187="","",IFERROR(IF(AND(ISNUMBER(Carga!L187),Carga!L187&gt;=1,Carga!L187&lt;=5),Carga!L187,""),""))</f>
        <v/>
      </c>
      <c r="N186" s="15" t="str">
        <f>IF(Carga!B187="","",IFERROR(IF(AND(ISNUMBER(Carga!M187),Carga!M187&gt;=1,Carga!M187&lt;=5),Carga!M187,""),""))</f>
        <v/>
      </c>
      <c r="O186" s="16" t="str">
        <f t="shared" si="23"/>
        <v/>
      </c>
      <c r="P186" s="11" t="str">
        <f>IF(B186="","",IFERROR(IF(OR(COUNT(Carga!D187:E187)&lt;2,COUNT(Carga!G187:J187)&lt;4,COUNT(Carga!L187:M187)&lt;2,Carga!D187&lt;=0,Carga!E187&lt;0,Carga!E187&gt;=Carga!D187,MIN(Carga!G187:I187)&lt;0,Carga!J187&lt;=0,Carga!L187&lt;1,Carga!L187&gt;5,Carga!M187&lt;1,Carga!M187&gt;5,MOD(Carga!L187,1)&lt;&gt;0,MOD(Carga!M187,1)&lt;&gt;0,AND(Carga!K187&lt;&gt;"",OR(NOT(ISNUMBER(Carga!K187)),Carga!K187&lt;0)),COUNTIF(Carga!$B$7:$B$206,Carga!B187)&gt;1),"Revisar datos",IF(F186&lt;=0,"Evaluar continuidad",IF(J186&gt;=IF(SUM($G$6:$G$205)&gt;0,SUM($I$6:$I$205)/SUM($G$6:$G$205),0),IF(O186&lt;=3,"Priorizar / mantener","Optimizar capacidad"),IF(O186&lt;=3,"Revisar rol","Evaluar continuidad")))),"Revisar datos"))</f>
        <v/>
      </c>
      <c r="Q186" s="17" t="str">
        <f>IF(OR(B186="",P186="Revisar datos",NOT(ISNUMBER(I186))),"",COUNTIF($I$6:$I$205,"&gt;"&amp;I186)+COUNTIF($I$6:I186,I186))</f>
        <v/>
      </c>
    </row>
    <row r="187" spans="1:17">
      <c r="A187" s="10" t="str">
        <f>IF(Carga!B188="","",Carga!A188)</f>
        <v/>
      </c>
      <c r="B187" s="10" t="str">
        <f>IF(Carga!B188="","",Carga!B188)</f>
        <v/>
      </c>
      <c r="C187" s="10" t="str">
        <f>IF(Carga!B188="","",Carga!C188)</f>
        <v/>
      </c>
      <c r="D187" s="12" t="str">
        <f>IF(Carga!B188="","",IF(ISNUMBER(Carga!F188),Carga!F188,""))</f>
        <v/>
      </c>
      <c r="E187" s="13" t="str">
        <f>IF(B187="","",IFERROR(IF(OR(COUNT(Carga!G188:I188)&lt;3,MIN(Carga!G188:I188)&lt;0),"",SUM(Carga!G188:I188)),""))</f>
        <v/>
      </c>
      <c r="F187" s="13" t="str">
        <f t="shared" si="20"/>
        <v/>
      </c>
      <c r="G187" s="13" t="str">
        <f>IF(B187="","",IFERROR(IF(OR(NOT(ISNUMBER(D187)),NOT(ISNUMBER(E187)),NOT(ISNUMBER(Carga!J188)),Carga!J188&lt;=0,COUNTIF(Carga!$B$7:$B$206,Carga!B188)&gt;1),"",D187*Carga!J188),""))</f>
        <v/>
      </c>
      <c r="H187" s="13" t="str">
        <f>IF(B187="","",IFERROR(IF(OR(NOT(ISNUMBER(E187)),NOT(ISNUMBER(Carga!J188)),Carga!J188&lt;=0,COUNTIF(Carga!$B$7:$B$206,Carga!B188)&gt;1),"",E187*Carga!J188),""))</f>
        <v/>
      </c>
      <c r="I187" s="13" t="str">
        <f>IF(B187="","",IFERROR(IF(OR(NOT(ISNUMBER(F187)),NOT(ISNUMBER(Carga!J188)),Carga!J188&lt;=0,COUNTIF(Carga!$B$7:$B$206,Carga!B188)&gt;1),"",F187*Carga!J188),""))</f>
        <v/>
      </c>
      <c r="J187" s="14" t="str">
        <f t="shared" si="21"/>
        <v/>
      </c>
      <c r="K187" s="13" t="str">
        <f>IF(Carga!B188="","",IFERROR(IF(OR(Carga!K188="",Carga!K188=0),"",IF(AND(ISNUMBER(Carga!K188),Carga!K188&gt;0),Carga!K188,"")),""))</f>
        <v/>
      </c>
      <c r="L187" s="13" t="str">
        <f t="shared" si="22"/>
        <v/>
      </c>
      <c r="M187" s="15" t="str">
        <f>IF(Carga!B188="","",IFERROR(IF(AND(ISNUMBER(Carga!L188),Carga!L188&gt;=1,Carga!L188&lt;=5),Carga!L188,""),""))</f>
        <v/>
      </c>
      <c r="N187" s="15" t="str">
        <f>IF(Carga!B188="","",IFERROR(IF(AND(ISNUMBER(Carga!M188),Carga!M188&gt;=1,Carga!M188&lt;=5),Carga!M188,""),""))</f>
        <v/>
      </c>
      <c r="O187" s="16" t="str">
        <f t="shared" si="23"/>
        <v/>
      </c>
      <c r="P187" s="11" t="str">
        <f>IF(B187="","",IFERROR(IF(OR(COUNT(Carga!D188:E188)&lt;2,COUNT(Carga!G188:J188)&lt;4,COUNT(Carga!L188:M188)&lt;2,Carga!D188&lt;=0,Carga!E188&lt;0,Carga!E188&gt;=Carga!D188,MIN(Carga!G188:I188)&lt;0,Carga!J188&lt;=0,Carga!L188&lt;1,Carga!L188&gt;5,Carga!M188&lt;1,Carga!M188&gt;5,MOD(Carga!L188,1)&lt;&gt;0,MOD(Carga!M188,1)&lt;&gt;0,AND(Carga!K188&lt;&gt;"",OR(NOT(ISNUMBER(Carga!K188)),Carga!K188&lt;0)),COUNTIF(Carga!$B$7:$B$206,Carga!B188)&gt;1),"Revisar datos",IF(F187&lt;=0,"Evaluar continuidad",IF(J187&gt;=IF(SUM($G$6:$G$205)&gt;0,SUM($I$6:$I$205)/SUM($G$6:$G$205),0),IF(O187&lt;=3,"Priorizar / mantener","Optimizar capacidad"),IF(O187&lt;=3,"Revisar rol","Evaluar continuidad")))),"Revisar datos"))</f>
        <v/>
      </c>
      <c r="Q187" s="17" t="str">
        <f>IF(OR(B187="",P187="Revisar datos",NOT(ISNUMBER(I187))),"",COUNTIF($I$6:$I$205,"&gt;"&amp;I187)+COUNTIF($I$6:I187,I187))</f>
        <v/>
      </c>
    </row>
    <row r="188" spans="1:17">
      <c r="A188" s="10" t="str">
        <f>IF(Carga!B189="","",Carga!A189)</f>
        <v/>
      </c>
      <c r="B188" s="10" t="str">
        <f>IF(Carga!B189="","",Carga!B189)</f>
        <v/>
      </c>
      <c r="C188" s="10" t="str">
        <f>IF(Carga!B189="","",Carga!C189)</f>
        <v/>
      </c>
      <c r="D188" s="12" t="str">
        <f>IF(Carga!B189="","",IF(ISNUMBER(Carga!F189),Carga!F189,""))</f>
        <v/>
      </c>
      <c r="E188" s="13" t="str">
        <f>IF(B188="","",IFERROR(IF(OR(COUNT(Carga!G189:I189)&lt;3,MIN(Carga!G189:I189)&lt;0),"",SUM(Carga!G189:I189)),""))</f>
        <v/>
      </c>
      <c r="F188" s="13" t="str">
        <f t="shared" si="20"/>
        <v/>
      </c>
      <c r="G188" s="13" t="str">
        <f>IF(B188="","",IFERROR(IF(OR(NOT(ISNUMBER(D188)),NOT(ISNUMBER(E188)),NOT(ISNUMBER(Carga!J189)),Carga!J189&lt;=0,COUNTIF(Carga!$B$7:$B$206,Carga!B189)&gt;1),"",D188*Carga!J189),""))</f>
        <v/>
      </c>
      <c r="H188" s="13" t="str">
        <f>IF(B188="","",IFERROR(IF(OR(NOT(ISNUMBER(E188)),NOT(ISNUMBER(Carga!J189)),Carga!J189&lt;=0,COUNTIF(Carga!$B$7:$B$206,Carga!B189)&gt;1),"",E188*Carga!J189),""))</f>
        <v/>
      </c>
      <c r="I188" s="13" t="str">
        <f>IF(B188="","",IFERROR(IF(OR(NOT(ISNUMBER(F188)),NOT(ISNUMBER(Carga!J189)),Carga!J189&lt;=0,COUNTIF(Carga!$B$7:$B$206,Carga!B189)&gt;1),"",F188*Carga!J189),""))</f>
        <v/>
      </c>
      <c r="J188" s="14" t="str">
        <f t="shared" si="21"/>
        <v/>
      </c>
      <c r="K188" s="13" t="str">
        <f>IF(Carga!B189="","",IFERROR(IF(OR(Carga!K189="",Carga!K189=0),"",IF(AND(ISNUMBER(Carga!K189),Carga!K189&gt;0),Carga!K189,"")),""))</f>
        <v/>
      </c>
      <c r="L188" s="13" t="str">
        <f t="shared" si="22"/>
        <v/>
      </c>
      <c r="M188" s="15" t="str">
        <f>IF(Carga!B189="","",IFERROR(IF(AND(ISNUMBER(Carga!L189),Carga!L189&gt;=1,Carga!L189&lt;=5),Carga!L189,""),""))</f>
        <v/>
      </c>
      <c r="N188" s="15" t="str">
        <f>IF(Carga!B189="","",IFERROR(IF(AND(ISNUMBER(Carga!M189),Carga!M189&gt;=1,Carga!M189&lt;=5),Carga!M189,""),""))</f>
        <v/>
      </c>
      <c r="O188" s="16" t="str">
        <f t="shared" si="23"/>
        <v/>
      </c>
      <c r="P188" s="11" t="str">
        <f>IF(B188="","",IFERROR(IF(OR(COUNT(Carga!D189:E189)&lt;2,COUNT(Carga!G189:J189)&lt;4,COUNT(Carga!L189:M189)&lt;2,Carga!D189&lt;=0,Carga!E189&lt;0,Carga!E189&gt;=Carga!D189,MIN(Carga!G189:I189)&lt;0,Carga!J189&lt;=0,Carga!L189&lt;1,Carga!L189&gt;5,Carga!M189&lt;1,Carga!M189&gt;5,MOD(Carga!L189,1)&lt;&gt;0,MOD(Carga!M189,1)&lt;&gt;0,AND(Carga!K189&lt;&gt;"",OR(NOT(ISNUMBER(Carga!K189)),Carga!K189&lt;0)),COUNTIF(Carga!$B$7:$B$206,Carga!B189)&gt;1),"Revisar datos",IF(F188&lt;=0,"Evaluar continuidad",IF(J188&gt;=IF(SUM($G$6:$G$205)&gt;0,SUM($I$6:$I$205)/SUM($G$6:$G$205),0),IF(O188&lt;=3,"Priorizar / mantener","Optimizar capacidad"),IF(O188&lt;=3,"Revisar rol","Evaluar continuidad")))),"Revisar datos"))</f>
        <v/>
      </c>
      <c r="Q188" s="17" t="str">
        <f>IF(OR(B188="",P188="Revisar datos",NOT(ISNUMBER(I188))),"",COUNTIF($I$6:$I$205,"&gt;"&amp;I188)+COUNTIF($I$6:I188,I188))</f>
        <v/>
      </c>
    </row>
    <row r="189" spans="1:17">
      <c r="A189" s="10" t="str">
        <f>IF(Carga!B190="","",Carga!A190)</f>
        <v/>
      </c>
      <c r="B189" s="10" t="str">
        <f>IF(Carga!B190="","",Carga!B190)</f>
        <v/>
      </c>
      <c r="C189" s="10" t="str">
        <f>IF(Carga!B190="","",Carga!C190)</f>
        <v/>
      </c>
      <c r="D189" s="12" t="str">
        <f>IF(Carga!B190="","",IF(ISNUMBER(Carga!F190),Carga!F190,""))</f>
        <v/>
      </c>
      <c r="E189" s="13" t="str">
        <f>IF(B189="","",IFERROR(IF(OR(COUNT(Carga!G190:I190)&lt;3,MIN(Carga!G190:I190)&lt;0),"",SUM(Carga!G190:I190)),""))</f>
        <v/>
      </c>
      <c r="F189" s="13" t="str">
        <f t="shared" si="20"/>
        <v/>
      </c>
      <c r="G189" s="13" t="str">
        <f>IF(B189="","",IFERROR(IF(OR(NOT(ISNUMBER(D189)),NOT(ISNUMBER(E189)),NOT(ISNUMBER(Carga!J190)),Carga!J190&lt;=0,COUNTIF(Carga!$B$7:$B$206,Carga!B190)&gt;1),"",D189*Carga!J190),""))</f>
        <v/>
      </c>
      <c r="H189" s="13" t="str">
        <f>IF(B189="","",IFERROR(IF(OR(NOT(ISNUMBER(E189)),NOT(ISNUMBER(Carga!J190)),Carga!J190&lt;=0,COUNTIF(Carga!$B$7:$B$206,Carga!B190)&gt;1),"",E189*Carga!J190),""))</f>
        <v/>
      </c>
      <c r="I189" s="13" t="str">
        <f>IF(B189="","",IFERROR(IF(OR(NOT(ISNUMBER(F189)),NOT(ISNUMBER(Carga!J190)),Carga!J190&lt;=0,COUNTIF(Carga!$B$7:$B$206,Carga!B190)&gt;1),"",F189*Carga!J190),""))</f>
        <v/>
      </c>
      <c r="J189" s="14" t="str">
        <f t="shared" si="21"/>
        <v/>
      </c>
      <c r="K189" s="13" t="str">
        <f>IF(Carga!B190="","",IFERROR(IF(OR(Carga!K190="",Carga!K190=0),"",IF(AND(ISNUMBER(Carga!K190),Carga!K190&gt;0),Carga!K190,"")),""))</f>
        <v/>
      </c>
      <c r="L189" s="13" t="str">
        <f t="shared" si="22"/>
        <v/>
      </c>
      <c r="M189" s="15" t="str">
        <f>IF(Carga!B190="","",IFERROR(IF(AND(ISNUMBER(Carga!L190),Carga!L190&gt;=1,Carga!L190&lt;=5),Carga!L190,""),""))</f>
        <v/>
      </c>
      <c r="N189" s="15" t="str">
        <f>IF(Carga!B190="","",IFERROR(IF(AND(ISNUMBER(Carga!M190),Carga!M190&gt;=1,Carga!M190&lt;=5),Carga!M190,""),""))</f>
        <v/>
      </c>
      <c r="O189" s="16" t="str">
        <f t="shared" si="23"/>
        <v/>
      </c>
      <c r="P189" s="11" t="str">
        <f>IF(B189="","",IFERROR(IF(OR(COUNT(Carga!D190:E190)&lt;2,COUNT(Carga!G190:J190)&lt;4,COUNT(Carga!L190:M190)&lt;2,Carga!D190&lt;=0,Carga!E190&lt;0,Carga!E190&gt;=Carga!D190,MIN(Carga!G190:I190)&lt;0,Carga!J190&lt;=0,Carga!L190&lt;1,Carga!L190&gt;5,Carga!M190&lt;1,Carga!M190&gt;5,MOD(Carga!L190,1)&lt;&gt;0,MOD(Carga!M190,1)&lt;&gt;0,AND(Carga!K190&lt;&gt;"",OR(NOT(ISNUMBER(Carga!K190)),Carga!K190&lt;0)),COUNTIF(Carga!$B$7:$B$206,Carga!B190)&gt;1),"Revisar datos",IF(F189&lt;=0,"Evaluar continuidad",IF(J189&gt;=IF(SUM($G$6:$G$205)&gt;0,SUM($I$6:$I$205)/SUM($G$6:$G$205),0),IF(O189&lt;=3,"Priorizar / mantener","Optimizar capacidad"),IF(O189&lt;=3,"Revisar rol","Evaluar continuidad")))),"Revisar datos"))</f>
        <v/>
      </c>
      <c r="Q189" s="17" t="str">
        <f>IF(OR(B189="",P189="Revisar datos",NOT(ISNUMBER(I189))),"",COUNTIF($I$6:$I$205,"&gt;"&amp;I189)+COUNTIF($I$6:I189,I189))</f>
        <v/>
      </c>
    </row>
    <row r="190" spans="1:17">
      <c r="A190" s="10" t="str">
        <f>IF(Carga!B191="","",Carga!A191)</f>
        <v/>
      </c>
      <c r="B190" s="10" t="str">
        <f>IF(Carga!B191="","",Carga!B191)</f>
        <v/>
      </c>
      <c r="C190" s="10" t="str">
        <f>IF(Carga!B191="","",Carga!C191)</f>
        <v/>
      </c>
      <c r="D190" s="12" t="str">
        <f>IF(Carga!B191="","",IF(ISNUMBER(Carga!F191),Carga!F191,""))</f>
        <v/>
      </c>
      <c r="E190" s="13" t="str">
        <f>IF(B190="","",IFERROR(IF(OR(COUNT(Carga!G191:I191)&lt;3,MIN(Carga!G191:I191)&lt;0),"",SUM(Carga!G191:I191)),""))</f>
        <v/>
      </c>
      <c r="F190" s="13" t="str">
        <f t="shared" si="20"/>
        <v/>
      </c>
      <c r="G190" s="13" t="str">
        <f>IF(B190="","",IFERROR(IF(OR(NOT(ISNUMBER(D190)),NOT(ISNUMBER(E190)),NOT(ISNUMBER(Carga!J191)),Carga!J191&lt;=0,COUNTIF(Carga!$B$7:$B$206,Carga!B191)&gt;1),"",D190*Carga!J191),""))</f>
        <v/>
      </c>
      <c r="H190" s="13" t="str">
        <f>IF(B190="","",IFERROR(IF(OR(NOT(ISNUMBER(E190)),NOT(ISNUMBER(Carga!J191)),Carga!J191&lt;=0,COUNTIF(Carga!$B$7:$B$206,Carga!B191)&gt;1),"",E190*Carga!J191),""))</f>
        <v/>
      </c>
      <c r="I190" s="13" t="str">
        <f>IF(B190="","",IFERROR(IF(OR(NOT(ISNUMBER(F190)),NOT(ISNUMBER(Carga!J191)),Carga!J191&lt;=0,COUNTIF(Carga!$B$7:$B$206,Carga!B191)&gt;1),"",F190*Carga!J191),""))</f>
        <v/>
      </c>
      <c r="J190" s="14" t="str">
        <f t="shared" si="21"/>
        <v/>
      </c>
      <c r="K190" s="13" t="str">
        <f>IF(Carga!B191="","",IFERROR(IF(OR(Carga!K191="",Carga!K191=0),"",IF(AND(ISNUMBER(Carga!K191),Carga!K191&gt;0),Carga!K191,"")),""))</f>
        <v/>
      </c>
      <c r="L190" s="13" t="str">
        <f t="shared" si="22"/>
        <v/>
      </c>
      <c r="M190" s="15" t="str">
        <f>IF(Carga!B191="","",IFERROR(IF(AND(ISNUMBER(Carga!L191),Carga!L191&gt;=1,Carga!L191&lt;=5),Carga!L191,""),""))</f>
        <v/>
      </c>
      <c r="N190" s="15" t="str">
        <f>IF(Carga!B191="","",IFERROR(IF(AND(ISNUMBER(Carga!M191),Carga!M191&gt;=1,Carga!M191&lt;=5),Carga!M191,""),""))</f>
        <v/>
      </c>
      <c r="O190" s="16" t="str">
        <f t="shared" si="23"/>
        <v/>
      </c>
      <c r="P190" s="11" t="str">
        <f>IF(B190="","",IFERROR(IF(OR(COUNT(Carga!D191:E191)&lt;2,COUNT(Carga!G191:J191)&lt;4,COUNT(Carga!L191:M191)&lt;2,Carga!D191&lt;=0,Carga!E191&lt;0,Carga!E191&gt;=Carga!D191,MIN(Carga!G191:I191)&lt;0,Carga!J191&lt;=0,Carga!L191&lt;1,Carga!L191&gt;5,Carga!M191&lt;1,Carga!M191&gt;5,MOD(Carga!L191,1)&lt;&gt;0,MOD(Carga!M191,1)&lt;&gt;0,AND(Carga!K191&lt;&gt;"",OR(NOT(ISNUMBER(Carga!K191)),Carga!K191&lt;0)),COUNTIF(Carga!$B$7:$B$206,Carga!B191)&gt;1),"Revisar datos",IF(F190&lt;=0,"Evaluar continuidad",IF(J190&gt;=IF(SUM($G$6:$G$205)&gt;0,SUM($I$6:$I$205)/SUM($G$6:$G$205),0),IF(O190&lt;=3,"Priorizar / mantener","Optimizar capacidad"),IF(O190&lt;=3,"Revisar rol","Evaluar continuidad")))),"Revisar datos"))</f>
        <v/>
      </c>
      <c r="Q190" s="17" t="str">
        <f>IF(OR(B190="",P190="Revisar datos",NOT(ISNUMBER(I190))),"",COUNTIF($I$6:$I$205,"&gt;"&amp;I190)+COUNTIF($I$6:I190,I190))</f>
        <v/>
      </c>
    </row>
    <row r="191" spans="1:17">
      <c r="A191" s="10" t="str">
        <f>IF(Carga!B192="","",Carga!A192)</f>
        <v/>
      </c>
      <c r="B191" s="10" t="str">
        <f>IF(Carga!B192="","",Carga!B192)</f>
        <v/>
      </c>
      <c r="C191" s="10" t="str">
        <f>IF(Carga!B192="","",Carga!C192)</f>
        <v/>
      </c>
      <c r="D191" s="12" t="str">
        <f>IF(Carga!B192="","",IF(ISNUMBER(Carga!F192),Carga!F192,""))</f>
        <v/>
      </c>
      <c r="E191" s="13" t="str">
        <f>IF(B191="","",IFERROR(IF(OR(COUNT(Carga!G192:I192)&lt;3,MIN(Carga!G192:I192)&lt;0),"",SUM(Carga!G192:I192)),""))</f>
        <v/>
      </c>
      <c r="F191" s="13" t="str">
        <f t="shared" si="20"/>
        <v/>
      </c>
      <c r="G191" s="13" t="str">
        <f>IF(B191="","",IFERROR(IF(OR(NOT(ISNUMBER(D191)),NOT(ISNUMBER(E191)),NOT(ISNUMBER(Carga!J192)),Carga!J192&lt;=0,COUNTIF(Carga!$B$7:$B$206,Carga!B192)&gt;1),"",D191*Carga!J192),""))</f>
        <v/>
      </c>
      <c r="H191" s="13" t="str">
        <f>IF(B191="","",IFERROR(IF(OR(NOT(ISNUMBER(E191)),NOT(ISNUMBER(Carga!J192)),Carga!J192&lt;=0,COUNTIF(Carga!$B$7:$B$206,Carga!B192)&gt;1),"",E191*Carga!J192),""))</f>
        <v/>
      </c>
      <c r="I191" s="13" t="str">
        <f>IF(B191="","",IFERROR(IF(OR(NOT(ISNUMBER(F191)),NOT(ISNUMBER(Carga!J192)),Carga!J192&lt;=0,COUNTIF(Carga!$B$7:$B$206,Carga!B192)&gt;1),"",F191*Carga!J192),""))</f>
        <v/>
      </c>
      <c r="J191" s="14" t="str">
        <f t="shared" si="21"/>
        <v/>
      </c>
      <c r="K191" s="13" t="str">
        <f>IF(Carga!B192="","",IFERROR(IF(OR(Carga!K192="",Carga!K192=0),"",IF(AND(ISNUMBER(Carga!K192),Carga!K192&gt;0),Carga!K192,"")),""))</f>
        <v/>
      </c>
      <c r="L191" s="13" t="str">
        <f t="shared" si="22"/>
        <v/>
      </c>
      <c r="M191" s="15" t="str">
        <f>IF(Carga!B192="","",IFERROR(IF(AND(ISNUMBER(Carga!L192),Carga!L192&gt;=1,Carga!L192&lt;=5),Carga!L192,""),""))</f>
        <v/>
      </c>
      <c r="N191" s="15" t="str">
        <f>IF(Carga!B192="","",IFERROR(IF(AND(ISNUMBER(Carga!M192),Carga!M192&gt;=1,Carga!M192&lt;=5),Carga!M192,""),""))</f>
        <v/>
      </c>
      <c r="O191" s="16" t="str">
        <f t="shared" si="23"/>
        <v/>
      </c>
      <c r="P191" s="11" t="str">
        <f>IF(B191="","",IFERROR(IF(OR(COUNT(Carga!D192:E192)&lt;2,COUNT(Carga!G192:J192)&lt;4,COUNT(Carga!L192:M192)&lt;2,Carga!D192&lt;=0,Carga!E192&lt;0,Carga!E192&gt;=Carga!D192,MIN(Carga!G192:I192)&lt;0,Carga!J192&lt;=0,Carga!L192&lt;1,Carga!L192&gt;5,Carga!M192&lt;1,Carga!M192&gt;5,MOD(Carga!L192,1)&lt;&gt;0,MOD(Carga!M192,1)&lt;&gt;0,AND(Carga!K192&lt;&gt;"",OR(NOT(ISNUMBER(Carga!K192)),Carga!K192&lt;0)),COUNTIF(Carga!$B$7:$B$206,Carga!B192)&gt;1),"Revisar datos",IF(F191&lt;=0,"Evaluar continuidad",IF(J191&gt;=IF(SUM($G$6:$G$205)&gt;0,SUM($I$6:$I$205)/SUM($G$6:$G$205),0),IF(O191&lt;=3,"Priorizar / mantener","Optimizar capacidad"),IF(O191&lt;=3,"Revisar rol","Evaluar continuidad")))),"Revisar datos"))</f>
        <v/>
      </c>
      <c r="Q191" s="17" t="str">
        <f>IF(OR(B191="",P191="Revisar datos",NOT(ISNUMBER(I191))),"",COUNTIF($I$6:$I$205,"&gt;"&amp;I191)+COUNTIF($I$6:I191,I191))</f>
        <v/>
      </c>
    </row>
    <row r="192" spans="1:17">
      <c r="A192" s="10" t="str">
        <f>IF(Carga!B193="","",Carga!A193)</f>
        <v/>
      </c>
      <c r="B192" s="10" t="str">
        <f>IF(Carga!B193="","",Carga!B193)</f>
        <v/>
      </c>
      <c r="C192" s="10" t="str">
        <f>IF(Carga!B193="","",Carga!C193)</f>
        <v/>
      </c>
      <c r="D192" s="12" t="str">
        <f>IF(Carga!B193="","",IF(ISNUMBER(Carga!F193),Carga!F193,""))</f>
        <v/>
      </c>
      <c r="E192" s="13" t="str">
        <f>IF(B192="","",IFERROR(IF(OR(COUNT(Carga!G193:I193)&lt;3,MIN(Carga!G193:I193)&lt;0),"",SUM(Carga!G193:I193)),""))</f>
        <v/>
      </c>
      <c r="F192" s="13" t="str">
        <f t="shared" si="20"/>
        <v/>
      </c>
      <c r="G192" s="13" t="str">
        <f>IF(B192="","",IFERROR(IF(OR(NOT(ISNUMBER(D192)),NOT(ISNUMBER(E192)),NOT(ISNUMBER(Carga!J193)),Carga!J193&lt;=0,COUNTIF(Carga!$B$7:$B$206,Carga!B193)&gt;1),"",D192*Carga!J193),""))</f>
        <v/>
      </c>
      <c r="H192" s="13" t="str">
        <f>IF(B192="","",IFERROR(IF(OR(NOT(ISNUMBER(E192)),NOT(ISNUMBER(Carga!J193)),Carga!J193&lt;=0,COUNTIF(Carga!$B$7:$B$206,Carga!B193)&gt;1),"",E192*Carga!J193),""))</f>
        <v/>
      </c>
      <c r="I192" s="13" t="str">
        <f>IF(B192="","",IFERROR(IF(OR(NOT(ISNUMBER(F192)),NOT(ISNUMBER(Carga!J193)),Carga!J193&lt;=0,COUNTIF(Carga!$B$7:$B$206,Carga!B193)&gt;1),"",F192*Carga!J193),""))</f>
        <v/>
      </c>
      <c r="J192" s="14" t="str">
        <f t="shared" si="21"/>
        <v/>
      </c>
      <c r="K192" s="13" t="str">
        <f>IF(Carga!B193="","",IFERROR(IF(OR(Carga!K193="",Carga!K193=0),"",IF(AND(ISNUMBER(Carga!K193),Carga!K193&gt;0),Carga!K193,"")),""))</f>
        <v/>
      </c>
      <c r="L192" s="13" t="str">
        <f t="shared" si="22"/>
        <v/>
      </c>
      <c r="M192" s="15" t="str">
        <f>IF(Carga!B193="","",IFERROR(IF(AND(ISNUMBER(Carga!L193),Carga!L193&gt;=1,Carga!L193&lt;=5),Carga!L193,""),""))</f>
        <v/>
      </c>
      <c r="N192" s="15" t="str">
        <f>IF(Carga!B193="","",IFERROR(IF(AND(ISNUMBER(Carga!M193),Carga!M193&gt;=1,Carga!M193&lt;=5),Carga!M193,""),""))</f>
        <v/>
      </c>
      <c r="O192" s="16" t="str">
        <f t="shared" si="23"/>
        <v/>
      </c>
      <c r="P192" s="11" t="str">
        <f>IF(B192="","",IFERROR(IF(OR(COUNT(Carga!D193:E193)&lt;2,COUNT(Carga!G193:J193)&lt;4,COUNT(Carga!L193:M193)&lt;2,Carga!D193&lt;=0,Carga!E193&lt;0,Carga!E193&gt;=Carga!D193,MIN(Carga!G193:I193)&lt;0,Carga!J193&lt;=0,Carga!L193&lt;1,Carga!L193&gt;5,Carga!M193&lt;1,Carga!M193&gt;5,MOD(Carga!L193,1)&lt;&gt;0,MOD(Carga!M193,1)&lt;&gt;0,AND(Carga!K193&lt;&gt;"",OR(NOT(ISNUMBER(Carga!K193)),Carga!K193&lt;0)),COUNTIF(Carga!$B$7:$B$206,Carga!B193)&gt;1),"Revisar datos",IF(F192&lt;=0,"Evaluar continuidad",IF(J192&gt;=IF(SUM($G$6:$G$205)&gt;0,SUM($I$6:$I$205)/SUM($G$6:$G$205),0),IF(O192&lt;=3,"Priorizar / mantener","Optimizar capacidad"),IF(O192&lt;=3,"Revisar rol","Evaluar continuidad")))),"Revisar datos"))</f>
        <v/>
      </c>
      <c r="Q192" s="17" t="str">
        <f>IF(OR(B192="",P192="Revisar datos",NOT(ISNUMBER(I192))),"",COUNTIF($I$6:$I$205,"&gt;"&amp;I192)+COUNTIF($I$6:I192,I192))</f>
        <v/>
      </c>
    </row>
    <row r="193" spans="1:17">
      <c r="A193" s="10" t="str">
        <f>IF(Carga!B194="","",Carga!A194)</f>
        <v/>
      </c>
      <c r="B193" s="10" t="str">
        <f>IF(Carga!B194="","",Carga!B194)</f>
        <v/>
      </c>
      <c r="C193" s="10" t="str">
        <f>IF(Carga!B194="","",Carga!C194)</f>
        <v/>
      </c>
      <c r="D193" s="12" t="str">
        <f>IF(Carga!B194="","",IF(ISNUMBER(Carga!F194),Carga!F194,""))</f>
        <v/>
      </c>
      <c r="E193" s="13" t="str">
        <f>IF(B193="","",IFERROR(IF(OR(COUNT(Carga!G194:I194)&lt;3,MIN(Carga!G194:I194)&lt;0),"",SUM(Carga!G194:I194)),""))</f>
        <v/>
      </c>
      <c r="F193" s="13" t="str">
        <f t="shared" si="20"/>
        <v/>
      </c>
      <c r="G193" s="13" t="str">
        <f>IF(B193="","",IFERROR(IF(OR(NOT(ISNUMBER(D193)),NOT(ISNUMBER(E193)),NOT(ISNUMBER(Carga!J194)),Carga!J194&lt;=0,COUNTIF(Carga!$B$7:$B$206,Carga!B194)&gt;1),"",D193*Carga!J194),""))</f>
        <v/>
      </c>
      <c r="H193" s="13" t="str">
        <f>IF(B193="","",IFERROR(IF(OR(NOT(ISNUMBER(E193)),NOT(ISNUMBER(Carga!J194)),Carga!J194&lt;=0,COUNTIF(Carga!$B$7:$B$206,Carga!B194)&gt;1),"",E193*Carga!J194),""))</f>
        <v/>
      </c>
      <c r="I193" s="13" t="str">
        <f>IF(B193="","",IFERROR(IF(OR(NOT(ISNUMBER(F193)),NOT(ISNUMBER(Carga!J194)),Carga!J194&lt;=0,COUNTIF(Carga!$B$7:$B$206,Carga!B194)&gt;1),"",F193*Carga!J194),""))</f>
        <v/>
      </c>
      <c r="J193" s="14" t="str">
        <f t="shared" si="21"/>
        <v/>
      </c>
      <c r="K193" s="13" t="str">
        <f>IF(Carga!B194="","",IFERROR(IF(OR(Carga!K194="",Carga!K194=0),"",IF(AND(ISNUMBER(Carga!K194),Carga!K194&gt;0),Carga!K194,"")),""))</f>
        <v/>
      </c>
      <c r="L193" s="13" t="str">
        <f t="shared" si="22"/>
        <v/>
      </c>
      <c r="M193" s="15" t="str">
        <f>IF(Carga!B194="","",IFERROR(IF(AND(ISNUMBER(Carga!L194),Carga!L194&gt;=1,Carga!L194&lt;=5),Carga!L194,""),""))</f>
        <v/>
      </c>
      <c r="N193" s="15" t="str">
        <f>IF(Carga!B194="","",IFERROR(IF(AND(ISNUMBER(Carga!M194),Carga!M194&gt;=1,Carga!M194&lt;=5),Carga!M194,""),""))</f>
        <v/>
      </c>
      <c r="O193" s="16" t="str">
        <f t="shared" si="23"/>
        <v/>
      </c>
      <c r="P193" s="11" t="str">
        <f>IF(B193="","",IFERROR(IF(OR(COUNT(Carga!D194:E194)&lt;2,COUNT(Carga!G194:J194)&lt;4,COUNT(Carga!L194:M194)&lt;2,Carga!D194&lt;=0,Carga!E194&lt;0,Carga!E194&gt;=Carga!D194,MIN(Carga!G194:I194)&lt;0,Carga!J194&lt;=0,Carga!L194&lt;1,Carga!L194&gt;5,Carga!M194&lt;1,Carga!M194&gt;5,MOD(Carga!L194,1)&lt;&gt;0,MOD(Carga!M194,1)&lt;&gt;0,AND(Carga!K194&lt;&gt;"",OR(NOT(ISNUMBER(Carga!K194)),Carga!K194&lt;0)),COUNTIF(Carga!$B$7:$B$206,Carga!B194)&gt;1),"Revisar datos",IF(F193&lt;=0,"Evaluar continuidad",IF(J193&gt;=IF(SUM($G$6:$G$205)&gt;0,SUM($I$6:$I$205)/SUM($G$6:$G$205),0),IF(O193&lt;=3,"Priorizar / mantener","Optimizar capacidad"),IF(O193&lt;=3,"Revisar rol","Evaluar continuidad")))),"Revisar datos"))</f>
        <v/>
      </c>
      <c r="Q193" s="17" t="str">
        <f>IF(OR(B193="",P193="Revisar datos",NOT(ISNUMBER(I193))),"",COUNTIF($I$6:$I$205,"&gt;"&amp;I193)+COUNTIF($I$6:I193,I193))</f>
        <v/>
      </c>
    </row>
    <row r="194" spans="1:17">
      <c r="A194" s="10" t="str">
        <f>IF(Carga!B195="","",Carga!A195)</f>
        <v/>
      </c>
      <c r="B194" s="10" t="str">
        <f>IF(Carga!B195="","",Carga!B195)</f>
        <v/>
      </c>
      <c r="C194" s="10" t="str">
        <f>IF(Carga!B195="","",Carga!C195)</f>
        <v/>
      </c>
      <c r="D194" s="12" t="str">
        <f>IF(Carga!B195="","",IF(ISNUMBER(Carga!F195),Carga!F195,""))</f>
        <v/>
      </c>
      <c r="E194" s="13" t="str">
        <f>IF(B194="","",IFERROR(IF(OR(COUNT(Carga!G195:I195)&lt;3,MIN(Carga!G195:I195)&lt;0),"",SUM(Carga!G195:I195)),""))</f>
        <v/>
      </c>
      <c r="F194" s="13" t="str">
        <f t="shared" si="20"/>
        <v/>
      </c>
      <c r="G194" s="13" t="str">
        <f>IF(B194="","",IFERROR(IF(OR(NOT(ISNUMBER(D194)),NOT(ISNUMBER(E194)),NOT(ISNUMBER(Carga!J195)),Carga!J195&lt;=0,COUNTIF(Carga!$B$7:$B$206,Carga!B195)&gt;1),"",D194*Carga!J195),""))</f>
        <v/>
      </c>
      <c r="H194" s="13" t="str">
        <f>IF(B194="","",IFERROR(IF(OR(NOT(ISNUMBER(E194)),NOT(ISNUMBER(Carga!J195)),Carga!J195&lt;=0,COUNTIF(Carga!$B$7:$B$206,Carga!B195)&gt;1),"",E194*Carga!J195),""))</f>
        <v/>
      </c>
      <c r="I194" s="13" t="str">
        <f>IF(B194="","",IFERROR(IF(OR(NOT(ISNUMBER(F194)),NOT(ISNUMBER(Carga!J195)),Carga!J195&lt;=0,COUNTIF(Carga!$B$7:$B$206,Carga!B195)&gt;1),"",F194*Carga!J195),""))</f>
        <v/>
      </c>
      <c r="J194" s="14" t="str">
        <f t="shared" si="21"/>
        <v/>
      </c>
      <c r="K194" s="13" t="str">
        <f>IF(Carga!B195="","",IFERROR(IF(OR(Carga!K195="",Carga!K195=0),"",IF(AND(ISNUMBER(Carga!K195),Carga!K195&gt;0),Carga!K195,"")),""))</f>
        <v/>
      </c>
      <c r="L194" s="13" t="str">
        <f t="shared" si="22"/>
        <v/>
      </c>
      <c r="M194" s="15" t="str">
        <f>IF(Carga!B195="","",IFERROR(IF(AND(ISNUMBER(Carga!L195),Carga!L195&gt;=1,Carga!L195&lt;=5),Carga!L195,""),""))</f>
        <v/>
      </c>
      <c r="N194" s="15" t="str">
        <f>IF(Carga!B195="","",IFERROR(IF(AND(ISNUMBER(Carga!M195),Carga!M195&gt;=1,Carga!M195&lt;=5),Carga!M195,""),""))</f>
        <v/>
      </c>
      <c r="O194" s="16" t="str">
        <f t="shared" si="23"/>
        <v/>
      </c>
      <c r="P194" s="11" t="str">
        <f>IF(B194="","",IFERROR(IF(OR(COUNT(Carga!D195:E195)&lt;2,COUNT(Carga!G195:J195)&lt;4,COUNT(Carga!L195:M195)&lt;2,Carga!D195&lt;=0,Carga!E195&lt;0,Carga!E195&gt;=Carga!D195,MIN(Carga!G195:I195)&lt;0,Carga!J195&lt;=0,Carga!L195&lt;1,Carga!L195&gt;5,Carga!M195&lt;1,Carga!M195&gt;5,MOD(Carga!L195,1)&lt;&gt;0,MOD(Carga!M195,1)&lt;&gt;0,AND(Carga!K195&lt;&gt;"",OR(NOT(ISNUMBER(Carga!K195)),Carga!K195&lt;0)),COUNTIF(Carga!$B$7:$B$206,Carga!B195)&gt;1),"Revisar datos",IF(F194&lt;=0,"Evaluar continuidad",IF(J194&gt;=IF(SUM($G$6:$G$205)&gt;0,SUM($I$6:$I$205)/SUM($G$6:$G$205),0),IF(O194&lt;=3,"Priorizar / mantener","Optimizar capacidad"),IF(O194&lt;=3,"Revisar rol","Evaluar continuidad")))),"Revisar datos"))</f>
        <v/>
      </c>
      <c r="Q194" s="17" t="str">
        <f>IF(OR(B194="",P194="Revisar datos",NOT(ISNUMBER(I194))),"",COUNTIF($I$6:$I$205,"&gt;"&amp;I194)+COUNTIF($I$6:I194,I194))</f>
        <v/>
      </c>
    </row>
    <row r="195" spans="1:17">
      <c r="A195" s="10" t="str">
        <f>IF(Carga!B196="","",Carga!A196)</f>
        <v/>
      </c>
      <c r="B195" s="10" t="str">
        <f>IF(Carga!B196="","",Carga!B196)</f>
        <v/>
      </c>
      <c r="C195" s="10" t="str">
        <f>IF(Carga!B196="","",Carga!C196)</f>
        <v/>
      </c>
      <c r="D195" s="12" t="str">
        <f>IF(Carga!B196="","",IF(ISNUMBER(Carga!F196),Carga!F196,""))</f>
        <v/>
      </c>
      <c r="E195" s="13" t="str">
        <f>IF(B195="","",IFERROR(IF(OR(COUNT(Carga!G196:I196)&lt;3,MIN(Carga!G196:I196)&lt;0),"",SUM(Carga!G196:I196)),""))</f>
        <v/>
      </c>
      <c r="F195" s="13" t="str">
        <f t="shared" si="20"/>
        <v/>
      </c>
      <c r="G195" s="13" t="str">
        <f>IF(B195="","",IFERROR(IF(OR(NOT(ISNUMBER(D195)),NOT(ISNUMBER(E195)),NOT(ISNUMBER(Carga!J196)),Carga!J196&lt;=0,COUNTIF(Carga!$B$7:$B$206,Carga!B196)&gt;1),"",D195*Carga!J196),""))</f>
        <v/>
      </c>
      <c r="H195" s="13" t="str">
        <f>IF(B195="","",IFERROR(IF(OR(NOT(ISNUMBER(E195)),NOT(ISNUMBER(Carga!J196)),Carga!J196&lt;=0,COUNTIF(Carga!$B$7:$B$206,Carga!B196)&gt;1),"",E195*Carga!J196),""))</f>
        <v/>
      </c>
      <c r="I195" s="13" t="str">
        <f>IF(B195="","",IFERROR(IF(OR(NOT(ISNUMBER(F195)),NOT(ISNUMBER(Carga!J196)),Carga!J196&lt;=0,COUNTIF(Carga!$B$7:$B$206,Carga!B196)&gt;1),"",F195*Carga!J196),""))</f>
        <v/>
      </c>
      <c r="J195" s="14" t="str">
        <f t="shared" si="21"/>
        <v/>
      </c>
      <c r="K195" s="13" t="str">
        <f>IF(Carga!B196="","",IFERROR(IF(OR(Carga!K196="",Carga!K196=0),"",IF(AND(ISNUMBER(Carga!K196),Carga!K196&gt;0),Carga!K196,"")),""))</f>
        <v/>
      </c>
      <c r="L195" s="13" t="str">
        <f t="shared" si="22"/>
        <v/>
      </c>
      <c r="M195" s="15" t="str">
        <f>IF(Carga!B196="","",IFERROR(IF(AND(ISNUMBER(Carga!L196),Carga!L196&gt;=1,Carga!L196&lt;=5),Carga!L196,""),""))</f>
        <v/>
      </c>
      <c r="N195" s="15" t="str">
        <f>IF(Carga!B196="","",IFERROR(IF(AND(ISNUMBER(Carga!M196),Carga!M196&gt;=1,Carga!M196&lt;=5),Carga!M196,""),""))</f>
        <v/>
      </c>
      <c r="O195" s="16" t="str">
        <f t="shared" si="23"/>
        <v/>
      </c>
      <c r="P195" s="11" t="str">
        <f>IF(B195="","",IFERROR(IF(OR(COUNT(Carga!D196:E196)&lt;2,COUNT(Carga!G196:J196)&lt;4,COUNT(Carga!L196:M196)&lt;2,Carga!D196&lt;=0,Carga!E196&lt;0,Carga!E196&gt;=Carga!D196,MIN(Carga!G196:I196)&lt;0,Carga!J196&lt;=0,Carga!L196&lt;1,Carga!L196&gt;5,Carga!M196&lt;1,Carga!M196&gt;5,MOD(Carga!L196,1)&lt;&gt;0,MOD(Carga!M196,1)&lt;&gt;0,AND(Carga!K196&lt;&gt;"",OR(NOT(ISNUMBER(Carga!K196)),Carga!K196&lt;0)),COUNTIF(Carga!$B$7:$B$206,Carga!B196)&gt;1),"Revisar datos",IF(F195&lt;=0,"Evaluar continuidad",IF(J195&gt;=IF(SUM($G$6:$G$205)&gt;0,SUM($I$6:$I$205)/SUM($G$6:$G$205),0),IF(O195&lt;=3,"Priorizar / mantener","Optimizar capacidad"),IF(O195&lt;=3,"Revisar rol","Evaluar continuidad")))),"Revisar datos"))</f>
        <v/>
      </c>
      <c r="Q195" s="17" t="str">
        <f>IF(OR(B195="",P195="Revisar datos",NOT(ISNUMBER(I195))),"",COUNTIF($I$6:$I$205,"&gt;"&amp;I195)+COUNTIF($I$6:I195,I195))</f>
        <v/>
      </c>
    </row>
    <row r="196" spans="1:17">
      <c r="A196" s="10" t="str">
        <f>IF(Carga!B197="","",Carga!A197)</f>
        <v/>
      </c>
      <c r="B196" s="10" t="str">
        <f>IF(Carga!B197="","",Carga!B197)</f>
        <v/>
      </c>
      <c r="C196" s="10" t="str">
        <f>IF(Carga!B197="","",Carga!C197)</f>
        <v/>
      </c>
      <c r="D196" s="12" t="str">
        <f>IF(Carga!B197="","",IF(ISNUMBER(Carga!F197),Carga!F197,""))</f>
        <v/>
      </c>
      <c r="E196" s="13" t="str">
        <f>IF(B196="","",IFERROR(IF(OR(COUNT(Carga!G197:I197)&lt;3,MIN(Carga!G197:I197)&lt;0),"",SUM(Carga!G197:I197)),""))</f>
        <v/>
      </c>
      <c r="F196" s="13" t="str">
        <f t="shared" si="20"/>
        <v/>
      </c>
      <c r="G196" s="13" t="str">
        <f>IF(B196="","",IFERROR(IF(OR(NOT(ISNUMBER(D196)),NOT(ISNUMBER(E196)),NOT(ISNUMBER(Carga!J197)),Carga!J197&lt;=0,COUNTIF(Carga!$B$7:$B$206,Carga!B197)&gt;1),"",D196*Carga!J197),""))</f>
        <v/>
      </c>
      <c r="H196" s="13" t="str">
        <f>IF(B196="","",IFERROR(IF(OR(NOT(ISNUMBER(E196)),NOT(ISNUMBER(Carga!J197)),Carga!J197&lt;=0,COUNTIF(Carga!$B$7:$B$206,Carga!B197)&gt;1),"",E196*Carga!J197),""))</f>
        <v/>
      </c>
      <c r="I196" s="13" t="str">
        <f>IF(B196="","",IFERROR(IF(OR(NOT(ISNUMBER(F196)),NOT(ISNUMBER(Carga!J197)),Carga!J197&lt;=0,COUNTIF(Carga!$B$7:$B$206,Carga!B197)&gt;1),"",F196*Carga!J197),""))</f>
        <v/>
      </c>
      <c r="J196" s="14" t="str">
        <f t="shared" si="21"/>
        <v/>
      </c>
      <c r="K196" s="13" t="str">
        <f>IF(Carga!B197="","",IFERROR(IF(OR(Carga!K197="",Carga!K197=0),"",IF(AND(ISNUMBER(Carga!K197),Carga!K197&gt;0),Carga!K197,"")),""))</f>
        <v/>
      </c>
      <c r="L196" s="13" t="str">
        <f t="shared" si="22"/>
        <v/>
      </c>
      <c r="M196" s="15" t="str">
        <f>IF(Carga!B197="","",IFERROR(IF(AND(ISNUMBER(Carga!L197),Carga!L197&gt;=1,Carga!L197&lt;=5),Carga!L197,""),""))</f>
        <v/>
      </c>
      <c r="N196" s="15" t="str">
        <f>IF(Carga!B197="","",IFERROR(IF(AND(ISNUMBER(Carga!M197),Carga!M197&gt;=1,Carga!M197&lt;=5),Carga!M197,""),""))</f>
        <v/>
      </c>
      <c r="O196" s="16" t="str">
        <f t="shared" si="23"/>
        <v/>
      </c>
      <c r="P196" s="11" t="str">
        <f>IF(B196="","",IFERROR(IF(OR(COUNT(Carga!D197:E197)&lt;2,COUNT(Carga!G197:J197)&lt;4,COUNT(Carga!L197:M197)&lt;2,Carga!D197&lt;=0,Carga!E197&lt;0,Carga!E197&gt;=Carga!D197,MIN(Carga!G197:I197)&lt;0,Carga!J197&lt;=0,Carga!L197&lt;1,Carga!L197&gt;5,Carga!M197&lt;1,Carga!M197&gt;5,MOD(Carga!L197,1)&lt;&gt;0,MOD(Carga!M197,1)&lt;&gt;0,AND(Carga!K197&lt;&gt;"",OR(NOT(ISNUMBER(Carga!K197)),Carga!K197&lt;0)),COUNTIF(Carga!$B$7:$B$206,Carga!B197)&gt;1),"Revisar datos",IF(F196&lt;=0,"Evaluar continuidad",IF(J196&gt;=IF(SUM($G$6:$G$205)&gt;0,SUM($I$6:$I$205)/SUM($G$6:$G$205),0),IF(O196&lt;=3,"Priorizar / mantener","Optimizar capacidad"),IF(O196&lt;=3,"Revisar rol","Evaluar continuidad")))),"Revisar datos"))</f>
        <v/>
      </c>
      <c r="Q196" s="17" t="str">
        <f>IF(OR(B196="",P196="Revisar datos",NOT(ISNUMBER(I196))),"",COUNTIF($I$6:$I$205,"&gt;"&amp;I196)+COUNTIF($I$6:I196,I196))</f>
        <v/>
      </c>
    </row>
    <row r="197" spans="1:17">
      <c r="A197" s="10" t="str">
        <f>IF(Carga!B198="","",Carga!A198)</f>
        <v/>
      </c>
      <c r="B197" s="10" t="str">
        <f>IF(Carga!B198="","",Carga!B198)</f>
        <v/>
      </c>
      <c r="C197" s="10" t="str">
        <f>IF(Carga!B198="","",Carga!C198)</f>
        <v/>
      </c>
      <c r="D197" s="12" t="str">
        <f>IF(Carga!B198="","",IF(ISNUMBER(Carga!F198),Carga!F198,""))</f>
        <v/>
      </c>
      <c r="E197" s="13" t="str">
        <f>IF(B197="","",IFERROR(IF(OR(COUNT(Carga!G198:I198)&lt;3,MIN(Carga!G198:I198)&lt;0),"",SUM(Carga!G198:I198)),""))</f>
        <v/>
      </c>
      <c r="F197" s="13" t="str">
        <f t="shared" si="20"/>
        <v/>
      </c>
      <c r="G197" s="13" t="str">
        <f>IF(B197="","",IFERROR(IF(OR(NOT(ISNUMBER(D197)),NOT(ISNUMBER(E197)),NOT(ISNUMBER(Carga!J198)),Carga!J198&lt;=0,COUNTIF(Carga!$B$7:$B$206,Carga!B198)&gt;1),"",D197*Carga!J198),""))</f>
        <v/>
      </c>
      <c r="H197" s="13" t="str">
        <f>IF(B197="","",IFERROR(IF(OR(NOT(ISNUMBER(E197)),NOT(ISNUMBER(Carga!J198)),Carga!J198&lt;=0,COUNTIF(Carga!$B$7:$B$206,Carga!B198)&gt;1),"",E197*Carga!J198),""))</f>
        <v/>
      </c>
      <c r="I197" s="13" t="str">
        <f>IF(B197="","",IFERROR(IF(OR(NOT(ISNUMBER(F197)),NOT(ISNUMBER(Carga!J198)),Carga!J198&lt;=0,COUNTIF(Carga!$B$7:$B$206,Carga!B198)&gt;1),"",F197*Carga!J198),""))</f>
        <v/>
      </c>
      <c r="J197" s="14" t="str">
        <f t="shared" si="21"/>
        <v/>
      </c>
      <c r="K197" s="13" t="str">
        <f>IF(Carga!B198="","",IFERROR(IF(OR(Carga!K198="",Carga!K198=0),"",IF(AND(ISNUMBER(Carga!K198),Carga!K198&gt;0),Carga!K198,"")),""))</f>
        <v/>
      </c>
      <c r="L197" s="13" t="str">
        <f t="shared" si="22"/>
        <v/>
      </c>
      <c r="M197" s="15" t="str">
        <f>IF(Carga!B198="","",IFERROR(IF(AND(ISNUMBER(Carga!L198),Carga!L198&gt;=1,Carga!L198&lt;=5),Carga!L198,""),""))</f>
        <v/>
      </c>
      <c r="N197" s="15" t="str">
        <f>IF(Carga!B198="","",IFERROR(IF(AND(ISNUMBER(Carga!M198),Carga!M198&gt;=1,Carga!M198&lt;=5),Carga!M198,""),""))</f>
        <v/>
      </c>
      <c r="O197" s="16" t="str">
        <f t="shared" si="23"/>
        <v/>
      </c>
      <c r="P197" s="11" t="str">
        <f>IF(B197="","",IFERROR(IF(OR(COUNT(Carga!D198:E198)&lt;2,COUNT(Carga!G198:J198)&lt;4,COUNT(Carga!L198:M198)&lt;2,Carga!D198&lt;=0,Carga!E198&lt;0,Carga!E198&gt;=Carga!D198,MIN(Carga!G198:I198)&lt;0,Carga!J198&lt;=0,Carga!L198&lt;1,Carga!L198&gt;5,Carga!M198&lt;1,Carga!M198&gt;5,MOD(Carga!L198,1)&lt;&gt;0,MOD(Carga!M198,1)&lt;&gt;0,AND(Carga!K198&lt;&gt;"",OR(NOT(ISNUMBER(Carga!K198)),Carga!K198&lt;0)),COUNTIF(Carga!$B$7:$B$206,Carga!B198)&gt;1),"Revisar datos",IF(F197&lt;=0,"Evaluar continuidad",IF(J197&gt;=IF(SUM($G$6:$G$205)&gt;0,SUM($I$6:$I$205)/SUM($G$6:$G$205),0),IF(O197&lt;=3,"Priorizar / mantener","Optimizar capacidad"),IF(O197&lt;=3,"Revisar rol","Evaluar continuidad")))),"Revisar datos"))</f>
        <v/>
      </c>
      <c r="Q197" s="17" t="str">
        <f>IF(OR(B197="",P197="Revisar datos",NOT(ISNUMBER(I197))),"",COUNTIF($I$6:$I$205,"&gt;"&amp;I197)+COUNTIF($I$6:I197,I197))</f>
        <v/>
      </c>
    </row>
    <row r="198" spans="1:17">
      <c r="A198" s="10" t="str">
        <f>IF(Carga!B199="","",Carga!A199)</f>
        <v/>
      </c>
      <c r="B198" s="10" t="str">
        <f>IF(Carga!B199="","",Carga!B199)</f>
        <v/>
      </c>
      <c r="C198" s="10" t="str">
        <f>IF(Carga!B199="","",Carga!C199)</f>
        <v/>
      </c>
      <c r="D198" s="12" t="str">
        <f>IF(Carga!B199="","",IF(ISNUMBER(Carga!F199),Carga!F199,""))</f>
        <v/>
      </c>
      <c r="E198" s="13" t="str">
        <f>IF(B198="","",IFERROR(IF(OR(COUNT(Carga!G199:I199)&lt;3,MIN(Carga!G199:I199)&lt;0),"",SUM(Carga!G199:I199)),""))</f>
        <v/>
      </c>
      <c r="F198" s="13" t="str">
        <f t="shared" ref="F198:F229" si="24">IF(OR(B198="",NOT(ISNUMBER(D198)),NOT(ISNUMBER(E198))),"",D198-E198)</f>
        <v/>
      </c>
      <c r="G198" s="13" t="str">
        <f>IF(B198="","",IFERROR(IF(OR(NOT(ISNUMBER(D198)),NOT(ISNUMBER(E198)),NOT(ISNUMBER(Carga!J199)),Carga!J199&lt;=0,COUNTIF(Carga!$B$7:$B$206,Carga!B199)&gt;1),"",D198*Carga!J199),""))</f>
        <v/>
      </c>
      <c r="H198" s="13" t="str">
        <f>IF(B198="","",IFERROR(IF(OR(NOT(ISNUMBER(E198)),NOT(ISNUMBER(Carga!J199)),Carga!J199&lt;=0,COUNTIF(Carga!$B$7:$B$206,Carga!B199)&gt;1),"",E198*Carga!J199),""))</f>
        <v/>
      </c>
      <c r="I198" s="13" t="str">
        <f>IF(B198="","",IFERROR(IF(OR(NOT(ISNUMBER(F198)),NOT(ISNUMBER(Carga!J199)),Carga!J199&lt;=0,COUNTIF(Carga!$B$7:$B$206,Carga!B199)&gt;1),"",F198*Carga!J199),""))</f>
        <v/>
      </c>
      <c r="J198" s="14" t="str">
        <f t="shared" ref="J198:J229" si="25">IF(OR(B198="",NOT(ISNUMBER(G198)),G198&lt;=0,NOT(ISNUMBER(I198))),"",I198/G198)</f>
        <v/>
      </c>
      <c r="K198" s="13" t="str">
        <f>IF(Carga!B199="","",IFERROR(IF(OR(Carga!K199="",Carga!K199=0),"",IF(AND(ISNUMBER(Carga!K199),Carga!K199&gt;0),Carga!K199,"")),""))</f>
        <v/>
      </c>
      <c r="L198" s="13" t="str">
        <f t="shared" ref="L198:L229" si="26">IF(OR(B198="",NOT(ISNUMBER(K198)),K198&lt;=0,NOT(ISNUMBER(F198))),"",F198/K198)</f>
        <v/>
      </c>
      <c r="M198" s="15" t="str">
        <f>IF(Carga!B199="","",IFERROR(IF(AND(ISNUMBER(Carga!L199),Carga!L199&gt;=1,Carga!L199&lt;=5),Carga!L199,""),""))</f>
        <v/>
      </c>
      <c r="N198" s="15" t="str">
        <f>IF(Carga!B199="","",IFERROR(IF(AND(ISNUMBER(Carga!M199),Carga!M199&gt;=1,Carga!M199&lt;=5),Carga!M199,""),""))</f>
        <v/>
      </c>
      <c r="O198" s="16" t="str">
        <f t="shared" ref="O198:O229" si="27">IF(OR(B198="",M198="",N198=""),"",AVERAGE(M198:N198))</f>
        <v/>
      </c>
      <c r="P198" s="11" t="str">
        <f>IF(B198="","",IFERROR(IF(OR(COUNT(Carga!D199:E199)&lt;2,COUNT(Carga!G199:J199)&lt;4,COUNT(Carga!L199:M199)&lt;2,Carga!D199&lt;=0,Carga!E199&lt;0,Carga!E199&gt;=Carga!D199,MIN(Carga!G199:I199)&lt;0,Carga!J199&lt;=0,Carga!L199&lt;1,Carga!L199&gt;5,Carga!M199&lt;1,Carga!M199&gt;5,MOD(Carga!L199,1)&lt;&gt;0,MOD(Carga!M199,1)&lt;&gt;0,AND(Carga!K199&lt;&gt;"",OR(NOT(ISNUMBER(Carga!K199)),Carga!K199&lt;0)),COUNTIF(Carga!$B$7:$B$206,Carga!B199)&gt;1),"Revisar datos",IF(F198&lt;=0,"Evaluar continuidad",IF(J198&gt;=IF(SUM($G$6:$G$205)&gt;0,SUM($I$6:$I$205)/SUM($G$6:$G$205),0),IF(O198&lt;=3,"Priorizar / mantener","Optimizar capacidad"),IF(O198&lt;=3,"Revisar rol","Evaluar continuidad")))),"Revisar datos"))</f>
        <v/>
      </c>
      <c r="Q198" s="17" t="str">
        <f>IF(OR(B198="",P198="Revisar datos",NOT(ISNUMBER(I198))),"",COUNTIF($I$6:$I$205,"&gt;"&amp;I198)+COUNTIF($I$6:I198,I198))</f>
        <v/>
      </c>
    </row>
    <row r="199" spans="1:17">
      <c r="A199" s="10" t="str">
        <f>IF(Carga!B200="","",Carga!A200)</f>
        <v/>
      </c>
      <c r="B199" s="10" t="str">
        <f>IF(Carga!B200="","",Carga!B200)</f>
        <v/>
      </c>
      <c r="C199" s="10" t="str">
        <f>IF(Carga!B200="","",Carga!C200)</f>
        <v/>
      </c>
      <c r="D199" s="12" t="str">
        <f>IF(Carga!B200="","",IF(ISNUMBER(Carga!F200),Carga!F200,""))</f>
        <v/>
      </c>
      <c r="E199" s="13" t="str">
        <f>IF(B199="","",IFERROR(IF(OR(COUNT(Carga!G200:I200)&lt;3,MIN(Carga!G200:I200)&lt;0),"",SUM(Carga!G200:I200)),""))</f>
        <v/>
      </c>
      <c r="F199" s="13" t="str">
        <f t="shared" si="24"/>
        <v/>
      </c>
      <c r="G199" s="13" t="str">
        <f>IF(B199="","",IFERROR(IF(OR(NOT(ISNUMBER(D199)),NOT(ISNUMBER(E199)),NOT(ISNUMBER(Carga!J200)),Carga!J200&lt;=0,COUNTIF(Carga!$B$7:$B$206,Carga!B200)&gt;1),"",D199*Carga!J200),""))</f>
        <v/>
      </c>
      <c r="H199" s="13" t="str">
        <f>IF(B199="","",IFERROR(IF(OR(NOT(ISNUMBER(E199)),NOT(ISNUMBER(Carga!J200)),Carga!J200&lt;=0,COUNTIF(Carga!$B$7:$B$206,Carga!B200)&gt;1),"",E199*Carga!J200),""))</f>
        <v/>
      </c>
      <c r="I199" s="13" t="str">
        <f>IF(B199="","",IFERROR(IF(OR(NOT(ISNUMBER(F199)),NOT(ISNUMBER(Carga!J200)),Carga!J200&lt;=0,COUNTIF(Carga!$B$7:$B$206,Carga!B200)&gt;1),"",F199*Carga!J200),""))</f>
        <v/>
      </c>
      <c r="J199" s="14" t="str">
        <f t="shared" si="25"/>
        <v/>
      </c>
      <c r="K199" s="13" t="str">
        <f>IF(Carga!B200="","",IFERROR(IF(OR(Carga!K200="",Carga!K200=0),"",IF(AND(ISNUMBER(Carga!K200),Carga!K200&gt;0),Carga!K200,"")),""))</f>
        <v/>
      </c>
      <c r="L199" s="13" t="str">
        <f t="shared" si="26"/>
        <v/>
      </c>
      <c r="M199" s="15" t="str">
        <f>IF(Carga!B200="","",IFERROR(IF(AND(ISNUMBER(Carga!L200),Carga!L200&gt;=1,Carga!L200&lt;=5),Carga!L200,""),""))</f>
        <v/>
      </c>
      <c r="N199" s="15" t="str">
        <f>IF(Carga!B200="","",IFERROR(IF(AND(ISNUMBER(Carga!M200),Carga!M200&gt;=1,Carga!M200&lt;=5),Carga!M200,""),""))</f>
        <v/>
      </c>
      <c r="O199" s="16" t="str">
        <f t="shared" si="27"/>
        <v/>
      </c>
      <c r="P199" s="11" t="str">
        <f>IF(B199="","",IFERROR(IF(OR(COUNT(Carga!D200:E200)&lt;2,COUNT(Carga!G200:J200)&lt;4,COUNT(Carga!L200:M200)&lt;2,Carga!D200&lt;=0,Carga!E200&lt;0,Carga!E200&gt;=Carga!D200,MIN(Carga!G200:I200)&lt;0,Carga!J200&lt;=0,Carga!L200&lt;1,Carga!L200&gt;5,Carga!M200&lt;1,Carga!M200&gt;5,MOD(Carga!L200,1)&lt;&gt;0,MOD(Carga!M200,1)&lt;&gt;0,AND(Carga!K200&lt;&gt;"",OR(NOT(ISNUMBER(Carga!K200)),Carga!K200&lt;0)),COUNTIF(Carga!$B$7:$B$206,Carga!B200)&gt;1),"Revisar datos",IF(F199&lt;=0,"Evaluar continuidad",IF(J199&gt;=IF(SUM($G$6:$G$205)&gt;0,SUM($I$6:$I$205)/SUM($G$6:$G$205),0),IF(O199&lt;=3,"Priorizar / mantener","Optimizar capacidad"),IF(O199&lt;=3,"Revisar rol","Evaluar continuidad")))),"Revisar datos"))</f>
        <v/>
      </c>
      <c r="Q199" s="17" t="str">
        <f>IF(OR(B199="",P199="Revisar datos",NOT(ISNUMBER(I199))),"",COUNTIF($I$6:$I$205,"&gt;"&amp;I199)+COUNTIF($I$6:I199,I199))</f>
        <v/>
      </c>
    </row>
    <row r="200" spans="1:17">
      <c r="A200" s="10" t="str">
        <f>IF(Carga!B201="","",Carga!A201)</f>
        <v/>
      </c>
      <c r="B200" s="10" t="str">
        <f>IF(Carga!B201="","",Carga!B201)</f>
        <v/>
      </c>
      <c r="C200" s="10" t="str">
        <f>IF(Carga!B201="","",Carga!C201)</f>
        <v/>
      </c>
      <c r="D200" s="12" t="str">
        <f>IF(Carga!B201="","",IF(ISNUMBER(Carga!F201),Carga!F201,""))</f>
        <v/>
      </c>
      <c r="E200" s="13" t="str">
        <f>IF(B200="","",IFERROR(IF(OR(COUNT(Carga!G201:I201)&lt;3,MIN(Carga!G201:I201)&lt;0),"",SUM(Carga!G201:I201)),""))</f>
        <v/>
      </c>
      <c r="F200" s="13" t="str">
        <f t="shared" si="24"/>
        <v/>
      </c>
      <c r="G200" s="13" t="str">
        <f>IF(B200="","",IFERROR(IF(OR(NOT(ISNUMBER(D200)),NOT(ISNUMBER(E200)),NOT(ISNUMBER(Carga!J201)),Carga!J201&lt;=0,COUNTIF(Carga!$B$7:$B$206,Carga!B201)&gt;1),"",D200*Carga!J201),""))</f>
        <v/>
      </c>
      <c r="H200" s="13" t="str">
        <f>IF(B200="","",IFERROR(IF(OR(NOT(ISNUMBER(E200)),NOT(ISNUMBER(Carga!J201)),Carga!J201&lt;=0,COUNTIF(Carga!$B$7:$B$206,Carga!B201)&gt;1),"",E200*Carga!J201),""))</f>
        <v/>
      </c>
      <c r="I200" s="13" t="str">
        <f>IF(B200="","",IFERROR(IF(OR(NOT(ISNUMBER(F200)),NOT(ISNUMBER(Carga!J201)),Carga!J201&lt;=0,COUNTIF(Carga!$B$7:$B$206,Carga!B201)&gt;1),"",F200*Carga!J201),""))</f>
        <v/>
      </c>
      <c r="J200" s="14" t="str">
        <f t="shared" si="25"/>
        <v/>
      </c>
      <c r="K200" s="13" t="str">
        <f>IF(Carga!B201="","",IFERROR(IF(OR(Carga!K201="",Carga!K201=0),"",IF(AND(ISNUMBER(Carga!K201),Carga!K201&gt;0),Carga!K201,"")),""))</f>
        <v/>
      </c>
      <c r="L200" s="13" t="str">
        <f t="shared" si="26"/>
        <v/>
      </c>
      <c r="M200" s="15" t="str">
        <f>IF(Carga!B201="","",IFERROR(IF(AND(ISNUMBER(Carga!L201),Carga!L201&gt;=1,Carga!L201&lt;=5),Carga!L201,""),""))</f>
        <v/>
      </c>
      <c r="N200" s="15" t="str">
        <f>IF(Carga!B201="","",IFERROR(IF(AND(ISNUMBER(Carga!M201),Carga!M201&gt;=1,Carga!M201&lt;=5),Carga!M201,""),""))</f>
        <v/>
      </c>
      <c r="O200" s="16" t="str">
        <f t="shared" si="27"/>
        <v/>
      </c>
      <c r="P200" s="11" t="str">
        <f>IF(B200="","",IFERROR(IF(OR(COUNT(Carga!D201:E201)&lt;2,COUNT(Carga!G201:J201)&lt;4,COUNT(Carga!L201:M201)&lt;2,Carga!D201&lt;=0,Carga!E201&lt;0,Carga!E201&gt;=Carga!D201,MIN(Carga!G201:I201)&lt;0,Carga!J201&lt;=0,Carga!L201&lt;1,Carga!L201&gt;5,Carga!M201&lt;1,Carga!M201&gt;5,MOD(Carga!L201,1)&lt;&gt;0,MOD(Carga!M201,1)&lt;&gt;0,AND(Carga!K201&lt;&gt;"",OR(NOT(ISNUMBER(Carga!K201)),Carga!K201&lt;0)),COUNTIF(Carga!$B$7:$B$206,Carga!B201)&gt;1),"Revisar datos",IF(F200&lt;=0,"Evaluar continuidad",IF(J200&gt;=IF(SUM($G$6:$G$205)&gt;0,SUM($I$6:$I$205)/SUM($G$6:$G$205),0),IF(O200&lt;=3,"Priorizar / mantener","Optimizar capacidad"),IF(O200&lt;=3,"Revisar rol","Evaluar continuidad")))),"Revisar datos"))</f>
        <v/>
      </c>
      <c r="Q200" s="17" t="str">
        <f>IF(OR(B200="",P200="Revisar datos",NOT(ISNUMBER(I200))),"",COUNTIF($I$6:$I$205,"&gt;"&amp;I200)+COUNTIF($I$6:I200,I200))</f>
        <v/>
      </c>
    </row>
    <row r="201" spans="1:17">
      <c r="A201" s="10" t="str">
        <f>IF(Carga!B202="","",Carga!A202)</f>
        <v/>
      </c>
      <c r="B201" s="10" t="str">
        <f>IF(Carga!B202="","",Carga!B202)</f>
        <v/>
      </c>
      <c r="C201" s="10" t="str">
        <f>IF(Carga!B202="","",Carga!C202)</f>
        <v/>
      </c>
      <c r="D201" s="12" t="str">
        <f>IF(Carga!B202="","",IF(ISNUMBER(Carga!F202),Carga!F202,""))</f>
        <v/>
      </c>
      <c r="E201" s="13" t="str">
        <f>IF(B201="","",IFERROR(IF(OR(COUNT(Carga!G202:I202)&lt;3,MIN(Carga!G202:I202)&lt;0),"",SUM(Carga!G202:I202)),""))</f>
        <v/>
      </c>
      <c r="F201" s="13" t="str">
        <f t="shared" si="24"/>
        <v/>
      </c>
      <c r="G201" s="13" t="str">
        <f>IF(B201="","",IFERROR(IF(OR(NOT(ISNUMBER(D201)),NOT(ISNUMBER(E201)),NOT(ISNUMBER(Carga!J202)),Carga!J202&lt;=0,COUNTIF(Carga!$B$7:$B$206,Carga!B202)&gt;1),"",D201*Carga!J202),""))</f>
        <v/>
      </c>
      <c r="H201" s="13" t="str">
        <f>IF(B201="","",IFERROR(IF(OR(NOT(ISNUMBER(E201)),NOT(ISNUMBER(Carga!J202)),Carga!J202&lt;=0,COUNTIF(Carga!$B$7:$B$206,Carga!B202)&gt;1),"",E201*Carga!J202),""))</f>
        <v/>
      </c>
      <c r="I201" s="13" t="str">
        <f>IF(B201="","",IFERROR(IF(OR(NOT(ISNUMBER(F201)),NOT(ISNUMBER(Carga!J202)),Carga!J202&lt;=0,COUNTIF(Carga!$B$7:$B$206,Carga!B202)&gt;1),"",F201*Carga!J202),""))</f>
        <v/>
      </c>
      <c r="J201" s="14" t="str">
        <f t="shared" si="25"/>
        <v/>
      </c>
      <c r="K201" s="13" t="str">
        <f>IF(Carga!B202="","",IFERROR(IF(OR(Carga!K202="",Carga!K202=0),"",IF(AND(ISNUMBER(Carga!K202),Carga!K202&gt;0),Carga!K202,"")),""))</f>
        <v/>
      </c>
      <c r="L201" s="13" t="str">
        <f t="shared" si="26"/>
        <v/>
      </c>
      <c r="M201" s="15" t="str">
        <f>IF(Carga!B202="","",IFERROR(IF(AND(ISNUMBER(Carga!L202),Carga!L202&gt;=1,Carga!L202&lt;=5),Carga!L202,""),""))</f>
        <v/>
      </c>
      <c r="N201" s="15" t="str">
        <f>IF(Carga!B202="","",IFERROR(IF(AND(ISNUMBER(Carga!M202),Carga!M202&gt;=1,Carga!M202&lt;=5),Carga!M202,""),""))</f>
        <v/>
      </c>
      <c r="O201" s="16" t="str">
        <f t="shared" si="27"/>
        <v/>
      </c>
      <c r="P201" s="11" t="str">
        <f>IF(B201="","",IFERROR(IF(OR(COUNT(Carga!D202:E202)&lt;2,COUNT(Carga!G202:J202)&lt;4,COUNT(Carga!L202:M202)&lt;2,Carga!D202&lt;=0,Carga!E202&lt;0,Carga!E202&gt;=Carga!D202,MIN(Carga!G202:I202)&lt;0,Carga!J202&lt;=0,Carga!L202&lt;1,Carga!L202&gt;5,Carga!M202&lt;1,Carga!M202&gt;5,MOD(Carga!L202,1)&lt;&gt;0,MOD(Carga!M202,1)&lt;&gt;0,AND(Carga!K202&lt;&gt;"",OR(NOT(ISNUMBER(Carga!K202)),Carga!K202&lt;0)),COUNTIF(Carga!$B$7:$B$206,Carga!B202)&gt;1),"Revisar datos",IF(F201&lt;=0,"Evaluar continuidad",IF(J201&gt;=IF(SUM($G$6:$G$205)&gt;0,SUM($I$6:$I$205)/SUM($G$6:$G$205),0),IF(O201&lt;=3,"Priorizar / mantener","Optimizar capacidad"),IF(O201&lt;=3,"Revisar rol","Evaluar continuidad")))),"Revisar datos"))</f>
        <v/>
      </c>
      <c r="Q201" s="17" t="str">
        <f>IF(OR(B201="",P201="Revisar datos",NOT(ISNUMBER(I201))),"",COUNTIF($I$6:$I$205,"&gt;"&amp;I201)+COUNTIF($I$6:I201,I201))</f>
        <v/>
      </c>
    </row>
    <row r="202" spans="1:17">
      <c r="A202" s="10" t="str">
        <f>IF(Carga!B203="","",Carga!A203)</f>
        <v/>
      </c>
      <c r="B202" s="10" t="str">
        <f>IF(Carga!B203="","",Carga!B203)</f>
        <v/>
      </c>
      <c r="C202" s="10" t="str">
        <f>IF(Carga!B203="","",Carga!C203)</f>
        <v/>
      </c>
      <c r="D202" s="12" t="str">
        <f>IF(Carga!B203="","",IF(ISNUMBER(Carga!F203),Carga!F203,""))</f>
        <v/>
      </c>
      <c r="E202" s="13" t="str">
        <f>IF(B202="","",IFERROR(IF(OR(COUNT(Carga!G203:I203)&lt;3,MIN(Carga!G203:I203)&lt;0),"",SUM(Carga!G203:I203)),""))</f>
        <v/>
      </c>
      <c r="F202" s="13" t="str">
        <f t="shared" si="24"/>
        <v/>
      </c>
      <c r="G202" s="13" t="str">
        <f>IF(B202="","",IFERROR(IF(OR(NOT(ISNUMBER(D202)),NOT(ISNUMBER(E202)),NOT(ISNUMBER(Carga!J203)),Carga!J203&lt;=0,COUNTIF(Carga!$B$7:$B$206,Carga!B203)&gt;1),"",D202*Carga!J203),""))</f>
        <v/>
      </c>
      <c r="H202" s="13" t="str">
        <f>IF(B202="","",IFERROR(IF(OR(NOT(ISNUMBER(E202)),NOT(ISNUMBER(Carga!J203)),Carga!J203&lt;=0,COUNTIF(Carga!$B$7:$B$206,Carga!B203)&gt;1),"",E202*Carga!J203),""))</f>
        <v/>
      </c>
      <c r="I202" s="13" t="str">
        <f>IF(B202="","",IFERROR(IF(OR(NOT(ISNUMBER(F202)),NOT(ISNUMBER(Carga!J203)),Carga!J203&lt;=0,COUNTIF(Carga!$B$7:$B$206,Carga!B203)&gt;1),"",F202*Carga!J203),""))</f>
        <v/>
      </c>
      <c r="J202" s="14" t="str">
        <f t="shared" si="25"/>
        <v/>
      </c>
      <c r="K202" s="13" t="str">
        <f>IF(Carga!B203="","",IFERROR(IF(OR(Carga!K203="",Carga!K203=0),"",IF(AND(ISNUMBER(Carga!K203),Carga!K203&gt;0),Carga!K203,"")),""))</f>
        <v/>
      </c>
      <c r="L202" s="13" t="str">
        <f t="shared" si="26"/>
        <v/>
      </c>
      <c r="M202" s="15" t="str">
        <f>IF(Carga!B203="","",IFERROR(IF(AND(ISNUMBER(Carga!L203),Carga!L203&gt;=1,Carga!L203&lt;=5),Carga!L203,""),""))</f>
        <v/>
      </c>
      <c r="N202" s="15" t="str">
        <f>IF(Carga!B203="","",IFERROR(IF(AND(ISNUMBER(Carga!M203),Carga!M203&gt;=1,Carga!M203&lt;=5),Carga!M203,""),""))</f>
        <v/>
      </c>
      <c r="O202" s="16" t="str">
        <f t="shared" si="27"/>
        <v/>
      </c>
      <c r="P202" s="11" t="str">
        <f>IF(B202="","",IFERROR(IF(OR(COUNT(Carga!D203:E203)&lt;2,COUNT(Carga!G203:J203)&lt;4,COUNT(Carga!L203:M203)&lt;2,Carga!D203&lt;=0,Carga!E203&lt;0,Carga!E203&gt;=Carga!D203,MIN(Carga!G203:I203)&lt;0,Carga!J203&lt;=0,Carga!L203&lt;1,Carga!L203&gt;5,Carga!M203&lt;1,Carga!M203&gt;5,MOD(Carga!L203,1)&lt;&gt;0,MOD(Carga!M203,1)&lt;&gt;0,AND(Carga!K203&lt;&gt;"",OR(NOT(ISNUMBER(Carga!K203)),Carga!K203&lt;0)),COUNTIF(Carga!$B$7:$B$206,Carga!B203)&gt;1),"Revisar datos",IF(F202&lt;=0,"Evaluar continuidad",IF(J202&gt;=IF(SUM($G$6:$G$205)&gt;0,SUM($I$6:$I$205)/SUM($G$6:$G$205),0),IF(O202&lt;=3,"Priorizar / mantener","Optimizar capacidad"),IF(O202&lt;=3,"Revisar rol","Evaluar continuidad")))),"Revisar datos"))</f>
        <v/>
      </c>
      <c r="Q202" s="17" t="str">
        <f>IF(OR(B202="",P202="Revisar datos",NOT(ISNUMBER(I202))),"",COUNTIF($I$6:$I$205,"&gt;"&amp;I202)+COUNTIF($I$6:I202,I202))</f>
        <v/>
      </c>
    </row>
    <row r="203" spans="1:17">
      <c r="A203" s="10" t="str">
        <f>IF(Carga!B204="","",Carga!A204)</f>
        <v/>
      </c>
      <c r="B203" s="10" t="str">
        <f>IF(Carga!B204="","",Carga!B204)</f>
        <v/>
      </c>
      <c r="C203" s="10" t="str">
        <f>IF(Carga!B204="","",Carga!C204)</f>
        <v/>
      </c>
      <c r="D203" s="12" t="str">
        <f>IF(Carga!B204="","",IF(ISNUMBER(Carga!F204),Carga!F204,""))</f>
        <v/>
      </c>
      <c r="E203" s="13" t="str">
        <f>IF(B203="","",IFERROR(IF(OR(COUNT(Carga!G204:I204)&lt;3,MIN(Carga!G204:I204)&lt;0),"",SUM(Carga!G204:I204)),""))</f>
        <v/>
      </c>
      <c r="F203" s="13" t="str">
        <f t="shared" si="24"/>
        <v/>
      </c>
      <c r="G203" s="13" t="str">
        <f>IF(B203="","",IFERROR(IF(OR(NOT(ISNUMBER(D203)),NOT(ISNUMBER(E203)),NOT(ISNUMBER(Carga!J204)),Carga!J204&lt;=0,COUNTIF(Carga!$B$7:$B$206,Carga!B204)&gt;1),"",D203*Carga!J204),""))</f>
        <v/>
      </c>
      <c r="H203" s="13" t="str">
        <f>IF(B203="","",IFERROR(IF(OR(NOT(ISNUMBER(E203)),NOT(ISNUMBER(Carga!J204)),Carga!J204&lt;=0,COUNTIF(Carga!$B$7:$B$206,Carga!B204)&gt;1),"",E203*Carga!J204),""))</f>
        <v/>
      </c>
      <c r="I203" s="13" t="str">
        <f>IF(B203="","",IFERROR(IF(OR(NOT(ISNUMBER(F203)),NOT(ISNUMBER(Carga!J204)),Carga!J204&lt;=0,COUNTIF(Carga!$B$7:$B$206,Carga!B204)&gt;1),"",F203*Carga!J204),""))</f>
        <v/>
      </c>
      <c r="J203" s="14" t="str">
        <f t="shared" si="25"/>
        <v/>
      </c>
      <c r="K203" s="13" t="str">
        <f>IF(Carga!B204="","",IFERROR(IF(OR(Carga!K204="",Carga!K204=0),"",IF(AND(ISNUMBER(Carga!K204),Carga!K204&gt;0),Carga!K204,"")),""))</f>
        <v/>
      </c>
      <c r="L203" s="13" t="str">
        <f t="shared" si="26"/>
        <v/>
      </c>
      <c r="M203" s="15" t="str">
        <f>IF(Carga!B204="","",IFERROR(IF(AND(ISNUMBER(Carga!L204),Carga!L204&gt;=1,Carga!L204&lt;=5),Carga!L204,""),""))</f>
        <v/>
      </c>
      <c r="N203" s="15" t="str">
        <f>IF(Carga!B204="","",IFERROR(IF(AND(ISNUMBER(Carga!M204),Carga!M204&gt;=1,Carga!M204&lt;=5),Carga!M204,""),""))</f>
        <v/>
      </c>
      <c r="O203" s="16" t="str">
        <f t="shared" si="27"/>
        <v/>
      </c>
      <c r="P203" s="11" t="str">
        <f>IF(B203="","",IFERROR(IF(OR(COUNT(Carga!D204:E204)&lt;2,COUNT(Carga!G204:J204)&lt;4,COUNT(Carga!L204:M204)&lt;2,Carga!D204&lt;=0,Carga!E204&lt;0,Carga!E204&gt;=Carga!D204,MIN(Carga!G204:I204)&lt;0,Carga!J204&lt;=0,Carga!L204&lt;1,Carga!L204&gt;5,Carga!M204&lt;1,Carga!M204&gt;5,MOD(Carga!L204,1)&lt;&gt;0,MOD(Carga!M204,1)&lt;&gt;0,AND(Carga!K204&lt;&gt;"",OR(NOT(ISNUMBER(Carga!K204)),Carga!K204&lt;0)),COUNTIF(Carga!$B$7:$B$206,Carga!B204)&gt;1),"Revisar datos",IF(F203&lt;=0,"Evaluar continuidad",IF(J203&gt;=IF(SUM($G$6:$G$205)&gt;0,SUM($I$6:$I$205)/SUM($G$6:$G$205),0),IF(O203&lt;=3,"Priorizar / mantener","Optimizar capacidad"),IF(O203&lt;=3,"Revisar rol","Evaluar continuidad")))),"Revisar datos"))</f>
        <v/>
      </c>
      <c r="Q203" s="17" t="str">
        <f>IF(OR(B203="",P203="Revisar datos",NOT(ISNUMBER(I203))),"",COUNTIF($I$6:$I$205,"&gt;"&amp;I203)+COUNTIF($I$6:I203,I203))</f>
        <v/>
      </c>
    </row>
    <row r="204" spans="1:17">
      <c r="A204" s="10" t="str">
        <f>IF(Carga!B205="","",Carga!A205)</f>
        <v/>
      </c>
      <c r="B204" s="10" t="str">
        <f>IF(Carga!B205="","",Carga!B205)</f>
        <v/>
      </c>
      <c r="C204" s="10" t="str">
        <f>IF(Carga!B205="","",Carga!C205)</f>
        <v/>
      </c>
      <c r="D204" s="12" t="str">
        <f>IF(Carga!B205="","",IF(ISNUMBER(Carga!F205),Carga!F205,""))</f>
        <v/>
      </c>
      <c r="E204" s="13" t="str">
        <f>IF(B204="","",IFERROR(IF(OR(COUNT(Carga!G205:I205)&lt;3,MIN(Carga!G205:I205)&lt;0),"",SUM(Carga!G205:I205)),""))</f>
        <v/>
      </c>
      <c r="F204" s="13" t="str">
        <f t="shared" si="24"/>
        <v/>
      </c>
      <c r="G204" s="13" t="str">
        <f>IF(B204="","",IFERROR(IF(OR(NOT(ISNUMBER(D204)),NOT(ISNUMBER(E204)),NOT(ISNUMBER(Carga!J205)),Carga!J205&lt;=0,COUNTIF(Carga!$B$7:$B$206,Carga!B205)&gt;1),"",D204*Carga!J205),""))</f>
        <v/>
      </c>
      <c r="H204" s="13" t="str">
        <f>IF(B204="","",IFERROR(IF(OR(NOT(ISNUMBER(E204)),NOT(ISNUMBER(Carga!J205)),Carga!J205&lt;=0,COUNTIF(Carga!$B$7:$B$206,Carga!B205)&gt;1),"",E204*Carga!J205),""))</f>
        <v/>
      </c>
      <c r="I204" s="13" t="str">
        <f>IF(B204="","",IFERROR(IF(OR(NOT(ISNUMBER(F204)),NOT(ISNUMBER(Carga!J205)),Carga!J205&lt;=0,COUNTIF(Carga!$B$7:$B$206,Carga!B205)&gt;1),"",F204*Carga!J205),""))</f>
        <v/>
      </c>
      <c r="J204" s="14" t="str">
        <f t="shared" si="25"/>
        <v/>
      </c>
      <c r="K204" s="13" t="str">
        <f>IF(Carga!B205="","",IFERROR(IF(OR(Carga!K205="",Carga!K205=0),"",IF(AND(ISNUMBER(Carga!K205),Carga!K205&gt;0),Carga!K205,"")),""))</f>
        <v/>
      </c>
      <c r="L204" s="13" t="str">
        <f t="shared" si="26"/>
        <v/>
      </c>
      <c r="M204" s="15" t="str">
        <f>IF(Carga!B205="","",IFERROR(IF(AND(ISNUMBER(Carga!L205),Carga!L205&gt;=1,Carga!L205&lt;=5),Carga!L205,""),""))</f>
        <v/>
      </c>
      <c r="N204" s="15" t="str">
        <f>IF(Carga!B205="","",IFERROR(IF(AND(ISNUMBER(Carga!M205),Carga!M205&gt;=1,Carga!M205&lt;=5),Carga!M205,""),""))</f>
        <v/>
      </c>
      <c r="O204" s="16" t="str">
        <f t="shared" si="27"/>
        <v/>
      </c>
      <c r="P204" s="11" t="str">
        <f>IF(B204="","",IFERROR(IF(OR(COUNT(Carga!D205:E205)&lt;2,COUNT(Carga!G205:J205)&lt;4,COUNT(Carga!L205:M205)&lt;2,Carga!D205&lt;=0,Carga!E205&lt;0,Carga!E205&gt;=Carga!D205,MIN(Carga!G205:I205)&lt;0,Carga!J205&lt;=0,Carga!L205&lt;1,Carga!L205&gt;5,Carga!M205&lt;1,Carga!M205&gt;5,MOD(Carga!L205,1)&lt;&gt;0,MOD(Carga!M205,1)&lt;&gt;0,AND(Carga!K205&lt;&gt;"",OR(NOT(ISNUMBER(Carga!K205)),Carga!K205&lt;0)),COUNTIF(Carga!$B$7:$B$206,Carga!B205)&gt;1),"Revisar datos",IF(F204&lt;=0,"Evaluar continuidad",IF(J204&gt;=IF(SUM($G$6:$G$205)&gt;0,SUM($I$6:$I$205)/SUM($G$6:$G$205),0),IF(O204&lt;=3,"Priorizar / mantener","Optimizar capacidad"),IF(O204&lt;=3,"Revisar rol","Evaluar continuidad")))),"Revisar datos"))</f>
        <v/>
      </c>
      <c r="Q204" s="17" t="str">
        <f>IF(OR(B204="",P204="Revisar datos",NOT(ISNUMBER(I204))),"",COUNTIF($I$6:$I$205,"&gt;"&amp;I204)+COUNTIF($I$6:I204,I204))</f>
        <v/>
      </c>
    </row>
    <row r="205" spans="1:17">
      <c r="A205" s="10" t="str">
        <f>IF(Carga!B206="","",Carga!A206)</f>
        <v/>
      </c>
      <c r="B205" s="10" t="str">
        <f>IF(Carga!B206="","",Carga!B206)</f>
        <v/>
      </c>
      <c r="C205" s="10" t="str">
        <f>IF(Carga!B206="","",Carga!C206)</f>
        <v/>
      </c>
      <c r="D205" s="12" t="str">
        <f>IF(Carga!B206="","",IF(ISNUMBER(Carga!F206),Carga!F206,""))</f>
        <v/>
      </c>
      <c r="E205" s="13" t="str">
        <f>IF(B205="","",IFERROR(IF(OR(COUNT(Carga!G206:I206)&lt;3,MIN(Carga!G206:I206)&lt;0),"",SUM(Carga!G206:I206)),""))</f>
        <v/>
      </c>
      <c r="F205" s="13" t="str">
        <f t="shared" si="24"/>
        <v/>
      </c>
      <c r="G205" s="13" t="str">
        <f>IF(B205="","",IFERROR(IF(OR(NOT(ISNUMBER(D205)),NOT(ISNUMBER(E205)),NOT(ISNUMBER(Carga!J206)),Carga!J206&lt;=0,COUNTIF(Carga!$B$7:$B$206,Carga!B206)&gt;1),"",D205*Carga!J206),""))</f>
        <v/>
      </c>
      <c r="H205" s="13" t="str">
        <f>IF(B205="","",IFERROR(IF(OR(NOT(ISNUMBER(E205)),NOT(ISNUMBER(Carga!J206)),Carga!J206&lt;=0,COUNTIF(Carga!$B$7:$B$206,Carga!B206)&gt;1),"",E205*Carga!J206),""))</f>
        <v/>
      </c>
      <c r="I205" s="13" t="str">
        <f>IF(B205="","",IFERROR(IF(OR(NOT(ISNUMBER(F205)),NOT(ISNUMBER(Carga!J206)),Carga!J206&lt;=0,COUNTIF(Carga!$B$7:$B$206,Carga!B206)&gt;1),"",F205*Carga!J206),""))</f>
        <v/>
      </c>
      <c r="J205" s="14" t="str">
        <f t="shared" si="25"/>
        <v/>
      </c>
      <c r="K205" s="13" t="str">
        <f>IF(Carga!B206="","",IFERROR(IF(OR(Carga!K206="",Carga!K206=0),"",IF(AND(ISNUMBER(Carga!K206),Carga!K206&gt;0),Carga!K206,"")),""))</f>
        <v/>
      </c>
      <c r="L205" s="13" t="str">
        <f t="shared" si="26"/>
        <v/>
      </c>
      <c r="M205" s="15" t="str">
        <f>IF(Carga!B206="","",IFERROR(IF(AND(ISNUMBER(Carga!L206),Carga!L206&gt;=1,Carga!L206&lt;=5),Carga!L206,""),""))</f>
        <v/>
      </c>
      <c r="N205" s="15" t="str">
        <f>IF(Carga!B206="","",IFERROR(IF(AND(ISNUMBER(Carga!M206),Carga!M206&gt;=1,Carga!M206&lt;=5),Carga!M206,""),""))</f>
        <v/>
      </c>
      <c r="O205" s="16" t="str">
        <f t="shared" si="27"/>
        <v/>
      </c>
      <c r="P205" s="11" t="str">
        <f>IF(B205="","",IFERROR(IF(OR(COUNT(Carga!D206:E206)&lt;2,COUNT(Carga!G206:J206)&lt;4,COUNT(Carga!L206:M206)&lt;2,Carga!D206&lt;=0,Carga!E206&lt;0,Carga!E206&gt;=Carga!D206,MIN(Carga!G206:I206)&lt;0,Carga!J206&lt;=0,Carga!L206&lt;1,Carga!L206&gt;5,Carga!M206&lt;1,Carga!M206&gt;5,MOD(Carga!L206,1)&lt;&gt;0,MOD(Carga!M206,1)&lt;&gt;0,AND(Carga!K206&lt;&gt;"",OR(NOT(ISNUMBER(Carga!K206)),Carga!K206&lt;0)),COUNTIF(Carga!$B$7:$B$206,Carga!B206)&gt;1),"Revisar datos",IF(F205&lt;=0,"Evaluar continuidad",IF(J205&gt;=IF(SUM($G$6:$G$205)&gt;0,SUM($I$6:$I$205)/SUM($G$6:$G$205),0),IF(O205&lt;=3,"Priorizar / mantener","Optimizar capacidad"),IF(O205&lt;=3,"Revisar rol","Evaluar continuidad")))),"Revisar datos"))</f>
        <v/>
      </c>
      <c r="Q205" s="17" t="str">
        <f>IF(OR(B205="",P205="Revisar datos",NOT(ISNUMBER(I205))),"",COUNTIF($I$6:$I$205,"&gt;"&amp;I205)+COUNTIF($I$6:I205,I205))</f>
        <v/>
      </c>
    </row>
  </sheetData>
  <mergeCells count="3">
    <mergeCell ref="A1:Q1"/>
    <mergeCell ref="A2:Q2"/>
    <mergeCell ref="A3:Q3"/>
  </mergeCells>
  <conditionalFormatting sqref="I6:I205">
    <cfRule type="dataBar" priority="2">
      <dataBar>
        <cfvo type="min"/>
        <cfvo type="max"/>
        <color rgb="FFA02B93"/>
      </dataBar>
    </cfRule>
    <cfRule type="dataBar" priority="10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{697C3506-6A3C-6DA7-E732-1F3458F72261}</x14:id>
        </ext>
      </extLst>
    </cfRule>
  </conditionalFormatting>
  <conditionalFormatting sqref="J6:J205">
    <cfRule type="expression" dxfId="6" priority="8">
      <formula>AND($B6&lt;&gt;"",J6&gt;=IFERROR(SUM($I$6:$I$205)/SUM($G$6:$G$205),0))</formula>
    </cfRule>
    <cfRule type="expression" dxfId="5" priority="9">
      <formula>AND($B6&lt;&gt;"",J6&lt;IFERROR(SUM($I$6:$I$205)/SUM($G$6:$G$205),0))</formula>
    </cfRule>
  </conditionalFormatting>
  <conditionalFormatting sqref="P6:P205">
    <cfRule type="expression" dxfId="4" priority="3">
      <formula>P6="Priorizar / mantener"</formula>
    </cfRule>
    <cfRule type="expression" dxfId="3" priority="4">
      <formula>P6="Optimizar capacidad"</formula>
    </cfRule>
    <cfRule type="expression" dxfId="2" priority="5">
      <formula>P6="Revisar rol"</formula>
    </cfRule>
    <cfRule type="expression" dxfId="1" priority="6">
      <formula>P6="Evaluar continuidad"</formula>
    </cfRule>
    <cfRule type="expression" dxfId="0" priority="7">
      <formula>P6="Revisar datos"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7C3506-6A3C-6DA7-E732-1F3458F72261}">
            <x14:dataBar>
              <x14:cfvo type="min"/>
              <x14:cfvo type="max"/>
              <x14:negativeFillColor auto="1"/>
              <x14:axisColor auto="1"/>
            </x14:dataBar>
          </x14:cfRule>
          <xm:sqref>I6:I205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0"/>
  <sheetViews>
    <sheetView workbookViewId="0">
      <selection sqref="A1:L30"/>
    </sheetView>
  </sheetViews>
  <sheetFormatPr baseColWidth="10" defaultColWidth="8.796875" defaultRowHeight="13.8"/>
  <cols>
    <col min="1" max="1" width="22" style="22" customWidth="1"/>
    <col min="2" max="2" width="26" style="22" customWidth="1"/>
    <col min="3" max="3" width="16" style="22" customWidth="1"/>
    <col min="4" max="4" width="44" style="22" customWidth="1"/>
    <col min="5" max="5" width="3" style="22" customWidth="1"/>
    <col min="6" max="12" width="12" style="22" customWidth="1"/>
    <col min="13" max="13" width="3.796875" style="22" customWidth="1"/>
    <col min="14" max="14" width="18.19921875" style="22" customWidth="1"/>
    <col min="15" max="15" width="16.69921875" style="22" customWidth="1"/>
    <col min="16" max="16384" width="8.796875" style="22"/>
  </cols>
  <sheetData>
    <row r="1" spans="1:15" ht="22.8">
      <c r="A1" s="45" t="s">
        <v>234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5" ht="14.4">
      <c r="A2" s="46" t="str">
        <f>"Tipo: "&amp;Carga!B4&amp;"   |   Período: "&amp;Carga!D4&amp;"   |   Moneda: "&amp;Carga!F4</f>
        <v>Tipo: Producto   |   Período: Septiembre 2026   |   Moneda: USD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5" ht="14.4" thickBo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5">
      <c r="A4" s="48" t="s">
        <v>145</v>
      </c>
      <c r="B4" s="48"/>
      <c r="C4" s="48"/>
      <c r="D4" s="48" t="s">
        <v>151</v>
      </c>
      <c r="E4" s="48"/>
      <c r="F4" s="48"/>
      <c r="G4" s="48" t="s">
        <v>235</v>
      </c>
      <c r="H4" s="48"/>
      <c r="I4" s="48"/>
      <c r="J4" s="48" t="s">
        <v>191</v>
      </c>
      <c r="K4" s="48"/>
      <c r="L4" s="48"/>
      <c r="N4" s="34" t="s">
        <v>248</v>
      </c>
      <c r="O4" s="35"/>
    </row>
    <row r="5" spans="1:15">
      <c r="A5" s="49">
        <f>SUM(Análisis!G6:G205)</f>
        <v>16197.5</v>
      </c>
      <c r="B5" s="49"/>
      <c r="C5" s="49"/>
      <c r="D5" s="49">
        <f>SUM(Análisis!I6:I205)</f>
        <v>6268</v>
      </c>
      <c r="E5" s="49"/>
      <c r="F5" s="49"/>
      <c r="G5" s="50">
        <f>IF(SUM(Análisis!G6:G205)&gt;0,SUM(Análisis!I6:I205)/SUM(Análisis!G6:G205),"")</f>
        <v>0.38697329834851057</v>
      </c>
      <c r="H5" s="50"/>
      <c r="I5" s="50"/>
      <c r="J5" s="51">
        <f>COUNT(Análisis!A6:A205)</f>
        <v>8</v>
      </c>
      <c r="K5" s="51"/>
      <c r="L5" s="51"/>
      <c r="N5" s="36"/>
      <c r="O5" s="37"/>
    </row>
    <row r="6" spans="1:15" ht="14.4" thickBot="1">
      <c r="A6" s="49"/>
      <c r="B6" s="49"/>
      <c r="C6" s="49"/>
      <c r="D6" s="49"/>
      <c r="E6" s="49"/>
      <c r="F6" s="49"/>
      <c r="G6" s="50"/>
      <c r="H6" s="50"/>
      <c r="I6" s="50"/>
      <c r="J6" s="51"/>
      <c r="K6" s="51"/>
      <c r="L6" s="51"/>
      <c r="N6" s="38"/>
      <c r="O6" s="39"/>
    </row>
    <row r="7" spans="1:15" ht="17.399999999999999" thickBot="1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N7" s="40" t="s">
        <v>249</v>
      </c>
      <c r="O7" s="41"/>
    </row>
    <row r="8" spans="1:15" ht="15.6">
      <c r="A8" s="52" t="s">
        <v>236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1:15">
      <c r="A9" s="53" t="s">
        <v>83</v>
      </c>
      <c r="B9" s="53" t="s">
        <v>68</v>
      </c>
      <c r="C9" s="53" t="s">
        <v>237</v>
      </c>
      <c r="D9" s="53" t="s">
        <v>238</v>
      </c>
      <c r="E9" s="47"/>
      <c r="F9" s="47"/>
      <c r="G9" s="47"/>
      <c r="H9" s="47"/>
      <c r="I9" s="47"/>
      <c r="J9" s="47"/>
      <c r="K9" s="47"/>
      <c r="L9" s="47"/>
    </row>
    <row r="10" spans="1:15" ht="27.6">
      <c r="A10" s="54" t="s">
        <v>88</v>
      </c>
      <c r="B10" s="55">
        <f>COUNTIF(Análisis!P6:P205,A10)</f>
        <v>4</v>
      </c>
      <c r="C10" s="56">
        <f>IFERROR(B10/$J$5,0)</f>
        <v>0.5</v>
      </c>
      <c r="D10" s="54" t="s">
        <v>239</v>
      </c>
      <c r="E10" s="47"/>
      <c r="F10" s="47"/>
      <c r="G10" s="47"/>
      <c r="H10" s="47"/>
      <c r="I10" s="47"/>
      <c r="J10" s="47"/>
      <c r="K10" s="47"/>
      <c r="L10" s="47"/>
    </row>
    <row r="11" spans="1:15">
      <c r="A11" s="57" t="s">
        <v>93</v>
      </c>
      <c r="B11" s="58">
        <f>COUNTIF(Análisis!P6:P205,A11)</f>
        <v>1</v>
      </c>
      <c r="C11" s="59">
        <f>IFERROR(B11/$J$5,0)</f>
        <v>0.125</v>
      </c>
      <c r="D11" s="57" t="s">
        <v>240</v>
      </c>
      <c r="E11" s="47"/>
      <c r="F11" s="47"/>
      <c r="G11" s="47"/>
      <c r="H11" s="47"/>
      <c r="I11" s="47"/>
      <c r="J11" s="47"/>
      <c r="K11" s="47"/>
      <c r="L11" s="47"/>
    </row>
    <row r="12" spans="1:15" ht="27.6">
      <c r="A12" s="60" t="s">
        <v>98</v>
      </c>
      <c r="B12" s="61">
        <f>COUNTIF(Análisis!P6:P205,A12)</f>
        <v>1</v>
      </c>
      <c r="C12" s="62">
        <f>IFERROR(B12/$J$5,0)</f>
        <v>0.125</v>
      </c>
      <c r="D12" s="60" t="s">
        <v>241</v>
      </c>
      <c r="E12" s="47"/>
      <c r="F12" s="47"/>
      <c r="G12" s="47"/>
      <c r="H12" s="47"/>
      <c r="I12" s="47"/>
      <c r="J12" s="47"/>
      <c r="K12" s="47"/>
      <c r="L12" s="47"/>
    </row>
    <row r="13" spans="1:15" ht="27.6">
      <c r="A13" s="63" t="s">
        <v>103</v>
      </c>
      <c r="B13" s="64">
        <f>COUNTIF(Análisis!P6:P205,A13)</f>
        <v>2</v>
      </c>
      <c r="C13" s="65">
        <f>IFERROR(B13/$J$5,0)</f>
        <v>0.25</v>
      </c>
      <c r="D13" s="63" t="s">
        <v>242</v>
      </c>
      <c r="E13" s="47"/>
      <c r="F13" s="47"/>
      <c r="G13" s="47"/>
      <c r="H13" s="47"/>
      <c r="I13" s="47"/>
      <c r="J13" s="47"/>
      <c r="K13" s="47"/>
      <c r="L13" s="47"/>
    </row>
    <row r="14" spans="1:15" ht="41.4">
      <c r="A14" s="66" t="s">
        <v>182</v>
      </c>
      <c r="B14" s="67">
        <f>COUNTIF(Análisis!P6:P205,A14)</f>
        <v>0</v>
      </c>
      <c r="C14" s="68">
        <f>IFERROR(B14/$J$5,0)</f>
        <v>0</v>
      </c>
      <c r="D14" s="66" t="s">
        <v>243</v>
      </c>
      <c r="E14" s="47"/>
      <c r="F14" s="47"/>
      <c r="G14" s="47"/>
      <c r="H14" s="47"/>
      <c r="I14" s="47"/>
      <c r="J14" s="47"/>
      <c r="K14" s="47"/>
      <c r="L14" s="47"/>
    </row>
    <row r="15" spans="1:15">
      <c r="A15" s="69" t="s">
        <v>244</v>
      </c>
      <c r="B15" s="69"/>
      <c r="C15" s="69"/>
      <c r="D15" s="69"/>
      <c r="E15" s="47"/>
      <c r="F15" s="47"/>
      <c r="G15" s="47"/>
      <c r="H15" s="47"/>
      <c r="I15" s="47"/>
      <c r="J15" s="47"/>
      <c r="K15" s="47"/>
      <c r="L15" s="47"/>
    </row>
    <row r="16" spans="1:15">
      <c r="A16" s="70" t="str">
        <f>IF(OR(Carga!B4="",Carga!D4="",Carga!F4=""),"FALTA INFORMACIÓN: completa Tipo de análisis, Período y Moneda en Carga.",IF($J$5=0,"FALTA INFORMACIÓN: ingresa al menos una línea en Carga.",IF($B$14&gt;0,"REVISAR: hay "&amp;$B$14&amp;" línea(s) con datos incompletos, inválidos o duplicados. Corrige Carga antes de interpretar el resumen.","Referencia interna: el MC % ponderado del conjunto se usa solo como comparación interna; no es un estándar del sector.")))</f>
        <v>Referencia interna: el MC % ponderado del conjunto se usa solo como comparación interna; no es un estándar del sector.</v>
      </c>
      <c r="B16" s="70"/>
      <c r="C16" s="70"/>
      <c r="D16" s="70"/>
      <c r="E16" s="47"/>
      <c r="F16" s="47"/>
      <c r="G16" s="47"/>
      <c r="H16" s="47"/>
      <c r="I16" s="47"/>
      <c r="J16" s="47"/>
      <c r="K16" s="47"/>
      <c r="L16" s="47"/>
    </row>
    <row r="17" spans="1:12">
      <c r="A17" s="70"/>
      <c r="B17" s="70"/>
      <c r="C17" s="70"/>
      <c r="D17" s="70"/>
      <c r="E17" s="47"/>
      <c r="F17" s="47"/>
      <c r="G17" s="47"/>
      <c r="H17" s="47"/>
      <c r="I17" s="47"/>
      <c r="J17" s="47"/>
      <c r="K17" s="47"/>
      <c r="L17" s="47"/>
    </row>
    <row r="18" spans="1:12">
      <c r="A18" s="70"/>
      <c r="B18" s="70"/>
      <c r="C18" s="70"/>
      <c r="D18" s="70"/>
      <c r="E18" s="47"/>
      <c r="F18" s="47"/>
      <c r="G18" s="47"/>
      <c r="H18" s="47"/>
      <c r="I18" s="47"/>
      <c r="J18" s="47"/>
      <c r="K18" s="47"/>
      <c r="L18" s="47"/>
    </row>
    <row r="19" spans="1:1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0" spans="1:12">
      <c r="A20" s="71" t="s">
        <v>245</v>
      </c>
      <c r="B20" s="71"/>
      <c r="C20" s="71"/>
      <c r="D20" s="71"/>
      <c r="E20" s="47"/>
      <c r="F20" s="47"/>
      <c r="G20" s="47"/>
      <c r="H20" s="47"/>
      <c r="I20" s="47"/>
      <c r="J20" s="47"/>
      <c r="K20" s="47"/>
      <c r="L20" s="47"/>
    </row>
    <row r="21" spans="1:12">
      <c r="A21" s="53" t="s">
        <v>246</v>
      </c>
      <c r="B21" s="53" t="s">
        <v>222</v>
      </c>
      <c r="C21" s="53" t="s">
        <v>228</v>
      </c>
      <c r="D21" s="53" t="s">
        <v>247</v>
      </c>
      <c r="E21" s="47"/>
      <c r="F21" s="47"/>
      <c r="G21" s="47"/>
      <c r="H21" s="47"/>
      <c r="I21" s="47"/>
      <c r="J21" s="47"/>
      <c r="K21" s="47"/>
      <c r="L21" s="47"/>
    </row>
    <row r="22" spans="1:12">
      <c r="A22" s="72">
        <v>1</v>
      </c>
      <c r="B22" s="73" t="str">
        <f>IFERROR(INDEX(Análisis!$B$6:$B$205,MATCH(A22,Análisis!$Q$6:$Q$205,0)),"")</f>
        <v>Café clásico 250 g</v>
      </c>
      <c r="C22" s="74">
        <f>IFERROR(INDEX(Análisis!$I$6:$I$205,MATCH(A22,Análisis!$Q$6:$Q$205,0)),"")</f>
        <v>1080</v>
      </c>
      <c r="D22" s="73" t="str">
        <f>IFERROR(INDEX(Análisis!$P$6:$P$205,MATCH(A22,Análisis!$Q$6:$Q$205,0)),"")</f>
        <v>Priorizar / mantener</v>
      </c>
      <c r="E22" s="47"/>
      <c r="F22" s="47"/>
      <c r="G22" s="47"/>
      <c r="H22" s="47"/>
      <c r="I22" s="47"/>
      <c r="J22" s="47"/>
      <c r="K22" s="47"/>
      <c r="L22" s="47"/>
    </row>
    <row r="23" spans="1:12">
      <c r="A23" s="72">
        <v>2</v>
      </c>
      <c r="B23" s="73" t="str">
        <f>IFERROR(INDEX(Análisis!$B$6:$B$205,MATCH(A23,Análisis!$Q$6:$Q$205,0)),"")</f>
        <v>Café molido 500 g</v>
      </c>
      <c r="C23" s="74">
        <f>IFERROR(INDEX(Análisis!$I$6:$I$205,MATCH(A23,Análisis!$Q$6:$Q$205,0)),"")</f>
        <v>968.99999999999989</v>
      </c>
      <c r="D23" s="73" t="str">
        <f>IFERROR(INDEX(Análisis!$P$6:$P$205,MATCH(A23,Análisis!$Q$6:$Q$205,0)),"")</f>
        <v>Priorizar / mantener</v>
      </c>
      <c r="E23" s="47"/>
      <c r="F23" s="47"/>
      <c r="G23" s="47"/>
      <c r="H23" s="47"/>
      <c r="I23" s="47"/>
      <c r="J23" s="47"/>
      <c r="K23" s="47"/>
      <c r="L23" s="47"/>
    </row>
    <row r="24" spans="1:12">
      <c r="A24" s="72">
        <v>3</v>
      </c>
      <c r="B24" s="73" t="str">
        <f>IFERROR(INDEX(Análisis!$B$6:$B$205,MATCH(A24,Análisis!$Q$6:$Q$205,0)),"")</f>
        <v>Café premium 250 g</v>
      </c>
      <c r="C24" s="74">
        <f>IFERROR(INDEX(Análisis!$I$6:$I$205,MATCH(A24,Análisis!$Q$6:$Q$205,0)),"")</f>
        <v>923.99999999999989</v>
      </c>
      <c r="D24" s="73" t="str">
        <f>IFERROR(INDEX(Análisis!$P$6:$P$205,MATCH(A24,Análisis!$Q$6:$Q$205,0)),"")</f>
        <v>Priorizar / mantener</v>
      </c>
      <c r="E24" s="47"/>
      <c r="F24" s="47"/>
      <c r="G24" s="47"/>
      <c r="H24" s="47"/>
      <c r="I24" s="47"/>
      <c r="J24" s="47"/>
      <c r="K24" s="47"/>
      <c r="L24" s="47"/>
    </row>
    <row r="25" spans="1:12">
      <c r="A25" s="72">
        <v>4</v>
      </c>
      <c r="B25" s="73" t="str">
        <f>IFERROR(INDEX(Análisis!$B$6:$B$205,MATCH(A25,Análisis!$Q$6:$Q$205,0)),"")</f>
        <v>Combo regalo</v>
      </c>
      <c r="C25" s="74">
        <f>IFERROR(INDEX(Análisis!$I$6:$I$205,MATCH(A25,Análisis!$Q$6:$Q$205,0)),"")</f>
        <v>855</v>
      </c>
      <c r="D25" s="73" t="str">
        <f>IFERROR(INDEX(Análisis!$P$6:$P$205,MATCH(A25,Análisis!$Q$6:$Q$205,0)),"")</f>
        <v>Evaluar continuidad</v>
      </c>
      <c r="E25" s="47"/>
      <c r="F25" s="47"/>
      <c r="G25" s="47"/>
      <c r="H25" s="47"/>
      <c r="I25" s="47"/>
      <c r="J25" s="47"/>
      <c r="K25" s="47"/>
      <c r="L25" s="47"/>
    </row>
    <row r="26" spans="1:12">
      <c r="A26" s="72">
        <v>5</v>
      </c>
      <c r="B26" s="73" t="str">
        <f>IFERROR(INDEX(Análisis!$B$6:$B$205,MATCH(A26,Análisis!$Q$6:$Q$205,0)),"")</f>
        <v>Kit degustación</v>
      </c>
      <c r="C26" s="74">
        <f>IFERROR(INDEX(Análisis!$I$6:$I$205,MATCH(A26,Análisis!$Q$6:$Q$205,0)),"")</f>
        <v>832.99999999999989</v>
      </c>
      <c r="D26" s="73" t="str">
        <f>IFERROR(INDEX(Análisis!$P$6:$P$205,MATCH(A26,Análisis!$Q$6:$Q$205,0)),"")</f>
        <v>Optimizar capacidad</v>
      </c>
      <c r="E26" s="47"/>
      <c r="F26" s="47"/>
      <c r="G26" s="47"/>
      <c r="H26" s="47"/>
      <c r="I26" s="47"/>
      <c r="J26" s="47"/>
      <c r="K26" s="47"/>
      <c r="L26" s="47"/>
    </row>
    <row r="27" spans="1:1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</row>
    <row r="28" spans="1:1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</row>
  </sheetData>
  <sheetProtection algorithmName="SHA-512" hashValue="ZpTI0iAI5IkzkI5eEe5Ts8Bvk5bhIcMvIBMvXKg7z+EYYOZZcxB0HsImWnHvT3c0bFgeW8XGGBtc1Vo+fnpNnA==" saltValue="A+WTSPdaUIK6VoQtwmF7Mg==" spinCount="100000" sheet="1" objects="1" scenarios="1" formatCells="0" formatColumns="0" formatRows="0" insertColumns="0" insertRows="0" insertHyperlinks="0" sort="0" autoFilter="0"/>
  <mergeCells count="16">
    <mergeCell ref="A8:L8"/>
    <mergeCell ref="A15:D15"/>
    <mergeCell ref="A16:D18"/>
    <mergeCell ref="A20:D20"/>
    <mergeCell ref="N4:O6"/>
    <mergeCell ref="N7:O7"/>
    <mergeCell ref="A1:L1"/>
    <mergeCell ref="A2:L2"/>
    <mergeCell ref="A4:C4"/>
    <mergeCell ref="A5:C6"/>
    <mergeCell ref="D4:F4"/>
    <mergeCell ref="D5:F6"/>
    <mergeCell ref="G4:I4"/>
    <mergeCell ref="G5:I6"/>
    <mergeCell ref="J4:L4"/>
    <mergeCell ref="J5:L6"/>
  </mergeCells>
  <hyperlinks>
    <hyperlink ref="N7" r:id="rId1" xr:uid="{21831FCB-095F-4D73-845D-12388EC61DA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Instrucciones</vt:lpstr>
      <vt:lpstr>Glosario</vt:lpstr>
      <vt:lpstr>Carga</vt:lpstr>
      <vt:lpstr>Análisis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2026-09-30T19:57:00Z</dcterms:modified>
</cp:coreProperties>
</file>