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8B5ACBB-7AA1-444A-BFCA-4C80FC1A31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Datos" sheetId="3" r:id="rId3"/>
    <sheet name="Resultado" sheetId="4" r:id="rId4"/>
    <sheet name="Simulador" sheetId="5" r:id="rId5"/>
    <sheet name="Plan de acció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  <c r="B6" i="4"/>
  <c r="D6" i="4" s="1"/>
  <c r="B5" i="4"/>
  <c r="D5" i="4" s="1"/>
  <c r="B4" i="4"/>
  <c r="B6" i="5" s="1"/>
  <c r="D6" i="5" s="1"/>
  <c r="E6" i="5" s="1"/>
  <c r="B8" i="5" l="1"/>
  <c r="D8" i="5" s="1"/>
  <c r="E8" i="5" s="1"/>
  <c r="D4" i="4"/>
  <c r="B7" i="5"/>
  <c r="D7" i="5" s="1"/>
  <c r="E7" i="5" s="1"/>
  <c r="B7" i="4"/>
  <c r="B12" i="4" l="1"/>
  <c r="D7" i="4"/>
  <c r="B13" i="4"/>
  <c r="B9" i="5"/>
  <c r="B15" i="5" l="1"/>
  <c r="B14" i="5"/>
  <c r="D9" i="5"/>
  <c r="E9" i="5" s="1"/>
</calcChain>
</file>

<file path=xl/sharedStrings.xml><?xml version="1.0" encoding="utf-8"?>
<sst xmlns="http://schemas.openxmlformats.org/spreadsheetml/2006/main" count="288" uniqueCount="229">
  <si>
    <t>Plantilla de ciclo de conversión de efectivo</t>
  </si>
  <si>
    <t>Antes de usar la plantilla</t>
  </si>
  <si>
    <t>Esta plantilla trae un ejemplo realista de una tienda online de belleza. Sirve para que entiendas el recorrido completo antes de usar tus propios datos.</t>
  </si>
  <si>
    <t>En Datos y Simulador, edita solo las celdas azules. En Plan de acción, puedes ajustar las filas de tareas. No cambies nombres de campos ni fórmulas.</t>
  </si>
  <si>
    <t>No edites la hoja Resultado ni las celdas con fórmulas del Simulador; contienen cálculos automáticos.</t>
  </si>
  <si>
    <t>Usa un periodo de 1 a 366 días y escribe cuántos días cubren los datos evaluados. Por ejemplo: 30 o 31 para un mes, 90 o 91 para un trimestre y 365 para un año. Todos los datos deben corresponder al mismo periodo.</t>
  </si>
  <si>
    <t>Alertas: FALTA INFORMACIÓN indica que falta al menos un dato requerido. REVISAR DATOS indica texto en un campo numérico, valores negativos, un periodo inválido o un denominador igual a cero.</t>
  </si>
  <si>
    <t>Recorrido recomendado</t>
  </si>
  <si>
    <t>Paso</t>
  </si>
  <si>
    <t>Hoja</t>
  </si>
  <si>
    <t>Qué haces</t>
  </si>
  <si>
    <t>Resultado esperado</t>
  </si>
  <si>
    <t>Instrucciones</t>
  </si>
  <si>
    <t>Lee el flujo general y confirma qué celdas puedes editar.</t>
  </si>
  <si>
    <t>Evitas borrar fórmulas o mezclar datos de periodos distintos.</t>
  </si>
  <si>
    <t>Glosario</t>
  </si>
  <si>
    <t>Revisa los términos que no conozcas.</t>
  </si>
  <si>
    <t>Entiendes qué significa cada dato antes de ingresarlo.</t>
  </si>
  <si>
    <t>Datos</t>
  </si>
  <si>
    <t>Borra el ejemplo y escribe tus datos reales en las celdas azules.</t>
  </si>
  <si>
    <t>La plantilla toma tus números como base de cálculo.</t>
  </si>
  <si>
    <t>Resultado</t>
  </si>
  <si>
    <t>Lee los días de inventario, cobro, pago y el CCC total.</t>
  </si>
  <si>
    <t>Identificas cuánto tarda el dinero en volver a caja.</t>
  </si>
  <si>
    <t>Simulador</t>
  </si>
  <si>
    <t>Prueba un escenario mejorado cambiando solo las celdas azules.</t>
  </si>
  <si>
    <t>Ves cuántos días podrías liberar si mejoras inventario, cobro o pago.</t>
  </si>
  <si>
    <t>Plan de acción</t>
  </si>
  <si>
    <t>Convierte el diagnóstico en tareas concretas con responsable y fecha.</t>
  </si>
  <si>
    <t>Pasas del cálculo a la gestión.</t>
  </si>
  <si>
    <t>Cómo interpretar el resultado</t>
  </si>
  <si>
    <t>Lectura simple</t>
  </si>
  <si>
    <t>Qué hacer</t>
  </si>
  <si>
    <t>CCC negativo</t>
  </si>
  <si>
    <t>Puede indicar que cobras antes de pagar o que los proveedores financian parte del ciclo.</t>
  </si>
  <si>
    <t>Valida que sea sostenible y que no dependa de retrasar pagos fuera de lo acordado.</t>
  </si>
  <si>
    <t>CCC sube vs. tu histórico</t>
  </si>
  <si>
    <t>El dinero tarda más en volver a caja.</t>
  </si>
  <si>
    <t>Revisa si aumentó inventario o cobro, o si disminuyó el plazo de pago.</t>
  </si>
  <si>
    <t>CCC baja vs. tu histórico</t>
  </si>
  <si>
    <t>El dinero vuelve más rápido al negocio.</t>
  </si>
  <si>
    <t>Confirma que la mejora no afecte stock, ventas, descuentos o relación con proveedores.</t>
  </si>
  <si>
    <t>CCC estable</t>
  </si>
  <si>
    <t>El ciclo no cambia de forma relevante.</t>
  </si>
  <si>
    <t>Compáralo con tus metas, estacionalidad y condiciones del sector.</t>
  </si>
  <si>
    <t>Nota importante</t>
  </si>
  <si>
    <t>La plantilla usa promedios simples entre saldos inicial y final. Calcula DSO con ventas a crédito y DPO con compras a crédito; algunas fuentes y empresas usan ingresos totales o costo de ventas como aproximaciones, por lo que los benchmarks solo son comparables si emplean la misma convención. En negocios muy estacionales, el promedio entre inicio y cierre puede no representar bien el periodo. No define un CCC ideal universal y no reemplaza asesoría contable o financiera.</t>
  </si>
  <si>
    <t>Base metodológica consultada</t>
  </si>
  <si>
    <t>Fuente</t>
  </si>
  <si>
    <t>Enlace</t>
  </si>
  <si>
    <t>Richards &amp; Laughlin (1980), Financial Management</t>
  </si>
  <si>
    <t>https://www.jstor.org/stable/3665310</t>
  </si>
  <si>
    <t>OpenStax, Principles of Finance, cap. 19.1</t>
  </si>
  <si>
    <t>https://openstax.org/books/principles-finance/pages/19-1-what-is-working-capital</t>
  </si>
  <si>
    <t>CFA Institute, Financial Ratio List</t>
  </si>
  <si>
    <t>https://www.cfainstitute.org/sites/default/files/-/media/documents/support/programs/cfa/cfa_program_level_ii_financial_ratio_list.pdf</t>
  </si>
  <si>
    <t>CFA Institute, A Look at the Cash Conversion Cycle</t>
  </si>
  <si>
    <t>https://blogs.cfainstitute.org/insideinvesting/2013/05/21/a-look-at-the-cash-conversion-cycle/</t>
  </si>
  <si>
    <t>BDC, Average days payable</t>
  </si>
  <si>
    <t>https://www.bdc.ca/en/articles-tools/entrepreneur-toolkit/financial-tools/accounts-payable-benchmarking-tool-entrepreneurs</t>
  </si>
  <si>
    <t>Corporate Finance Institute, Days Inventory Outstanding</t>
  </si>
  <si>
    <t>https://corporatefinanceinstitute.com/resources/accounting/days-inventory-outstanding-dio/</t>
  </si>
  <si>
    <t>Glosario de términos</t>
  </si>
  <si>
    <t>Término</t>
  </si>
  <si>
    <t>Qué significa</t>
  </si>
  <si>
    <t>Para qué sirve</t>
  </si>
  <si>
    <t>Ejemplo práctico</t>
  </si>
  <si>
    <t>Ciclo de conversión de efectivo</t>
  </si>
  <si>
    <t>Días que tarda el dinero invertido en operación en volver a caja.</t>
  </si>
  <si>
    <t>Mide la velocidad con la que el negocio recupera efectivo.</t>
  </si>
  <si>
    <t>Si da 55 días, el dinero tarda casi dos meses en regresar.</t>
  </si>
  <si>
    <t>CCC</t>
  </si>
  <si>
    <t>Sigla de ciclo de conversión de efectivo.</t>
  </si>
  <si>
    <t>Permite nombrar el indicador de forma corta.</t>
  </si>
  <si>
    <t>CCC = días de inventario + días de cobro - días de pago.</t>
  </si>
  <si>
    <t>Días de inventario</t>
  </si>
  <si>
    <t>Tiempo promedio que el inventario permanece antes de venderse.</t>
  </si>
  <si>
    <t>Detecta dinero atrapado en mercancía.</t>
  </si>
  <si>
    <t>Si sube frente a tu histórico, revisa rotación, compras y productos lentos.</t>
  </si>
  <si>
    <t>Días de cobro</t>
  </si>
  <si>
    <t>Tiempo promedio que tardan los clientes en pagar.</t>
  </si>
  <si>
    <t>Evalúa cartera, crédito y cobranza.</t>
  </si>
  <si>
    <t>Si vendes a 45 días, necesitas caja para cubrir ese plazo.</t>
  </si>
  <si>
    <t>Días de pago</t>
  </si>
  <si>
    <t>Tiempo promedio que tardas en pagar proveedores.</t>
  </si>
  <si>
    <t>Ayuda a revisar si los plazos de pago son sostenibles.</t>
  </si>
  <si>
    <t>Pagar en 20 días y cobrar en 45 presiona la caja.</t>
  </si>
  <si>
    <t>Inventario inicial</t>
  </si>
  <si>
    <t>Valor del inventario al inicio del periodo analizado.</t>
  </si>
  <si>
    <t>Sirve para calcular inventario promedio.</t>
  </si>
  <si>
    <t>Inventario al inicio del periodo.</t>
  </si>
  <si>
    <t>Inventario final</t>
  </si>
  <si>
    <t>Valor del inventario al cierre del periodo analizado.</t>
  </si>
  <si>
    <t>Inventario al cierre del periodo.</t>
  </si>
  <si>
    <t>Inventario promedio</t>
  </si>
  <si>
    <t>Promedio entre inventario inicial e inventario final.</t>
  </si>
  <si>
    <t>Base para calcular días de inventario.</t>
  </si>
  <si>
    <t>(Inventario inicial + inventario final) / 2.</t>
  </si>
  <si>
    <t>Costo de ventas</t>
  </si>
  <si>
    <t>Costo directo de los productos vendidos.</t>
  </si>
  <si>
    <t>Permite medir cuánto inventario se convirtió en venta.</t>
  </si>
  <si>
    <t>Costo de mercancía vendida, no gastos administrativos.</t>
  </si>
  <si>
    <t>Cuentas por cobrar inicial</t>
  </si>
  <si>
    <t>Saldo pendiente de cobro al inicio del periodo.</t>
  </si>
  <si>
    <t>Base para calcular promedio de cartera.</t>
  </si>
  <si>
    <t>Facturas de clientes no cobradas al inicio.</t>
  </si>
  <si>
    <t>Cuentas por cobrar final</t>
  </si>
  <si>
    <t>Saldo pendiente de cobro al cierre del periodo.</t>
  </si>
  <si>
    <t>Facturas pendientes al cierre del periodo.</t>
  </si>
  <si>
    <t>Cuentas por cobrar promedio</t>
  </si>
  <si>
    <t>Promedio de cartera entre inicio y cierre.</t>
  </si>
  <si>
    <t>Base para calcular días de cobro.</t>
  </si>
  <si>
    <t>(Cartera inicial + cartera final) / 2.</t>
  </si>
  <si>
    <t>Ventas a crédito</t>
  </si>
  <si>
    <t>Ventas que no se cobran de contado.</t>
  </si>
  <si>
    <t>Ventas con factura a 30, 45 o 60 días.</t>
  </si>
  <si>
    <t>Cuentas por pagar inicial</t>
  </si>
  <si>
    <t>Saldo pendiente con proveedores al inicio.</t>
  </si>
  <si>
    <t>Base para calcular promedio de cuentas por pagar.</t>
  </si>
  <si>
    <t>Facturas de proveedores abiertas al inicio.</t>
  </si>
  <si>
    <t>Cuentas por pagar final</t>
  </si>
  <si>
    <t>Saldo pendiente con proveedores al cierre.</t>
  </si>
  <si>
    <t>Facturas de proveedores abiertas al cierre.</t>
  </si>
  <si>
    <t>Cuentas por pagar promedio</t>
  </si>
  <si>
    <t>Promedio entre saldo inicial y final con proveedores.</t>
  </si>
  <si>
    <t>Base para calcular días de pago.</t>
  </si>
  <si>
    <t>(CXP inicial + CXP final) / 2.</t>
  </si>
  <si>
    <t>Compras a crédito del periodo</t>
  </si>
  <si>
    <t>Compras de inventario realizadas a crédito con proveedores durante el periodo.</t>
  </si>
  <si>
    <t>Mercancía comprada a crédito a proveedores durante el periodo evaluado.</t>
  </si>
  <si>
    <t>Liquidez</t>
  </si>
  <si>
    <t>Capacidad de cumplir pagos de corto plazo.</t>
  </si>
  <si>
    <t>Mide si el negocio tiene dinero disponible para operar.</t>
  </si>
  <si>
    <t>Caja para nómina, renta, proveedores e impuestos.</t>
  </si>
  <si>
    <t>Capital de trabajo</t>
  </si>
  <si>
    <t>Recursos necesarios para operar en el corto plazo.</t>
  </si>
  <si>
    <t>Ayuda a sostener compras, cartera e inventario.</t>
  </si>
  <si>
    <t>Dinero usado para financiar operación diaria.</t>
  </si>
  <si>
    <t>Rotación de inventario</t>
  </si>
  <si>
    <t>Velocidad con la que el inventario se vende y se repone.</t>
  </si>
  <si>
    <t>Ayuda a detectar productos lentos.</t>
  </si>
  <si>
    <t>Mayor rotación suele liberar caja.</t>
  </si>
  <si>
    <t>Cartera vencida</t>
  </si>
  <si>
    <t>Cuentas por cobrar que no se pagaron a tiempo.</t>
  </si>
  <si>
    <t>Permite priorizar cobranza.</t>
  </si>
  <si>
    <t>Facturas vencidas hace más de 30 días.</t>
  </si>
  <si>
    <t>Flujo de caja</t>
  </si>
  <si>
    <t>Entradas y salidas de dinero en un periodo.</t>
  </si>
  <si>
    <t>Muestra si habrá efectivo suficiente.</t>
  </si>
  <si>
    <t>Cobros menos pagos del mes.</t>
  </si>
  <si>
    <t>Escenario mejorado</t>
  </si>
  <si>
    <t>Supuesto de mejora para probar impacto.</t>
  </si>
  <si>
    <t>Sirve para simular decisiones antes de ejecutarlas.</t>
  </si>
  <si>
    <t>Reducir cobro de 30 a 25 días.</t>
  </si>
  <si>
    <t>Reducción del CCC (días)</t>
  </si>
  <si>
    <t>Diferencia positiva entre el CCC actual y el CCC simulado cuando el escenario acorta el ciclo.</t>
  </si>
  <si>
    <t>Muestra cuántos días se reduciría el ciclo bajo el escenario propuesto.</t>
  </si>
  <si>
    <t>Bajar de 55 a 35 días reduce el CCC en 20 días.</t>
  </si>
  <si>
    <t>Días del periodo evaluado</t>
  </si>
  <si>
    <t>Cantidad de días que cubren los datos ingresados.</t>
  </si>
  <si>
    <t>Permite calcular los indicadores según el periodo real analizado.</t>
  </si>
  <si>
    <t>Para un mes usa sus días reales; para un trimestre, los días que cubra; para un año completo, 365.</t>
  </si>
  <si>
    <t>Datos del negocio</t>
  </si>
  <si>
    <t>IMPORTANTE: borra los valores de ejemplo de la columna azul y reemplázalos por tus datos reales. No cambies los nombres de los campos.</t>
  </si>
  <si>
    <t>Campo</t>
  </si>
  <si>
    <t>Ingresa tu dato aquí</t>
  </si>
  <si>
    <t>Unidad</t>
  </si>
  <si>
    <t>Ayuda</t>
  </si>
  <si>
    <t>Nombre del negocio</t>
  </si>
  <si>
    <t>BellaGlow Online</t>
  </si>
  <si>
    <t>Texto</t>
  </si>
  <si>
    <t>Nombre comercial o referencia interna.</t>
  </si>
  <si>
    <t>días</t>
  </si>
  <si>
    <t>Escribe la cantidad de días del periodo analizado, entre 1 y 366. Todos los datos deben pertenecer a ese mismo periodo.</t>
  </si>
  <si>
    <t>$</t>
  </si>
  <si>
    <t>Valor del inventario al inicio del periodo.</t>
  </si>
  <si>
    <t>Valor del inventario al cierre del periodo.</t>
  </si>
  <si>
    <t>Costo de ventas del periodo</t>
  </si>
  <si>
    <t>Costo directo de los productos vendidos durante el periodo evaluado.</t>
  </si>
  <si>
    <t>Ventas a crédito del periodo</t>
  </si>
  <si>
    <t>Ventas a crédito realizadas durante el mismo periodo evaluado.</t>
  </si>
  <si>
    <t>Compras realizadas a crédito con proveedores durante el mismo periodo evaluado.</t>
  </si>
  <si>
    <t>Resultado automático</t>
  </si>
  <si>
    <t>Indicador</t>
  </si>
  <si>
    <t>Interpretación</t>
  </si>
  <si>
    <t>Lectura ejecutiva</t>
  </si>
  <si>
    <t>Resultado clave</t>
  </si>
  <si>
    <t>Siguiente revisión</t>
  </si>
  <si>
    <t>Simulador de mejora</t>
  </si>
  <si>
    <t>Cambia solo las celdas azules de la columna Escenario mejorado. El resto se calcula automáticamente.</t>
  </si>
  <si>
    <t>Variable</t>
  </si>
  <si>
    <t>Actual</t>
  </si>
  <si>
    <t>Diferencia</t>
  </si>
  <si>
    <t>Impacto en el CCC</t>
  </si>
  <si>
    <t>Acción sugerida</t>
  </si>
  <si>
    <t>Reducir productos lentos y ajustar compras.</t>
  </si>
  <si>
    <t>Cobrar antes y mejorar seguimiento.</t>
  </si>
  <si>
    <t>Negociar plazos sanos con proveedores.</t>
  </si>
  <si>
    <t>CCC total</t>
  </si>
  <si>
    <t>Evaluar la palanca con mayor impacto sin deteriorar servicio, margen ni términos acordados.</t>
  </si>
  <si>
    <t>Nota: aumentar los días de pago reduce el CCC solo si el plazo es sostenible y respeta las condiciones acordadas con proveedores.</t>
  </si>
  <si>
    <t>Resumen</t>
  </si>
  <si>
    <t>Usa esta hoja para convertir el diagnóstico en tareas. Puedes organizar las acciones por estado, responsable y fecha.</t>
  </si>
  <si>
    <t>Área</t>
  </si>
  <si>
    <t>Problema detectado</t>
  </si>
  <si>
    <t>Acción concreta</t>
  </si>
  <si>
    <t>Responsable</t>
  </si>
  <si>
    <t>Fecha límite</t>
  </si>
  <si>
    <t>Estado</t>
  </si>
  <si>
    <t>Indicador de seguimiento</t>
  </si>
  <si>
    <t>Comentario</t>
  </si>
  <si>
    <t>Inventario</t>
  </si>
  <si>
    <t>Productos de baja rotación</t>
  </si>
  <si>
    <t>Revisar top 20 productos lentos y definir liquidación</t>
  </si>
  <si>
    <t>Compras</t>
  </si>
  <si>
    <t>Pendiente</t>
  </si>
  <si>
    <t>Cartera</t>
  </si>
  <si>
    <t>Clientes pagan tarde</t>
  </si>
  <si>
    <t>Enviar recordatorios 5 días antes del vencimiento</t>
  </si>
  <si>
    <t>Administración</t>
  </si>
  <si>
    <t>Proveedores</t>
  </si>
  <si>
    <t>Plazo de pago menor a la meta negociada</t>
  </si>
  <si>
    <t>Negociar un plazo sostenible con proveedores clave</t>
  </si>
  <si>
    <t>Gerencia</t>
  </si>
  <si>
    <t>Caja</t>
  </si>
  <si>
    <t>Seguimiento irregular</t>
  </si>
  <si>
    <t>Revisar CCC y flujo de caja cada mes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</si>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</sst>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[Red]\(\$#,##0\);\-"/>
    <numFmt numFmtId="165" formatCode="0.0;[Red]\(0.0\);\-"/>
    <numFmt numFmtId="166" formatCode="dd/mm/yyyy"/>
  </numFmts>
  <fonts count="13">
    <font>
      <sz val="11"/>
      <name val="Carlito"/>
    </font>
    <font>
      <b/>
      <sz val="16"/>
      <color rgb="FFFFFFFF"/>
      <name val="Carlito"/>
    </font>
    <font>
      <b/>
      <sz val="11"/>
      <color rgb="FF1F2937"/>
      <name val="Carlito"/>
    </font>
    <font>
      <b/>
      <sz val="11"/>
      <color rgb="FFFFFFFF"/>
      <name val="Carlito"/>
    </font>
    <font>
      <sz val="11"/>
      <color rgb="FF1F2937"/>
      <name val="Carlito"/>
    </font>
    <font>
      <sz val="11"/>
      <color rgb="FF0000FF"/>
      <name val="Carlito"/>
    </font>
    <font>
      <b/>
      <sz val="10"/>
      <color rgb="FFFFFFFF"/>
      <name val="Carlito"/>
    </font>
    <font>
      <sz val="9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9E7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DEBF7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4" borderId="0" xfId="0" applyFont="1" applyFill="1" applyAlignment="1">
      <alignment horizontal="left" vertical="center"/>
    </xf>
    <xf numFmtId="0" fontId="0" fillId="3" borderId="0" xfId="0" applyFill="1" applyAlignment="1">
      <alignment horizontal="left" wrapText="1"/>
    </xf>
    <xf numFmtId="0" fontId="2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2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2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12" fillId="3" borderId="21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0" fillId="3" borderId="0" xfId="0" applyFill="1" applyProtection="1">
      <protection locked="0"/>
    </xf>
    <xf numFmtId="0" fontId="2" fillId="5" borderId="0" xfId="0" applyFont="1" applyFill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5" fillId="7" borderId="12" xfId="0" applyFont="1" applyFill="1" applyBorder="1" applyAlignment="1" applyProtection="1">
      <alignment vertical="center" wrapText="1"/>
      <protection locked="0"/>
    </xf>
    <xf numFmtId="0" fontId="4" fillId="3" borderId="5" xfId="0" applyFont="1" applyFill="1" applyBorder="1" applyAlignment="1" applyProtection="1">
      <alignment vertical="center" wrapText="1"/>
      <protection locked="0"/>
    </xf>
    <xf numFmtId="0" fontId="4" fillId="3" borderId="6" xfId="0" applyFont="1" applyFill="1" applyBorder="1" applyAlignment="1" applyProtection="1">
      <alignment vertical="center" wrapText="1"/>
      <protection locked="0"/>
    </xf>
    <xf numFmtId="0" fontId="4" fillId="3" borderId="7" xfId="0" applyFont="1" applyFill="1" applyBorder="1" applyAlignment="1" applyProtection="1">
      <alignment vertical="center" wrapText="1"/>
      <protection locked="0"/>
    </xf>
    <xf numFmtId="1" fontId="5" fillId="7" borderId="13" xfId="0" applyNumberFormat="1" applyFont="1" applyFill="1" applyBorder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vertical="center" wrapText="1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164" fontId="5" fillId="7" borderId="13" xfId="0" applyNumberFormat="1" applyFont="1" applyFill="1" applyBorder="1" applyAlignment="1" applyProtection="1">
      <alignment vertical="center" wrapText="1"/>
      <protection locked="0"/>
    </xf>
    <xf numFmtId="0" fontId="4" fillId="3" borderId="9" xfId="0" applyFont="1" applyFill="1" applyBorder="1" applyAlignment="1" applyProtection="1">
      <alignment vertical="center" wrapText="1"/>
      <protection locked="0"/>
    </xf>
    <xf numFmtId="164" fontId="5" fillId="7" borderId="14" xfId="0" applyNumberFormat="1" applyFont="1" applyFill="1" applyBorder="1" applyAlignment="1" applyProtection="1">
      <alignment vertical="center" wrapText="1"/>
      <protection locked="0"/>
    </xf>
    <xf numFmtId="0" fontId="4" fillId="3" borderId="10" xfId="0" applyFont="1" applyFill="1" applyBorder="1" applyAlignment="1" applyProtection="1">
      <alignment vertical="center" wrapText="1"/>
      <protection locked="0"/>
    </xf>
    <xf numFmtId="0" fontId="4" fillId="3" borderId="11" xfId="0" applyFont="1" applyFill="1" applyBorder="1" applyAlignment="1" applyProtection="1">
      <alignment vertical="center" wrapText="1"/>
      <protection locked="0"/>
    </xf>
    <xf numFmtId="165" fontId="4" fillId="3" borderId="5" xfId="0" applyNumberFormat="1" applyFont="1" applyFill="1" applyBorder="1" applyAlignment="1" applyProtection="1">
      <alignment vertical="center" wrapText="1"/>
      <protection locked="0"/>
    </xf>
    <xf numFmtId="165" fontId="4" fillId="3" borderId="0" xfId="0" applyNumberFormat="1" applyFont="1" applyFill="1" applyAlignment="1" applyProtection="1">
      <alignment vertical="center" wrapText="1"/>
      <protection locked="0"/>
    </xf>
    <xf numFmtId="165" fontId="4" fillId="5" borderId="10" xfId="0" applyNumberFormat="1" applyFont="1" applyFill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vertical="center" wrapText="1"/>
      <protection locked="0"/>
    </xf>
    <xf numFmtId="0" fontId="4" fillId="3" borderId="6" xfId="0" applyFont="1" applyFill="1" applyBorder="1" applyAlignment="1" applyProtection="1">
      <alignment vertical="center" wrapText="1"/>
      <protection locked="0"/>
    </xf>
    <xf numFmtId="0" fontId="4" fillId="3" borderId="10" xfId="0" applyFont="1" applyFill="1" applyBorder="1" applyAlignment="1" applyProtection="1">
      <alignment vertical="center" wrapText="1"/>
      <protection locked="0"/>
    </xf>
    <xf numFmtId="0" fontId="4" fillId="3" borderId="11" xfId="0" applyFont="1" applyFill="1" applyBorder="1" applyAlignment="1" applyProtection="1">
      <alignment vertical="center" wrapText="1"/>
      <protection locked="0"/>
    </xf>
    <xf numFmtId="165" fontId="5" fillId="7" borderId="12" xfId="0" applyNumberFormat="1" applyFont="1" applyFill="1" applyBorder="1" applyAlignment="1" applyProtection="1">
      <alignment vertical="center" wrapText="1"/>
      <protection locked="0"/>
    </xf>
    <xf numFmtId="165" fontId="5" fillId="7" borderId="13" xfId="0" applyNumberFormat="1" applyFont="1" applyFill="1" applyBorder="1" applyAlignment="1" applyProtection="1">
      <alignment vertical="center" wrapText="1"/>
      <protection locked="0"/>
    </xf>
    <xf numFmtId="165" fontId="5" fillId="7" borderId="14" xfId="0" applyNumberFormat="1" applyFont="1" applyFill="1" applyBorder="1" applyAlignment="1" applyProtection="1">
      <alignment vertical="center" wrapText="1"/>
      <protection locked="0"/>
    </xf>
    <xf numFmtId="165" fontId="4" fillId="3" borderId="10" xfId="0" applyNumberFormat="1" applyFont="1" applyFill="1" applyBorder="1" applyAlignment="1" applyProtection="1">
      <alignment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166" fontId="4" fillId="3" borderId="5" xfId="0" applyNumberFormat="1" applyFont="1" applyFill="1" applyBorder="1" applyAlignment="1" applyProtection="1">
      <alignment vertical="center" wrapText="1"/>
      <protection locked="0"/>
    </xf>
    <xf numFmtId="166" fontId="4" fillId="3" borderId="0" xfId="0" applyNumberFormat="1" applyFont="1" applyFill="1" applyAlignment="1" applyProtection="1">
      <alignment vertical="center" wrapText="1"/>
      <protection locked="0"/>
    </xf>
    <xf numFmtId="166" fontId="4" fillId="3" borderId="10" xfId="0" applyNumberFormat="1" applyFont="1" applyFill="1" applyBorder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6"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987082</xdr:colOff>
      <xdr:row>3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2016AC-C070-47B2-A6B6-F92B043FA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30300" y="0"/>
          <a:ext cx="211103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1657642</xdr:colOff>
      <xdr:row>3</xdr:row>
      <xdr:rowOff>20955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AA05CF-D19A-438C-8493-1C9371C3F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68475" y="0"/>
          <a:ext cx="2111032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1444282</xdr:colOff>
      <xdr:row>2</xdr:row>
      <xdr:rowOff>169545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CDEE28-3BC1-40BF-9FC4-D8E284E37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0" y="0"/>
          <a:ext cx="2111032" cy="60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2111032</xdr:colOff>
      <xdr:row>3</xdr:row>
      <xdr:rowOff>17145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DFDBA8-69D0-49A9-920D-5B3C0D737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950" y="0"/>
          <a:ext cx="2111032" cy="6115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2114842</xdr:colOff>
      <xdr:row>2</xdr:row>
      <xdr:rowOff>173355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932F3-E305-4903-8B1F-8655744F3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01550" y="0"/>
          <a:ext cx="211484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13" sqref="C13"/>
    </sheetView>
  </sheetViews>
  <sheetFormatPr baseColWidth="10" defaultColWidth="31.8984375" defaultRowHeight="13.8"/>
  <cols>
    <col min="1" max="1" width="39.69921875" style="2" customWidth="1"/>
    <col min="2" max="2" width="49.59765625" style="2" customWidth="1"/>
    <col min="3" max="3" width="51.59765625" style="2" customWidth="1"/>
    <col min="4" max="4" width="40.5" style="2" customWidth="1"/>
    <col min="5" max="5" width="14.796875" style="2" customWidth="1"/>
    <col min="6" max="16384" width="31.8984375" style="2"/>
  </cols>
  <sheetData>
    <row r="1" spans="1:6" ht="21">
      <c r="A1" s="1" t="s">
        <v>0</v>
      </c>
      <c r="B1" s="1"/>
      <c r="C1" s="1"/>
      <c r="D1" s="1"/>
    </row>
    <row r="3" spans="1:6">
      <c r="A3" s="3" t="s">
        <v>1</v>
      </c>
      <c r="B3" s="3"/>
      <c r="C3" s="3"/>
      <c r="D3" s="3"/>
    </row>
    <row r="4" spans="1:6" ht="14.4" thickBot="1">
      <c r="A4" s="4" t="s">
        <v>2</v>
      </c>
      <c r="B4" s="4"/>
      <c r="C4" s="4"/>
      <c r="D4" s="4"/>
    </row>
    <row r="5" spans="1:6" ht="31.8" customHeight="1">
      <c r="A5" s="4" t="s">
        <v>3</v>
      </c>
      <c r="B5" s="4"/>
      <c r="C5" s="4"/>
      <c r="D5" s="4"/>
      <c r="E5" s="25" t="s">
        <v>227</v>
      </c>
      <c r="F5" s="26"/>
    </row>
    <row r="6" spans="1:6" ht="31.8" customHeight="1">
      <c r="A6" s="4" t="s">
        <v>4</v>
      </c>
      <c r="B6" s="4"/>
      <c r="C6" s="4"/>
      <c r="D6" s="4"/>
      <c r="E6" s="27"/>
      <c r="F6" s="28"/>
    </row>
    <row r="7" spans="1:6" ht="31.8" customHeight="1" thickBot="1">
      <c r="A7" s="4" t="s">
        <v>5</v>
      </c>
      <c r="B7" s="4"/>
      <c r="C7" s="4"/>
      <c r="D7" s="4"/>
      <c r="E7" s="29"/>
      <c r="F7" s="30"/>
    </row>
    <row r="8" spans="1:6" ht="31.8" customHeight="1" thickBot="1">
      <c r="A8" s="5" t="s">
        <v>6</v>
      </c>
      <c r="B8" s="5"/>
      <c r="C8" s="5"/>
      <c r="D8" s="5"/>
      <c r="E8" s="31" t="s">
        <v>228</v>
      </c>
      <c r="F8" s="32"/>
    </row>
    <row r="9" spans="1:6">
      <c r="A9" s="3" t="s">
        <v>7</v>
      </c>
      <c r="B9" s="3"/>
      <c r="C9" s="3"/>
      <c r="D9" s="3"/>
    </row>
    <row r="11" spans="1:6">
      <c r="A11" s="6" t="s">
        <v>8</v>
      </c>
      <c r="B11" s="7" t="s">
        <v>9</v>
      </c>
      <c r="C11" s="7" t="s">
        <v>10</v>
      </c>
      <c r="D11" s="8" t="s">
        <v>11</v>
      </c>
    </row>
    <row r="12" spans="1:6" ht="27.6">
      <c r="A12" s="9">
        <v>1</v>
      </c>
      <c r="B12" s="10" t="s">
        <v>12</v>
      </c>
      <c r="C12" s="10" t="s">
        <v>13</v>
      </c>
      <c r="D12" s="11" t="s">
        <v>14</v>
      </c>
    </row>
    <row r="13" spans="1:6" ht="27.6">
      <c r="A13" s="12">
        <v>2</v>
      </c>
      <c r="B13" s="13" t="s">
        <v>15</v>
      </c>
      <c r="C13" s="13" t="s">
        <v>16</v>
      </c>
      <c r="D13" s="14" t="s">
        <v>17</v>
      </c>
    </row>
    <row r="14" spans="1:6" ht="27.6">
      <c r="A14" s="12">
        <v>3</v>
      </c>
      <c r="B14" s="13" t="s">
        <v>18</v>
      </c>
      <c r="C14" s="13" t="s">
        <v>19</v>
      </c>
      <c r="D14" s="14" t="s">
        <v>20</v>
      </c>
    </row>
    <row r="15" spans="1:6" ht="27.6">
      <c r="A15" s="12">
        <v>4</v>
      </c>
      <c r="B15" s="13" t="s">
        <v>21</v>
      </c>
      <c r="C15" s="13" t="s">
        <v>22</v>
      </c>
      <c r="D15" s="14" t="s">
        <v>23</v>
      </c>
    </row>
    <row r="16" spans="1:6" ht="27.6">
      <c r="A16" s="12">
        <v>5</v>
      </c>
      <c r="B16" s="13" t="s">
        <v>24</v>
      </c>
      <c r="C16" s="13" t="s">
        <v>25</v>
      </c>
      <c r="D16" s="14" t="s">
        <v>26</v>
      </c>
    </row>
    <row r="17" spans="1:4" ht="27.6">
      <c r="A17" s="15">
        <v>6</v>
      </c>
      <c r="B17" s="16" t="s">
        <v>27</v>
      </c>
      <c r="C17" s="16" t="s">
        <v>28</v>
      </c>
      <c r="D17" s="17" t="s">
        <v>29</v>
      </c>
    </row>
    <row r="19" spans="1:4">
      <c r="A19" s="3" t="s">
        <v>30</v>
      </c>
      <c r="B19" s="3"/>
      <c r="C19" s="3"/>
      <c r="D19" s="3"/>
    </row>
    <row r="21" spans="1:4">
      <c r="A21" s="6" t="s">
        <v>21</v>
      </c>
      <c r="B21" s="7" t="s">
        <v>31</v>
      </c>
      <c r="C21" s="8" t="s">
        <v>32</v>
      </c>
    </row>
    <row r="22" spans="1:4" ht="27.6">
      <c r="A22" s="9" t="s">
        <v>33</v>
      </c>
      <c r="B22" s="10" t="s">
        <v>34</v>
      </c>
      <c r="C22" s="11" t="s">
        <v>35</v>
      </c>
    </row>
    <row r="23" spans="1:4" ht="27.6">
      <c r="A23" s="12" t="s">
        <v>36</v>
      </c>
      <c r="B23" s="13" t="s">
        <v>37</v>
      </c>
      <c r="C23" s="14" t="s">
        <v>38</v>
      </c>
    </row>
    <row r="24" spans="1:4" ht="27.6">
      <c r="A24" s="12" t="s">
        <v>39</v>
      </c>
      <c r="B24" s="13" t="s">
        <v>40</v>
      </c>
      <c r="C24" s="14" t="s">
        <v>41</v>
      </c>
    </row>
    <row r="25" spans="1:4" ht="27.6">
      <c r="A25" s="15" t="s">
        <v>42</v>
      </c>
      <c r="B25" s="16" t="s">
        <v>43</v>
      </c>
      <c r="C25" s="17" t="s">
        <v>44</v>
      </c>
    </row>
    <row r="27" spans="1:4">
      <c r="A27" s="18" t="s">
        <v>45</v>
      </c>
      <c r="B27" s="19" t="s">
        <v>46</v>
      </c>
      <c r="C27" s="19"/>
      <c r="D27" s="19"/>
    </row>
    <row r="29" spans="1:4">
      <c r="A29" s="20" t="s">
        <v>47</v>
      </c>
      <c r="B29" s="20"/>
      <c r="C29" s="20"/>
      <c r="D29" s="20"/>
    </row>
    <row r="30" spans="1:4">
      <c r="A30" s="21" t="s">
        <v>48</v>
      </c>
      <c r="B30" s="22" t="s">
        <v>49</v>
      </c>
      <c r="C30" s="22"/>
      <c r="D30" s="22"/>
    </row>
    <row r="31" spans="1:4">
      <c r="A31" s="23" t="s">
        <v>50</v>
      </c>
      <c r="B31" s="24" t="s">
        <v>51</v>
      </c>
      <c r="C31" s="24"/>
      <c r="D31" s="24"/>
    </row>
    <row r="32" spans="1:4">
      <c r="A32" s="23" t="s">
        <v>52</v>
      </c>
      <c r="B32" s="24" t="s">
        <v>53</v>
      </c>
      <c r="C32" s="24"/>
      <c r="D32" s="24"/>
    </row>
    <row r="33" spans="1:4">
      <c r="A33" s="23" t="s">
        <v>54</v>
      </c>
      <c r="B33" s="24" t="s">
        <v>55</v>
      </c>
      <c r="C33" s="24"/>
      <c r="D33" s="24"/>
    </row>
    <row r="34" spans="1:4">
      <c r="A34" s="23" t="s">
        <v>56</v>
      </c>
      <c r="B34" s="24" t="s">
        <v>57</v>
      </c>
      <c r="C34" s="24"/>
      <c r="D34" s="24"/>
    </row>
    <row r="35" spans="1:4">
      <c r="A35" s="23" t="s">
        <v>58</v>
      </c>
      <c r="B35" s="24" t="s">
        <v>59</v>
      </c>
      <c r="C35" s="24"/>
      <c r="D35" s="24"/>
    </row>
    <row r="36" spans="1:4">
      <c r="A36" s="23" t="s">
        <v>60</v>
      </c>
      <c r="B36" s="24" t="s">
        <v>61</v>
      </c>
      <c r="C36" s="24"/>
      <c r="D36" s="24"/>
    </row>
  </sheetData>
  <sheetProtection algorithmName="SHA-512" hashValue="r1zT5Ogv6gkBEjPBlL/LSZdV4A+TMbgCG8noLepEXbqsE1L6sbh16XvLkNTAIaa481+zGehWEkTtuc4jdUNKSA==" saltValue="9+uC5kk+jXIlM2UFZN6tzw==" spinCount="100000" sheet="1" objects="1" scenarios="1" formatCells="0" formatColumns="0" formatRows="0" insertColumns="0" sort="0" autoFilter="0" pivotTables="0"/>
  <mergeCells count="20">
    <mergeCell ref="B34:D34"/>
    <mergeCell ref="B35:D35"/>
    <mergeCell ref="B36:D36"/>
    <mergeCell ref="E5:F7"/>
    <mergeCell ref="E8:F8"/>
    <mergeCell ref="A29:D29"/>
    <mergeCell ref="B30:D30"/>
    <mergeCell ref="B31:D31"/>
    <mergeCell ref="B32:D32"/>
    <mergeCell ref="B33:D33"/>
    <mergeCell ref="A7:D7"/>
    <mergeCell ref="A8:D8"/>
    <mergeCell ref="A9:D9"/>
    <mergeCell ref="A19:D19"/>
    <mergeCell ref="B27:D27"/>
    <mergeCell ref="A1:D1"/>
    <mergeCell ref="A3:D3"/>
    <mergeCell ref="A4:D4"/>
    <mergeCell ref="A5:D5"/>
    <mergeCell ref="A6:D6"/>
  </mergeCells>
  <hyperlinks>
    <hyperlink ref="E8" r:id="rId1" xr:uid="{A09C75E5-D881-486A-A079-613835B9D43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topLeftCell="B1" workbookViewId="0">
      <selection activeCell="F4" sqref="F4:G7"/>
    </sheetView>
  </sheetViews>
  <sheetFormatPr baseColWidth="10" defaultColWidth="8.796875" defaultRowHeight="13.8"/>
  <cols>
    <col min="1" max="1" width="28" style="2" customWidth="1"/>
    <col min="2" max="2" width="52.8984375" style="2" customWidth="1"/>
    <col min="3" max="3" width="53.296875" style="2" customWidth="1"/>
    <col min="4" max="4" width="55.796875" style="2" customWidth="1"/>
    <col min="5" max="5" width="6" style="2" customWidth="1"/>
    <col min="6" max="7" width="26.296875" style="2" customWidth="1"/>
    <col min="8" max="16384" width="8.796875" style="2"/>
  </cols>
  <sheetData>
    <row r="1" spans="1:7" ht="22.35" customHeight="1">
      <c r="A1" s="1" t="s">
        <v>62</v>
      </c>
      <c r="B1" s="1"/>
      <c r="C1" s="1"/>
      <c r="D1" s="1"/>
    </row>
    <row r="2" spans="1:7" ht="12" customHeight="1"/>
    <row r="3" spans="1:7" ht="12" customHeight="1" thickBot="1">
      <c r="A3" s="6" t="s">
        <v>63</v>
      </c>
      <c r="B3" s="7" t="s">
        <v>64</v>
      </c>
      <c r="C3" s="7" t="s">
        <v>65</v>
      </c>
      <c r="D3" s="8" t="s">
        <v>66</v>
      </c>
    </row>
    <row r="4" spans="1:7" ht="34.799999999999997" customHeight="1">
      <c r="A4" s="9" t="s">
        <v>67</v>
      </c>
      <c r="B4" s="10" t="s">
        <v>68</v>
      </c>
      <c r="C4" s="10" t="s">
        <v>69</v>
      </c>
      <c r="D4" s="11" t="s">
        <v>70</v>
      </c>
      <c r="F4" s="25" t="s">
        <v>227</v>
      </c>
      <c r="G4" s="26"/>
    </row>
    <row r="5" spans="1:7" ht="34.799999999999997" customHeight="1">
      <c r="A5" s="12" t="s">
        <v>71</v>
      </c>
      <c r="B5" s="13" t="s">
        <v>72</v>
      </c>
      <c r="C5" s="13" t="s">
        <v>73</v>
      </c>
      <c r="D5" s="14" t="s">
        <v>74</v>
      </c>
      <c r="F5" s="27"/>
      <c r="G5" s="28"/>
    </row>
    <row r="6" spans="1:7" ht="34.799999999999997" customHeight="1" thickBot="1">
      <c r="A6" s="12" t="s">
        <v>75</v>
      </c>
      <c r="B6" s="13" t="s">
        <v>76</v>
      </c>
      <c r="C6" s="13" t="s">
        <v>77</v>
      </c>
      <c r="D6" s="14" t="s">
        <v>78</v>
      </c>
      <c r="F6" s="29"/>
      <c r="G6" s="30"/>
    </row>
    <row r="7" spans="1:7" ht="34.799999999999997" customHeight="1" thickBot="1">
      <c r="A7" s="12" t="s">
        <v>79</v>
      </c>
      <c r="B7" s="13" t="s">
        <v>80</v>
      </c>
      <c r="C7" s="13" t="s">
        <v>81</v>
      </c>
      <c r="D7" s="14" t="s">
        <v>82</v>
      </c>
      <c r="F7" s="31" t="s">
        <v>228</v>
      </c>
      <c r="G7" s="32"/>
    </row>
    <row r="8" spans="1:7" ht="12" customHeight="1">
      <c r="A8" s="12" t="s">
        <v>83</v>
      </c>
      <c r="B8" s="13" t="s">
        <v>84</v>
      </c>
      <c r="C8" s="13" t="s">
        <v>85</v>
      </c>
      <c r="D8" s="14" t="s">
        <v>86</v>
      </c>
    </row>
    <row r="9" spans="1:7" ht="12" customHeight="1">
      <c r="A9" s="12" t="s">
        <v>87</v>
      </c>
      <c r="B9" s="13" t="s">
        <v>88</v>
      </c>
      <c r="C9" s="13" t="s">
        <v>89</v>
      </c>
      <c r="D9" s="14" t="s">
        <v>90</v>
      </c>
    </row>
    <row r="10" spans="1:7" ht="12" customHeight="1">
      <c r="A10" s="12" t="s">
        <v>91</v>
      </c>
      <c r="B10" s="13" t="s">
        <v>92</v>
      </c>
      <c r="C10" s="13" t="s">
        <v>89</v>
      </c>
      <c r="D10" s="14" t="s">
        <v>93</v>
      </c>
    </row>
    <row r="11" spans="1:7" ht="12" customHeight="1">
      <c r="A11" s="12" t="s">
        <v>94</v>
      </c>
      <c r="B11" s="13" t="s">
        <v>95</v>
      </c>
      <c r="C11" s="13" t="s">
        <v>96</v>
      </c>
      <c r="D11" s="14" t="s">
        <v>97</v>
      </c>
    </row>
    <row r="12" spans="1:7" ht="21.15" customHeight="1">
      <c r="A12" s="12" t="s">
        <v>98</v>
      </c>
      <c r="B12" s="13" t="s">
        <v>99</v>
      </c>
      <c r="C12" s="13" t="s">
        <v>100</v>
      </c>
      <c r="D12" s="14" t="s">
        <v>101</v>
      </c>
    </row>
    <row r="13" spans="1:7" ht="12" customHeight="1">
      <c r="A13" s="12" t="s">
        <v>102</v>
      </c>
      <c r="B13" s="13" t="s">
        <v>103</v>
      </c>
      <c r="C13" s="13" t="s">
        <v>104</v>
      </c>
      <c r="D13" s="14" t="s">
        <v>105</v>
      </c>
    </row>
    <row r="14" spans="1:7" ht="12" customHeight="1">
      <c r="A14" s="12" t="s">
        <v>106</v>
      </c>
      <c r="B14" s="13" t="s">
        <v>107</v>
      </c>
      <c r="C14" s="13" t="s">
        <v>104</v>
      </c>
      <c r="D14" s="14" t="s">
        <v>108</v>
      </c>
    </row>
    <row r="15" spans="1:7" ht="12" customHeight="1">
      <c r="A15" s="12" t="s">
        <v>109</v>
      </c>
      <c r="B15" s="13" t="s">
        <v>110</v>
      </c>
      <c r="C15" s="13" t="s">
        <v>111</v>
      </c>
      <c r="D15" s="14" t="s">
        <v>112</v>
      </c>
    </row>
    <row r="16" spans="1:7" ht="12" customHeight="1">
      <c r="A16" s="12" t="s">
        <v>113</v>
      </c>
      <c r="B16" s="13" t="s">
        <v>114</v>
      </c>
      <c r="C16" s="13" t="s">
        <v>111</v>
      </c>
      <c r="D16" s="14" t="s">
        <v>115</v>
      </c>
    </row>
    <row r="17" spans="1:4" ht="12" customHeight="1">
      <c r="A17" s="12" t="s">
        <v>116</v>
      </c>
      <c r="B17" s="13" t="s">
        <v>117</v>
      </c>
      <c r="C17" s="13" t="s">
        <v>118</v>
      </c>
      <c r="D17" s="14" t="s">
        <v>119</v>
      </c>
    </row>
    <row r="18" spans="1:4" ht="12" customHeight="1">
      <c r="A18" s="12" t="s">
        <v>120</v>
      </c>
      <c r="B18" s="13" t="s">
        <v>121</v>
      </c>
      <c r="C18" s="13" t="s">
        <v>118</v>
      </c>
      <c r="D18" s="14" t="s">
        <v>122</v>
      </c>
    </row>
    <row r="19" spans="1:4" ht="12" customHeight="1">
      <c r="A19" s="12" t="s">
        <v>123</v>
      </c>
      <c r="B19" s="13" t="s">
        <v>124</v>
      </c>
      <c r="C19" s="13" t="s">
        <v>125</v>
      </c>
      <c r="D19" s="14" t="s">
        <v>126</v>
      </c>
    </row>
    <row r="20" spans="1:4" ht="21.15" customHeight="1">
      <c r="A20" s="12" t="s">
        <v>127</v>
      </c>
      <c r="B20" s="13" t="s">
        <v>128</v>
      </c>
      <c r="C20" s="13" t="s">
        <v>125</v>
      </c>
      <c r="D20" s="14" t="s">
        <v>129</v>
      </c>
    </row>
    <row r="21" spans="1:4" ht="21.15" customHeight="1">
      <c r="A21" s="12" t="s">
        <v>130</v>
      </c>
      <c r="B21" s="13" t="s">
        <v>131</v>
      </c>
      <c r="C21" s="13" t="s">
        <v>132</v>
      </c>
      <c r="D21" s="14" t="s">
        <v>133</v>
      </c>
    </row>
    <row r="22" spans="1:4" ht="12" customHeight="1">
      <c r="A22" s="12" t="s">
        <v>134</v>
      </c>
      <c r="B22" s="13" t="s">
        <v>135</v>
      </c>
      <c r="C22" s="13" t="s">
        <v>136</v>
      </c>
      <c r="D22" s="14" t="s">
        <v>137</v>
      </c>
    </row>
    <row r="23" spans="1:4" ht="21.15" customHeight="1">
      <c r="A23" s="12" t="s">
        <v>138</v>
      </c>
      <c r="B23" s="13" t="s">
        <v>139</v>
      </c>
      <c r="C23" s="13" t="s">
        <v>140</v>
      </c>
      <c r="D23" s="14" t="s">
        <v>141</v>
      </c>
    </row>
    <row r="24" spans="1:4" ht="12" customHeight="1">
      <c r="A24" s="12" t="s">
        <v>142</v>
      </c>
      <c r="B24" s="13" t="s">
        <v>143</v>
      </c>
      <c r="C24" s="13" t="s">
        <v>144</v>
      </c>
      <c r="D24" s="14" t="s">
        <v>145</v>
      </c>
    </row>
    <row r="25" spans="1:4" ht="12" customHeight="1">
      <c r="A25" s="12" t="s">
        <v>146</v>
      </c>
      <c r="B25" s="13" t="s">
        <v>147</v>
      </c>
      <c r="C25" s="13" t="s">
        <v>148</v>
      </c>
      <c r="D25" s="14" t="s">
        <v>149</v>
      </c>
    </row>
    <row r="26" spans="1:4" ht="12" customHeight="1">
      <c r="A26" s="12" t="s">
        <v>150</v>
      </c>
      <c r="B26" s="13" t="s">
        <v>151</v>
      </c>
      <c r="C26" s="13" t="s">
        <v>152</v>
      </c>
      <c r="D26" s="14" t="s">
        <v>153</v>
      </c>
    </row>
    <row r="27" spans="1:4" ht="12" customHeight="1">
      <c r="A27" s="12" t="s">
        <v>154</v>
      </c>
      <c r="B27" s="13" t="s">
        <v>155</v>
      </c>
      <c r="C27" s="13" t="s">
        <v>156</v>
      </c>
      <c r="D27" s="14" t="s">
        <v>157</v>
      </c>
    </row>
    <row r="28" spans="1:4" ht="21.15" customHeight="1">
      <c r="A28" s="15" t="s">
        <v>158</v>
      </c>
      <c r="B28" s="16" t="s">
        <v>159</v>
      </c>
      <c r="C28" s="16" t="s">
        <v>160</v>
      </c>
      <c r="D28" s="17" t="s">
        <v>161</v>
      </c>
    </row>
  </sheetData>
  <sheetProtection algorithmName="SHA-512" hashValue="eZoZUX3SVzBh1y8fsA9LxSyA9lMr/TQdwSHSmHuJwDN/bQ0GTxcT6GuWaFK0NhFD4z6LNtAHfGSKxIYmheM0AA==" saltValue="CgAj7o4dyrsWIP1y9X/oaQ==" spinCount="100000" sheet="1" objects="1" scenarios="1" formatCells="0" formatColumns="0" formatRows="0" insertColumns="0" sort="0" autoFilter="0" pivotTables="0"/>
  <mergeCells count="3">
    <mergeCell ref="A1:D1"/>
    <mergeCell ref="F4:G6"/>
    <mergeCell ref="F7:G7"/>
  </mergeCells>
  <hyperlinks>
    <hyperlink ref="F7" r:id="rId1" xr:uid="{E0DBB9E8-CF29-497F-9089-9C9EA6B5882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selection sqref="A1:D18"/>
    </sheetView>
  </sheetViews>
  <sheetFormatPr baseColWidth="10" defaultColWidth="8.796875" defaultRowHeight="13.8"/>
  <cols>
    <col min="1" max="1" width="30" style="2" customWidth="1"/>
    <col min="2" max="2" width="22" style="2" customWidth="1"/>
    <col min="3" max="3" width="12" style="2" customWidth="1"/>
    <col min="4" max="4" width="68" style="2" customWidth="1"/>
    <col min="5" max="5" width="8.796875" style="2"/>
    <col min="6" max="7" width="33.69921875" style="2" customWidth="1"/>
    <col min="8" max="16384" width="8.796875" style="2"/>
  </cols>
  <sheetData>
    <row r="1" spans="1:7" ht="22.35" customHeight="1">
      <c r="A1" s="33" t="s">
        <v>162</v>
      </c>
      <c r="B1" s="33"/>
      <c r="C1" s="33"/>
      <c r="D1" s="33"/>
    </row>
    <row r="2" spans="1:7" ht="12" customHeight="1">
      <c r="A2" s="34"/>
      <c r="B2" s="34"/>
      <c r="C2" s="34"/>
      <c r="D2" s="34"/>
    </row>
    <row r="3" spans="1:7" ht="28.8" customHeight="1">
      <c r="A3" s="35" t="s">
        <v>163</v>
      </c>
      <c r="B3" s="35"/>
      <c r="C3" s="35"/>
      <c r="D3" s="35"/>
    </row>
    <row r="4" spans="1:7" ht="12" customHeight="1" thickBot="1">
      <c r="A4" s="36"/>
      <c r="B4" s="36"/>
      <c r="C4" s="36"/>
      <c r="D4" s="36"/>
    </row>
    <row r="5" spans="1:7" ht="36" customHeight="1">
      <c r="A5" s="37" t="s">
        <v>164</v>
      </c>
      <c r="B5" s="38" t="s">
        <v>165</v>
      </c>
      <c r="C5" s="38" t="s">
        <v>166</v>
      </c>
      <c r="D5" s="39" t="s">
        <v>167</v>
      </c>
      <c r="F5" s="25" t="s">
        <v>227</v>
      </c>
      <c r="G5" s="26"/>
    </row>
    <row r="6" spans="1:7" ht="36" customHeight="1">
      <c r="A6" s="40" t="s">
        <v>168</v>
      </c>
      <c r="B6" s="41" t="s">
        <v>169</v>
      </c>
      <c r="C6" s="42" t="s">
        <v>170</v>
      </c>
      <c r="D6" s="43" t="s">
        <v>171</v>
      </c>
      <c r="F6" s="27"/>
      <c r="G6" s="28"/>
    </row>
    <row r="7" spans="1:7" ht="36" customHeight="1" thickBot="1">
      <c r="A7" s="44" t="s">
        <v>158</v>
      </c>
      <c r="B7" s="45">
        <v>365</v>
      </c>
      <c r="C7" s="46" t="s">
        <v>172</v>
      </c>
      <c r="D7" s="47" t="s">
        <v>173</v>
      </c>
      <c r="F7" s="29"/>
      <c r="G7" s="30"/>
    </row>
    <row r="8" spans="1:7" ht="12" customHeight="1" thickBot="1">
      <c r="A8" s="44" t="s">
        <v>87</v>
      </c>
      <c r="B8" s="48">
        <v>80000</v>
      </c>
      <c r="C8" s="46" t="s">
        <v>174</v>
      </c>
      <c r="D8" s="47" t="s">
        <v>175</v>
      </c>
      <c r="F8" s="31" t="s">
        <v>228</v>
      </c>
      <c r="G8" s="32"/>
    </row>
    <row r="9" spans="1:7" ht="12" customHeight="1">
      <c r="A9" s="44" t="s">
        <v>91</v>
      </c>
      <c r="B9" s="48">
        <v>100000</v>
      </c>
      <c r="C9" s="46" t="s">
        <v>174</v>
      </c>
      <c r="D9" s="47" t="s">
        <v>176</v>
      </c>
    </row>
    <row r="10" spans="1:7" ht="12" customHeight="1">
      <c r="A10" s="44" t="s">
        <v>177</v>
      </c>
      <c r="B10" s="48">
        <v>730000</v>
      </c>
      <c r="C10" s="46" t="s">
        <v>174</v>
      </c>
      <c r="D10" s="47" t="s">
        <v>178</v>
      </c>
    </row>
    <row r="11" spans="1:7" ht="12" customHeight="1">
      <c r="A11" s="44" t="s">
        <v>102</v>
      </c>
      <c r="B11" s="48">
        <v>50000</v>
      </c>
      <c r="C11" s="46" t="s">
        <v>174</v>
      </c>
      <c r="D11" s="47" t="s">
        <v>103</v>
      </c>
    </row>
    <row r="12" spans="1:7" ht="12" customHeight="1">
      <c r="A12" s="44" t="s">
        <v>106</v>
      </c>
      <c r="B12" s="48">
        <v>70000</v>
      </c>
      <c r="C12" s="46" t="s">
        <v>174</v>
      </c>
      <c r="D12" s="47" t="s">
        <v>107</v>
      </c>
    </row>
    <row r="13" spans="1:7" ht="12" customHeight="1">
      <c r="A13" s="44" t="s">
        <v>179</v>
      </c>
      <c r="B13" s="48">
        <v>730000</v>
      </c>
      <c r="C13" s="46" t="s">
        <v>174</v>
      </c>
      <c r="D13" s="47" t="s">
        <v>180</v>
      </c>
    </row>
    <row r="14" spans="1:7" ht="12" customHeight="1">
      <c r="A14" s="44" t="s">
        <v>116</v>
      </c>
      <c r="B14" s="48">
        <v>35000</v>
      </c>
      <c r="C14" s="46" t="s">
        <v>174</v>
      </c>
      <c r="D14" s="47" t="s">
        <v>117</v>
      </c>
    </row>
    <row r="15" spans="1:7" ht="12" customHeight="1">
      <c r="A15" s="44" t="s">
        <v>120</v>
      </c>
      <c r="B15" s="48">
        <v>45000</v>
      </c>
      <c r="C15" s="46" t="s">
        <v>174</v>
      </c>
      <c r="D15" s="47" t="s">
        <v>121</v>
      </c>
    </row>
    <row r="16" spans="1:7" ht="12" customHeight="1">
      <c r="A16" s="49" t="s">
        <v>127</v>
      </c>
      <c r="B16" s="50">
        <v>730000</v>
      </c>
      <c r="C16" s="51" t="s">
        <v>174</v>
      </c>
      <c r="D16" s="52" t="s">
        <v>181</v>
      </c>
    </row>
    <row r="17" spans="1:4">
      <c r="A17" s="34"/>
      <c r="B17" s="34"/>
      <c r="C17" s="34"/>
      <c r="D17" s="34"/>
    </row>
    <row r="18" spans="1:4">
      <c r="A18" s="34"/>
      <c r="B18" s="34"/>
      <c r="C18" s="34"/>
      <c r="D18" s="34"/>
    </row>
  </sheetData>
  <sheetProtection algorithmName="SHA-512" hashValue="xenxqfzv6AL24mLmxHVKAuXy30eH4sybYIuwF/WPjBPyyIr99EqDcC8sJycpvwSAeV/Ou3/LFJneFXVBG9ntQQ==" saltValue="Z0ExVTAjSb/QIDRWzQtxzQ==" spinCount="100000" sheet="1" objects="1" scenarios="1" formatCells="0" formatColumns="0" formatRows="0" insertColumns="0" insertRows="0" sort="0" autoFilter="0" pivotTables="0"/>
  <mergeCells count="4">
    <mergeCell ref="A1:D1"/>
    <mergeCell ref="A3:D3"/>
    <mergeCell ref="F5:G7"/>
    <mergeCell ref="F8:G8"/>
  </mergeCells>
  <dataValidations count="3">
    <dataValidation type="whole" sqref="B7" xr:uid="{00000000-0002-0000-0200-000000000000}">
      <formula1>1</formula1>
      <formula2>366</formula2>
    </dataValidation>
    <dataValidation type="decimal" operator="greaterThanOrEqual" sqref="B8:B9 B14:B15 B11:B12" xr:uid="{00000000-0002-0000-0200-000001000000}">
      <formula1>0</formula1>
    </dataValidation>
    <dataValidation type="decimal" operator="greaterThan" sqref="B10 B16 B13" xr:uid="{00000000-0002-0000-0200-000004000000}">
      <formula1>0</formula1>
    </dataValidation>
  </dataValidations>
  <hyperlinks>
    <hyperlink ref="F8" r:id="rId1" xr:uid="{2B323691-19EB-4F3D-B334-EB79C2887EB4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selection activeCell="D21" sqref="D21"/>
    </sheetView>
  </sheetViews>
  <sheetFormatPr baseColWidth="10" defaultColWidth="8.796875" defaultRowHeight="13.8"/>
  <cols>
    <col min="1" max="1" width="34" style="2" customWidth="1"/>
    <col min="2" max="2" width="28" style="2" customWidth="1"/>
    <col min="3" max="3" width="12" style="2" customWidth="1"/>
    <col min="4" max="4" width="52" style="2" customWidth="1"/>
    <col min="5" max="5" width="8.796875" style="2"/>
    <col min="6" max="7" width="45.8984375" style="2" customWidth="1"/>
    <col min="8" max="16384" width="8.796875" style="2"/>
  </cols>
  <sheetData>
    <row r="1" spans="1:7" ht="22.35" customHeight="1">
      <c r="A1" s="33" t="s">
        <v>182</v>
      </c>
      <c r="B1" s="33"/>
      <c r="C1" s="33"/>
      <c r="D1" s="33"/>
    </row>
    <row r="2" spans="1:7" ht="12" customHeight="1">
      <c r="A2" s="34"/>
      <c r="B2" s="34"/>
      <c r="C2" s="34"/>
      <c r="D2" s="34"/>
    </row>
    <row r="3" spans="1:7" ht="12" customHeight="1">
      <c r="A3" s="37" t="s">
        <v>183</v>
      </c>
      <c r="B3" s="38" t="s">
        <v>21</v>
      </c>
      <c r="C3" s="38" t="s">
        <v>166</v>
      </c>
      <c r="D3" s="39" t="s">
        <v>184</v>
      </c>
    </row>
    <row r="4" spans="1:7" ht="12" customHeight="1" thickBot="1">
      <c r="A4" s="40" t="s">
        <v>75</v>
      </c>
      <c r="B4" s="53">
        <f>IF(COUNTA(Datos!B7:B10)&lt;4,"FALTA INFORMACIÓN",IF(COUNT(Datos!B7:B10)&lt;4,"REVISAR DATOS",IF(OR(Datos!B7&lt;1,Datos!B7&gt;366,MOD(Datos!B7,1)&lt;&gt;0,Datos!B8&lt;0,Datos!B9&lt;0,Datos!B10&lt;=0),"REVISAR DATOS",((Datos!B8+Datos!B9)/2)/Datos!B10*Datos!B7)))</f>
        <v>45</v>
      </c>
      <c r="C4" s="42" t="s">
        <v>172</v>
      </c>
      <c r="D4" s="43" t="str">
        <f>IF(B4="FALTA INFORMACIÓN","FALTA INFORMACIÓN: completa periodo, inventarios y costo de ventas.",IF(B4="REVISAR DATOS","REVISAR DATOS: usa números válidos, no negativos y costo de ventas mayor que cero.","Compara con tu histórico y meta de rotación."))</f>
        <v>Compara con tu histórico y meta de rotación.</v>
      </c>
    </row>
    <row r="5" spans="1:7" ht="24" customHeight="1">
      <c r="A5" s="44" t="s">
        <v>79</v>
      </c>
      <c r="B5" s="54">
        <f>IF(COUNTA(Datos!B7,Datos!B11:'Datos'!B13)&lt;4,"FALTA INFORMACIÓN",IF(COUNT(Datos!B7,Datos!B11:'Datos'!B13)&lt;4,"REVISAR DATOS",IF(OR(Datos!B7&lt;1,Datos!B7&gt;366,MOD(Datos!B7,1)&lt;&gt;0,Datos!B11&lt;0,Datos!B12&lt;0,Datos!B13&lt;=0),"REVISAR DATOS",((Datos!B11+Datos!B12)/2)/Datos!B13*Datos!B7)))</f>
        <v>30</v>
      </c>
      <c r="C5" s="46" t="s">
        <v>172</v>
      </c>
      <c r="D5" s="47" t="str">
        <f>IF(B5="FALTA INFORMACIÓN","FALTA INFORMACIÓN: completa periodo, cartera y ventas a crédito.",IF(B5="REVISAR DATOS","REVISAR DATOS: usa números válidos, no negativos y ventas a crédito mayores que cero.","Compara con las condiciones de crédito y tu historial de cobranza."))</f>
        <v>Compara con las condiciones de crédito y tu historial de cobranza.</v>
      </c>
      <c r="F5" s="25" t="s">
        <v>227</v>
      </c>
      <c r="G5" s="26"/>
    </row>
    <row r="6" spans="1:7" ht="12" customHeight="1">
      <c r="A6" s="44" t="s">
        <v>83</v>
      </c>
      <c r="B6" s="54">
        <f>IF(COUNTA(Datos!B7,Datos!B14:'Datos'!B16)&lt;4,"FALTA INFORMACIÓN",IF(COUNT(Datos!B7,Datos!B14:'Datos'!B16)&lt;4,"REVISAR DATOS",IF(OR(Datos!B7&lt;1,Datos!B7&gt;366,MOD(Datos!B7,1)&lt;&gt;0,Datos!B14&lt;0,Datos!B15&lt;0,Datos!B16&lt;=0),"REVISAR DATOS",((Datos!B14+Datos!B15)/2)/Datos!B16*Datos!B7)))</f>
        <v>20</v>
      </c>
      <c r="C6" s="46" t="s">
        <v>172</v>
      </c>
      <c r="D6" s="47" t="str">
        <f>IF(B6="FALTA INFORMACIÓN","FALTA INFORMACIÓN: completa periodo, cuentas por pagar y compras a crédito.",IF(B6="REVISAR DATOS","REVISAR DATOS: usa números válidos, no negativos y compras a crédito mayores que cero.","Compara con los plazos acordados con proveedores."))</f>
        <v>Compara con los plazos acordados con proveedores.</v>
      </c>
      <c r="F6" s="27"/>
      <c r="G6" s="28"/>
    </row>
    <row r="7" spans="1:7" ht="27.15" customHeight="1" thickBot="1">
      <c r="A7" s="49" t="s">
        <v>67</v>
      </c>
      <c r="B7" s="55">
        <f>IF(OR(B4="REVISAR DATOS",B5="REVISAR DATOS",B6="REVISAR DATOS"),"REVISAR DATOS",IF(OR(B4="FALTA INFORMACIÓN",B5="FALTA INFORMACIÓN",B6="FALTA INFORMACIÓN"),"FALTA INFORMACIÓN",B4+B5-B6))</f>
        <v>55</v>
      </c>
      <c r="C7" s="51" t="s">
        <v>172</v>
      </c>
      <c r="D7" s="52" t="str">
        <f>IF(B7="FALTA INFORMACIÓN","FALTA INFORMACIÓN: completa los datos requeridos.",IF(B7="REVISAR DATOS","REVISAR DATOS: corrige los datos antes de interpretar el CCC.",IF(B7&lt;0,"Ciclo negativo: puede indicar que cobras antes de pagar a proveedores.","Compáralo con periodos anteriores, metas internas y condiciones del sector.")))</f>
        <v>Compáralo con periodos anteriores, metas internas y condiciones del sector.</v>
      </c>
      <c r="F7" s="29"/>
      <c r="G7" s="30"/>
    </row>
    <row r="8" spans="1:7" ht="12" customHeight="1" thickBot="1">
      <c r="A8" s="36"/>
      <c r="B8" s="36"/>
      <c r="C8" s="36"/>
      <c r="D8" s="36"/>
      <c r="F8" s="31" t="s">
        <v>228</v>
      </c>
      <c r="G8" s="32"/>
    </row>
    <row r="9" spans="1:7" ht="12" customHeight="1">
      <c r="A9" s="36"/>
      <c r="B9" s="36"/>
      <c r="C9" s="36"/>
      <c r="D9" s="36"/>
    </row>
    <row r="10" spans="1:7" ht="12" customHeight="1">
      <c r="A10" s="56" t="s">
        <v>185</v>
      </c>
      <c r="B10" s="56"/>
      <c r="C10" s="56"/>
      <c r="D10" s="56"/>
    </row>
    <row r="11" spans="1:7" ht="12" customHeight="1">
      <c r="A11" s="36"/>
      <c r="B11" s="36"/>
      <c r="C11" s="36"/>
      <c r="D11" s="36"/>
    </row>
    <row r="12" spans="1:7" ht="27.15" customHeight="1">
      <c r="A12" s="40" t="s">
        <v>186</v>
      </c>
      <c r="B12" s="57" t="str">
        <f>IF(B7="FALTA INFORMACIÓN","FALTA INFORMACIÓN: completa los datos requeridos en la hoja Datos.",IF(B7="REVISAR DATOS","REVISAR DATOS: corrige los valores inválidos en la hoja Datos.",IF(B7&lt;0,CONCATENATE("El CCC es ",ROUND(B7,1)," días. Puede indicar que el negocio cobra antes de pagar a proveedores."),CONCATENATE("El negocio tarda aproximadamente ",ROUND(B7,1)," días en recuperar el dinero invertido en la operación."))))</f>
        <v>El negocio tarda aproximadamente 55 días en recuperar el dinero invertido en la operación.</v>
      </c>
      <c r="C12" s="57"/>
      <c r="D12" s="58"/>
    </row>
    <row r="13" spans="1:7" ht="30.45" customHeight="1">
      <c r="A13" s="49" t="s">
        <v>187</v>
      </c>
      <c r="B13" s="59" t="str">
        <f>IF(OR(B7="FALTA INFORMACIÓN",B7="REVISAR DATOS"),"Corrige los datos antes de interpretar el resultado.","Compara días de inventario, cobro y pago con tu histórico para identificar qué componente cambió más.")</f>
        <v>Compara días de inventario, cobro y pago con tu histórico para identificar qué componente cambió más.</v>
      </c>
      <c r="C13" s="59"/>
      <c r="D13" s="60"/>
    </row>
  </sheetData>
  <sheetProtection algorithmName="SHA-512" hashValue="OeU8zvOLxGJHhxup/IjjToe21sIkwxtzNHFTEiX87H28XE+MYvTVeIZw2vWx35N70GJKL8LyyeR09l3CuNUsXg==" saltValue="gIc8bWPVPybo10A4x3z6PQ==" spinCount="100000" sheet="1" objects="1" scenarios="1" formatCells="0" formatColumns="0" formatRows="0" insertColumns="0" sort="0" autoFilter="0" pivotTables="0"/>
  <mergeCells count="6">
    <mergeCell ref="A1:D1"/>
    <mergeCell ref="A10:D10"/>
    <mergeCell ref="B12:D12"/>
    <mergeCell ref="B13:D13"/>
    <mergeCell ref="F5:G7"/>
    <mergeCell ref="F8:G8"/>
  </mergeCells>
  <conditionalFormatting sqref="B4:B7">
    <cfRule type="expression" dxfId="5" priority="1">
      <formula>B4="REVISAR DATOS"</formula>
    </cfRule>
    <cfRule type="expression" dxfId="4" priority="2">
      <formula>B4="FALTA INFORMACIÓN"</formula>
    </cfRule>
  </conditionalFormatting>
  <hyperlinks>
    <hyperlink ref="F8" r:id="rId1" xr:uid="{0FD5AF0F-C80B-49D8-8ED1-B9ABA49B4FD2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workbookViewId="0">
      <selection activeCell="G12" sqref="G12"/>
    </sheetView>
  </sheetViews>
  <sheetFormatPr baseColWidth="10" defaultColWidth="8.796875" defaultRowHeight="13.8"/>
  <cols>
    <col min="1" max="1" width="28" style="2" customWidth="1"/>
    <col min="2" max="2" width="18" style="2" customWidth="1"/>
    <col min="3" max="3" width="22" style="2" customWidth="1"/>
    <col min="4" max="5" width="18" style="2" customWidth="1"/>
    <col min="6" max="6" width="50" style="2" customWidth="1"/>
    <col min="7" max="7" width="8.796875" style="2"/>
    <col min="8" max="10" width="32.09765625" style="2" customWidth="1"/>
    <col min="11" max="16384" width="8.796875" style="2"/>
  </cols>
  <sheetData>
    <row r="1" spans="1:9" ht="22.35" customHeight="1">
      <c r="A1" s="33" t="s">
        <v>188</v>
      </c>
      <c r="B1" s="33"/>
      <c r="C1" s="33"/>
      <c r="D1" s="33"/>
      <c r="E1" s="33"/>
      <c r="F1" s="33"/>
    </row>
    <row r="2" spans="1:9" ht="12" customHeight="1">
      <c r="A2" s="34"/>
      <c r="B2" s="34"/>
      <c r="C2" s="34"/>
      <c r="D2" s="34"/>
      <c r="E2" s="34"/>
      <c r="F2" s="34"/>
    </row>
    <row r="3" spans="1:9" ht="25.65" customHeight="1">
      <c r="A3" s="35" t="s">
        <v>189</v>
      </c>
      <c r="B3" s="35"/>
      <c r="C3" s="35"/>
      <c r="D3" s="35"/>
      <c r="E3" s="35"/>
      <c r="F3" s="35"/>
    </row>
    <row r="4" spans="1:9" ht="12" customHeight="1" thickBot="1">
      <c r="A4" s="36"/>
      <c r="B4" s="36"/>
      <c r="C4" s="36"/>
      <c r="D4" s="36"/>
      <c r="E4" s="36"/>
      <c r="F4" s="36"/>
    </row>
    <row r="5" spans="1:9" ht="12" customHeight="1">
      <c r="A5" s="37" t="s">
        <v>190</v>
      </c>
      <c r="B5" s="38" t="s">
        <v>191</v>
      </c>
      <c r="C5" s="38" t="s">
        <v>150</v>
      </c>
      <c r="D5" s="38" t="s">
        <v>192</v>
      </c>
      <c r="E5" s="38" t="s">
        <v>193</v>
      </c>
      <c r="F5" s="39" t="s">
        <v>194</v>
      </c>
      <c r="H5" s="25" t="s">
        <v>227</v>
      </c>
      <c r="I5" s="26"/>
    </row>
    <row r="6" spans="1:9" ht="31.2" customHeight="1">
      <c r="A6" s="40" t="s">
        <v>75</v>
      </c>
      <c r="B6" s="53">
        <f>Resultado!B4</f>
        <v>45</v>
      </c>
      <c r="C6" s="61">
        <v>40</v>
      </c>
      <c r="D6" s="53">
        <f>IF(NOT(ISNUMBER(B6)),"",IF(COUNTA(C6)=0,"FALTA INFORMACIÓN",IF(NOT(ISNUMBER(C6)),"REVISAR DATOS",IF(C6&lt;0,"REVISAR DATOS",C6-B6))))</f>
        <v>-5</v>
      </c>
      <c r="E6" s="42" t="str">
        <f>IF(D6="","",IF(D6="FALTA INFORMACIÓN","FALTA INFORMACIÓN",IF(D6="REVISAR DATOS","REVISAR DATOS",IF(D6&lt;0,"Reduce CCC",IF(D6=0,"Sin cambio","Aumenta CCC")))))</f>
        <v>Reduce CCC</v>
      </c>
      <c r="F6" s="43" t="s">
        <v>195</v>
      </c>
      <c r="H6" s="27"/>
      <c r="I6" s="28"/>
    </row>
    <row r="7" spans="1:9" ht="31.2" customHeight="1" thickBot="1">
      <c r="A7" s="44" t="s">
        <v>79</v>
      </c>
      <c r="B7" s="54">
        <f>Resultado!B5</f>
        <v>30</v>
      </c>
      <c r="C7" s="62">
        <v>25</v>
      </c>
      <c r="D7" s="54">
        <f>IF(NOT(ISNUMBER(B7)),"",IF(COUNTA(C7)=0,"FALTA INFORMACIÓN",IF(NOT(ISNUMBER(C7)),"REVISAR DATOS",IF(C7&lt;0,"REVISAR DATOS",C7-B7))))</f>
        <v>-5</v>
      </c>
      <c r="E7" s="46" t="str">
        <f>IF(D7="","",IF(D7="FALTA INFORMACIÓN","FALTA INFORMACIÓN",IF(D7="REVISAR DATOS","REVISAR DATOS",IF(D7&lt;0,"Reduce CCC",IF(D7=0,"Sin cambio","Aumenta CCC")))))</f>
        <v>Reduce CCC</v>
      </c>
      <c r="F7" s="47" t="s">
        <v>196</v>
      </c>
      <c r="H7" s="29"/>
      <c r="I7" s="30"/>
    </row>
    <row r="8" spans="1:9" ht="12" customHeight="1" thickBot="1">
      <c r="A8" s="44" t="s">
        <v>83</v>
      </c>
      <c r="B8" s="54">
        <f>Resultado!B6</f>
        <v>20</v>
      </c>
      <c r="C8" s="63">
        <v>30</v>
      </c>
      <c r="D8" s="54">
        <f>IF(NOT(ISNUMBER(B8)),"",IF(COUNTA(C8)=0,"FALTA INFORMACIÓN",IF(NOT(ISNUMBER(C8)),"REVISAR DATOS",IF(C8&lt;0,"REVISAR DATOS",C8-B8))))</f>
        <v>10</v>
      </c>
      <c r="E8" s="46" t="str">
        <f>IF(D8="","",IF(D8="FALTA INFORMACIÓN","FALTA INFORMACIÓN",IF(D8="REVISAR DATOS","REVISAR DATOS",IF(D8&gt;0,"Reduce CCC",IF(D8=0,"Sin cambio","Aumenta CCC")))))</f>
        <v>Reduce CCC</v>
      </c>
      <c r="F8" s="47" t="s">
        <v>197</v>
      </c>
      <c r="H8" s="31" t="s">
        <v>228</v>
      </c>
      <c r="I8" s="32"/>
    </row>
    <row r="9" spans="1:9" ht="12" customHeight="1">
      <c r="A9" s="49" t="s">
        <v>198</v>
      </c>
      <c r="B9" s="64">
        <f>Resultado!B7</f>
        <v>55</v>
      </c>
      <c r="C9" s="64">
        <f>IF(COUNTA(C6:C8)&lt;3,"FALTA INFORMACIÓN",IF(COUNT(C6:C8)&lt;3,"REVISAR DATOS",IF(MIN(C6:C8)&lt;0,"REVISAR DATOS",C6+C7-C8)))</f>
        <v>35</v>
      </c>
      <c r="D9" s="64">
        <f>IF(NOT(ISNUMBER(B9)),"",IF(C9="FALTA INFORMACIÓN","FALTA INFORMACIÓN",IF(C9="REVISAR DATOS","REVISAR DATOS",C9-B9)))</f>
        <v>-20</v>
      </c>
      <c r="E9" s="51" t="str">
        <f>IF(D9="","",IF(D9="FALTA INFORMACIÓN","FALTA INFORMACIÓN",IF(D9="REVISAR DATOS","REVISAR DATOS",IF(D9&lt;0,"Reduce CCC",IF(D9=0,"Sin cambio","Aumenta CCC")))))</f>
        <v>Reduce CCC</v>
      </c>
      <c r="F9" s="52" t="s">
        <v>199</v>
      </c>
    </row>
    <row r="10" spans="1:9" ht="28.8" customHeight="1">
      <c r="A10" s="65" t="s">
        <v>200</v>
      </c>
      <c r="B10" s="65"/>
      <c r="C10" s="65"/>
      <c r="D10" s="65"/>
      <c r="E10" s="65"/>
      <c r="F10" s="65"/>
    </row>
    <row r="11" spans="1:9" ht="12" customHeight="1">
      <c r="A11" s="36"/>
      <c r="B11" s="36"/>
      <c r="C11" s="36"/>
      <c r="D11" s="36"/>
      <c r="E11" s="36"/>
      <c r="F11" s="36"/>
    </row>
    <row r="12" spans="1:9" ht="12" customHeight="1">
      <c r="A12" s="56" t="s">
        <v>201</v>
      </c>
      <c r="B12" s="56"/>
      <c r="C12" s="56"/>
      <c r="D12" s="56"/>
      <c r="E12" s="56"/>
      <c r="F12" s="56"/>
    </row>
    <row r="13" spans="1:9" ht="12" customHeight="1">
      <c r="A13" s="36"/>
      <c r="B13" s="36"/>
      <c r="C13" s="36"/>
      <c r="D13" s="36"/>
      <c r="E13" s="36"/>
      <c r="F13" s="36"/>
    </row>
    <row r="14" spans="1:9" ht="25.65" customHeight="1">
      <c r="A14" s="40" t="s">
        <v>21</v>
      </c>
      <c r="B14" s="57" t="str">
        <f>IF(B9="FALTA INFORMACIÓN","FALTA INFORMACIÓN: completa los datos base antes de simular.",IF(B9="REVISAR DATOS","REVISAR DATOS: corrige los datos base antes de simular.",IF(C9="FALTA INFORMACIÓN","FALTA INFORMACIÓN: completa el escenario mejorado.",IF(C9="REVISAR DATOS","REVISAR DATOS: usa valores numéricos no negativos en el escenario.",CONCATENATE("Con el escenario mejorado, el CCC pasaría de ",ROUND(B9,1)," a ",ROUND(C9,1)," días.")))))</f>
        <v>Con el escenario mejorado, el CCC pasaría de 55 a 35 días.</v>
      </c>
      <c r="C14" s="57"/>
      <c r="D14" s="57"/>
      <c r="E14" s="57"/>
      <c r="F14" s="58"/>
    </row>
    <row r="15" spans="1:9" ht="12" customHeight="1">
      <c r="A15" s="49" t="s">
        <v>154</v>
      </c>
      <c r="B15" s="64">
        <f>IF(OR(B9="FALTA INFORMACIÓN",C9="FALTA INFORMACIÓN"),"FALTA INFORMACIÓN",IF(OR(B9="REVISAR DATOS",C9="REVISAR DATOS"),"REVISAR DATOS",ROUND(B9-C9,1)))</f>
        <v>20</v>
      </c>
      <c r="C15" s="51"/>
      <c r="D15" s="51"/>
      <c r="E15" s="51"/>
      <c r="F15" s="52"/>
    </row>
    <row r="16" spans="1:9">
      <c r="A16" s="34"/>
      <c r="B16" s="34"/>
      <c r="C16" s="34"/>
      <c r="D16" s="34"/>
      <c r="E16" s="34"/>
      <c r="F16" s="34"/>
    </row>
    <row r="17" spans="1:6">
      <c r="A17" s="34"/>
      <c r="B17" s="34"/>
      <c r="C17" s="34"/>
      <c r="D17" s="34"/>
      <c r="E17" s="34"/>
      <c r="F17" s="34"/>
    </row>
  </sheetData>
  <sheetProtection algorithmName="SHA-512" hashValue="4UeDBQuwEivW+4KTOV6UT1t7cIWqlxcLl/2chUD6XGU3qv25uN2vioghw65dBj26epUaLhz8b8WRZpqLnV5bKQ==" saltValue="d0HpNMDCJD8s5rU1xfm8qQ==" spinCount="100000" sheet="1" objects="1" scenarios="1" formatCells="0" formatColumns="0" formatRows="0" insertColumns="0" sort="0" autoFilter="0" pivotTables="0"/>
  <mergeCells count="7">
    <mergeCell ref="H5:I7"/>
    <mergeCell ref="H8:I8"/>
    <mergeCell ref="A1:F1"/>
    <mergeCell ref="A3:F3"/>
    <mergeCell ref="A10:F10"/>
    <mergeCell ref="A12:F12"/>
    <mergeCell ref="B14:F14"/>
  </mergeCells>
  <conditionalFormatting sqref="D9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D6:E9">
    <cfRule type="expression" dxfId="1" priority="1">
      <formula>D6="REVISAR DATOS"</formula>
    </cfRule>
    <cfRule type="expression" dxfId="0" priority="2">
      <formula>D6="FALTA INFORMACIÓN"</formula>
    </cfRule>
  </conditionalFormatting>
  <dataValidations count="1">
    <dataValidation type="decimal" operator="greaterThanOrEqual" sqref="C6:C8" xr:uid="{00000000-0002-0000-0400-000000000000}">
      <formula1>0</formula1>
    </dataValidation>
  </dataValidations>
  <hyperlinks>
    <hyperlink ref="H8" r:id="rId1" xr:uid="{A540929A-5848-4F97-B178-F97A147E3EF4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0"/>
  <sheetViews>
    <sheetView workbookViewId="0">
      <selection activeCell="C29" sqref="C29"/>
    </sheetView>
  </sheetViews>
  <sheetFormatPr baseColWidth="10" defaultColWidth="8.796875" defaultRowHeight="13.8"/>
  <cols>
    <col min="1" max="1" width="18" style="34" customWidth="1"/>
    <col min="2" max="2" width="30" style="34" customWidth="1"/>
    <col min="3" max="3" width="48" style="34" customWidth="1"/>
    <col min="4" max="4" width="20" style="34" customWidth="1"/>
    <col min="5" max="5" width="18" style="34" customWidth="1"/>
    <col min="6" max="6" width="20" style="34" customWidth="1"/>
    <col min="7" max="7" width="28" style="34" customWidth="1"/>
    <col min="8" max="8" width="34" style="34" customWidth="1"/>
    <col min="9" max="16384" width="8.796875" style="34"/>
  </cols>
  <sheetData>
    <row r="1" spans="1:8" ht="22.35" customHeight="1">
      <c r="A1" s="33" t="s">
        <v>27</v>
      </c>
      <c r="B1" s="33"/>
      <c r="C1" s="33"/>
      <c r="D1" s="33"/>
      <c r="E1" s="33"/>
      <c r="F1" s="33"/>
      <c r="G1" s="33"/>
      <c r="H1" s="33"/>
    </row>
    <row r="2" spans="1:8" ht="12" customHeight="1"/>
    <row r="3" spans="1:8" ht="27.15" customHeight="1">
      <c r="A3" s="35" t="s">
        <v>202</v>
      </c>
      <c r="B3" s="35"/>
      <c r="C3" s="35"/>
      <c r="D3" s="35"/>
      <c r="E3" s="35"/>
      <c r="F3" s="35"/>
      <c r="G3" s="35"/>
      <c r="H3" s="35"/>
    </row>
    <row r="4" spans="1:8" ht="12" customHeight="1">
      <c r="A4" s="36"/>
      <c r="B4" s="36"/>
      <c r="C4" s="36"/>
      <c r="D4" s="36"/>
      <c r="E4" s="36"/>
      <c r="F4" s="36"/>
      <c r="G4" s="36"/>
      <c r="H4" s="36"/>
    </row>
    <row r="5" spans="1:8" ht="12" customHeight="1">
      <c r="A5" s="37" t="s">
        <v>203</v>
      </c>
      <c r="B5" s="38" t="s">
        <v>204</v>
      </c>
      <c r="C5" s="38" t="s">
        <v>205</v>
      </c>
      <c r="D5" s="38" t="s">
        <v>206</v>
      </c>
      <c r="E5" s="38" t="s">
        <v>207</v>
      </c>
      <c r="F5" s="38" t="s">
        <v>208</v>
      </c>
      <c r="G5" s="38" t="s">
        <v>209</v>
      </c>
      <c r="H5" s="39" t="s">
        <v>210</v>
      </c>
    </row>
    <row r="6" spans="1:8" ht="12" customHeight="1">
      <c r="A6" s="40" t="s">
        <v>211</v>
      </c>
      <c r="B6" s="42" t="s">
        <v>212</v>
      </c>
      <c r="C6" s="42" t="s">
        <v>213</v>
      </c>
      <c r="D6" s="42" t="s">
        <v>214</v>
      </c>
      <c r="E6" s="66"/>
      <c r="F6" s="42" t="s">
        <v>215</v>
      </c>
      <c r="G6" s="42" t="s">
        <v>75</v>
      </c>
      <c r="H6" s="43"/>
    </row>
    <row r="7" spans="1:8" ht="12" customHeight="1">
      <c r="A7" s="44" t="s">
        <v>216</v>
      </c>
      <c r="B7" s="46" t="s">
        <v>217</v>
      </c>
      <c r="C7" s="46" t="s">
        <v>218</v>
      </c>
      <c r="D7" s="46" t="s">
        <v>219</v>
      </c>
      <c r="E7" s="67"/>
      <c r="F7" s="46" t="s">
        <v>215</v>
      </c>
      <c r="G7" s="46" t="s">
        <v>79</v>
      </c>
      <c r="H7" s="47"/>
    </row>
    <row r="8" spans="1:8" ht="21.15" customHeight="1">
      <c r="A8" s="44" t="s">
        <v>220</v>
      </c>
      <c r="B8" s="46" t="s">
        <v>221</v>
      </c>
      <c r="C8" s="46" t="s">
        <v>222</v>
      </c>
      <c r="D8" s="46" t="s">
        <v>223</v>
      </c>
      <c r="E8" s="67"/>
      <c r="F8" s="46" t="s">
        <v>215</v>
      </c>
      <c r="G8" s="46" t="s">
        <v>83</v>
      </c>
      <c r="H8" s="47"/>
    </row>
    <row r="9" spans="1:8" ht="12" customHeight="1">
      <c r="A9" s="44" t="s">
        <v>224</v>
      </c>
      <c r="B9" s="46" t="s">
        <v>225</v>
      </c>
      <c r="C9" s="46" t="s">
        <v>226</v>
      </c>
      <c r="D9" s="46" t="s">
        <v>223</v>
      </c>
      <c r="E9" s="67"/>
      <c r="F9" s="46" t="s">
        <v>215</v>
      </c>
      <c r="G9" s="46" t="s">
        <v>198</v>
      </c>
      <c r="H9" s="47"/>
    </row>
    <row r="10" spans="1:8" ht="12" customHeight="1">
      <c r="A10" s="44"/>
      <c r="B10" s="46"/>
      <c r="C10" s="46"/>
      <c r="D10" s="46"/>
      <c r="E10" s="67"/>
      <c r="F10" s="46"/>
      <c r="G10" s="46"/>
      <c r="H10" s="47"/>
    </row>
    <row r="11" spans="1:8" ht="12" customHeight="1">
      <c r="A11" s="44"/>
      <c r="B11" s="46"/>
      <c r="C11" s="46"/>
      <c r="D11" s="46"/>
      <c r="E11" s="67"/>
      <c r="F11" s="46"/>
      <c r="G11" s="46"/>
      <c r="H11" s="47"/>
    </row>
    <row r="12" spans="1:8" ht="12" customHeight="1">
      <c r="A12" s="44"/>
      <c r="B12" s="46"/>
      <c r="C12" s="46"/>
      <c r="D12" s="46"/>
      <c r="E12" s="67"/>
      <c r="F12" s="46"/>
      <c r="G12" s="46"/>
      <c r="H12" s="47"/>
    </row>
    <row r="13" spans="1:8" ht="12" customHeight="1">
      <c r="A13" s="44"/>
      <c r="B13" s="46"/>
      <c r="C13" s="46"/>
      <c r="D13" s="46"/>
      <c r="E13" s="67"/>
      <c r="F13" s="46"/>
      <c r="G13" s="46"/>
      <c r="H13" s="47"/>
    </row>
    <row r="14" spans="1:8" ht="12" customHeight="1">
      <c r="A14" s="44"/>
      <c r="B14" s="46"/>
      <c r="C14" s="46"/>
      <c r="D14" s="46"/>
      <c r="E14" s="67"/>
      <c r="F14" s="46"/>
      <c r="G14" s="46"/>
      <c r="H14" s="47"/>
    </row>
    <row r="15" spans="1:8" ht="12" customHeight="1">
      <c r="A15" s="44"/>
      <c r="B15" s="46"/>
      <c r="C15" s="46"/>
      <c r="D15" s="46"/>
      <c r="E15" s="67"/>
      <c r="F15" s="46"/>
      <c r="G15" s="46"/>
      <c r="H15" s="47"/>
    </row>
    <row r="16" spans="1:8" ht="12" customHeight="1">
      <c r="A16" s="44"/>
      <c r="B16" s="46"/>
      <c r="C16" s="46"/>
      <c r="D16" s="46"/>
      <c r="E16" s="67"/>
      <c r="F16" s="46"/>
      <c r="G16" s="46"/>
      <c r="H16" s="47"/>
    </row>
    <row r="17" spans="1:8" ht="12" customHeight="1">
      <c r="A17" s="44"/>
      <c r="B17" s="46"/>
      <c r="C17" s="46"/>
      <c r="D17" s="46"/>
      <c r="E17" s="67"/>
      <c r="F17" s="46"/>
      <c r="G17" s="46"/>
      <c r="H17" s="47"/>
    </row>
    <row r="18" spans="1:8" ht="12" customHeight="1">
      <c r="A18" s="44"/>
      <c r="B18" s="46"/>
      <c r="C18" s="46"/>
      <c r="D18" s="46"/>
      <c r="E18" s="67"/>
      <c r="F18" s="46"/>
      <c r="G18" s="46"/>
      <c r="H18" s="47"/>
    </row>
    <row r="19" spans="1:8" ht="12" customHeight="1">
      <c r="A19" s="44"/>
      <c r="B19" s="46"/>
      <c r="C19" s="46"/>
      <c r="D19" s="46"/>
      <c r="E19" s="67"/>
      <c r="F19" s="46"/>
      <c r="G19" s="46"/>
      <c r="H19" s="47"/>
    </row>
    <row r="20" spans="1:8" ht="12" customHeight="1">
      <c r="A20" s="44"/>
      <c r="B20" s="46"/>
      <c r="C20" s="46"/>
      <c r="D20" s="46"/>
      <c r="E20" s="67"/>
      <c r="F20" s="46"/>
      <c r="G20" s="46"/>
      <c r="H20" s="47"/>
    </row>
    <row r="21" spans="1:8" ht="12" customHeight="1">
      <c r="A21" s="44"/>
      <c r="B21" s="46"/>
      <c r="C21" s="46"/>
      <c r="D21" s="46"/>
      <c r="E21" s="67"/>
      <c r="F21" s="46"/>
      <c r="G21" s="46"/>
      <c r="H21" s="47"/>
    </row>
    <row r="22" spans="1:8" ht="12" customHeight="1">
      <c r="A22" s="44"/>
      <c r="B22" s="46"/>
      <c r="C22" s="46"/>
      <c r="D22" s="46"/>
      <c r="E22" s="67"/>
      <c r="F22" s="46"/>
      <c r="G22" s="46"/>
      <c r="H22" s="47"/>
    </row>
    <row r="23" spans="1:8" ht="12" customHeight="1">
      <c r="A23" s="44"/>
      <c r="B23" s="46"/>
      <c r="C23" s="46"/>
      <c r="D23" s="46"/>
      <c r="E23" s="67"/>
      <c r="F23" s="46"/>
      <c r="G23" s="46"/>
      <c r="H23" s="47"/>
    </row>
    <row r="24" spans="1:8" ht="12" customHeight="1">
      <c r="A24" s="44"/>
      <c r="B24" s="46"/>
      <c r="C24" s="46"/>
      <c r="D24" s="46"/>
      <c r="E24" s="67"/>
      <c r="F24" s="46"/>
      <c r="G24" s="46"/>
      <c r="H24" s="47"/>
    </row>
    <row r="25" spans="1:8" ht="12" customHeight="1">
      <c r="A25" s="44"/>
      <c r="B25" s="46"/>
      <c r="C25" s="46"/>
      <c r="D25" s="46"/>
      <c r="E25" s="67"/>
      <c r="F25" s="46"/>
      <c r="G25" s="46"/>
      <c r="H25" s="47"/>
    </row>
    <row r="26" spans="1:8" ht="12" customHeight="1">
      <c r="A26" s="44"/>
      <c r="B26" s="46"/>
      <c r="C26" s="46"/>
      <c r="D26" s="46"/>
      <c r="E26" s="67"/>
      <c r="F26" s="46"/>
      <c r="G26" s="46"/>
      <c r="H26" s="47"/>
    </row>
    <row r="27" spans="1:8" ht="12" customHeight="1">
      <c r="A27" s="44"/>
      <c r="B27" s="46"/>
      <c r="C27" s="46"/>
      <c r="D27" s="46"/>
      <c r="E27" s="67"/>
      <c r="F27" s="46"/>
      <c r="G27" s="46"/>
      <c r="H27" s="47"/>
    </row>
    <row r="28" spans="1:8" ht="12" customHeight="1">
      <c r="A28" s="44"/>
      <c r="B28" s="46"/>
      <c r="C28" s="46"/>
      <c r="D28" s="46"/>
      <c r="E28" s="67"/>
      <c r="F28" s="46"/>
      <c r="G28" s="46"/>
      <c r="H28" s="47"/>
    </row>
    <row r="29" spans="1:8" ht="12" customHeight="1">
      <c r="A29" s="44"/>
      <c r="B29" s="46"/>
      <c r="C29" s="46"/>
      <c r="D29" s="46"/>
      <c r="E29" s="67"/>
      <c r="F29" s="46"/>
      <c r="G29" s="46"/>
      <c r="H29" s="47"/>
    </row>
    <row r="30" spans="1:8" ht="12" customHeight="1">
      <c r="A30" s="49"/>
      <c r="B30" s="51"/>
      <c r="C30" s="51"/>
      <c r="D30" s="51"/>
      <c r="E30" s="68"/>
      <c r="F30" s="51"/>
      <c r="G30" s="51"/>
      <c r="H30" s="52"/>
    </row>
  </sheetData>
  <mergeCells count="2">
    <mergeCell ref="A1:H1"/>
    <mergeCell ref="A3:H3"/>
  </mergeCells>
  <dataValidations count="1">
    <dataValidation type="list" sqref="F6:F30" xr:uid="{00000000-0002-0000-0500-000000000000}">
      <formula1>"Pendiente,En proceso,Completado"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Glosario</vt:lpstr>
      <vt:lpstr>Datos</vt:lpstr>
      <vt:lpstr>Resultado</vt:lpstr>
      <vt:lpstr>Simulador</vt:lpstr>
      <vt:lpstr>Plan de acción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2026-09-09T00:06:02Z</dcterms:modified>
</cp:coreProperties>
</file>