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C5CE2A86-5116-46E7-BF6A-17B1C6AC116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_Instrucciones" sheetId="1" r:id="rId1"/>
    <sheet name="2_Glosario" sheetId="2" r:id="rId2"/>
    <sheet name="3_Evaluacion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8" i="3" l="1"/>
  <c r="B21" i="3" l="1"/>
  <c r="B26" i="3" s="1"/>
  <c r="B44" i="3"/>
  <c r="D21" i="3"/>
  <c r="F21" i="3"/>
  <c r="B22" i="3"/>
  <c r="B23" i="3"/>
  <c r="B25" i="3" s="1"/>
  <c r="F24" i="3" s="1"/>
  <c r="B45" i="3"/>
  <c r="C46" i="3"/>
  <c r="B27" i="3"/>
  <c r="B24" i="3" l="1"/>
  <c r="F46" i="3"/>
  <c r="C44" i="3"/>
  <c r="F44" i="3" s="1"/>
  <c r="G44" i="3"/>
  <c r="E46" i="3"/>
  <c r="F45" i="3"/>
  <c r="E45" i="3"/>
  <c r="C45" i="3"/>
  <c r="D45" i="3" s="1"/>
  <c r="G45" i="3" s="1"/>
  <c r="D46" i="3"/>
  <c r="G46" i="3" s="1"/>
  <c r="D44" i="3" l="1"/>
  <c r="A39" i="3"/>
  <c r="D24" i="3"/>
  <c r="E44" i="3"/>
</calcChain>
</file>

<file path=xl/sharedStrings.xml><?xml version="1.0" encoding="utf-8"?>
<sst xmlns="http://schemas.openxmlformats.org/spreadsheetml/2006/main" count="403" uniqueCount="287">
  <si>
    <t>Matriz de evaluación de capacidad de proveedores</t>
  </si>
  <si>
    <t>Objetivo de la plantilla</t>
  </si>
  <si>
    <t>Esta plantilla ayuda a evaluar si un proveedor puede absorber un aumento de pedidos sin comprometer entregas, calidad o servicio. Combina datos cuantitativos (capacidad, volumen y lead time) con verificaciones cualitativas (evidencia, cuello de botella y plan de aumento).</t>
  </si>
  <si>
    <t>Cómo usarla</t>
  </si>
  <si>
    <t>Paso</t>
  </si>
  <si>
    <t>Qué hacer</t>
  </si>
  <si>
    <t>Dónde</t>
  </si>
  <si>
    <t>Importante</t>
  </si>
  <si>
    <t>Ve a la hoja 3_Evaluacion.</t>
  </si>
  <si>
    <t>Hoja 3</t>
  </si>
  <si>
    <t>La plantilla contiene un ejemplo completo para orientar el uso.</t>
  </si>
  <si>
    <t>Borra únicamente los datos de ejemplo de las celdas marcadas como 'EDITAR', incluida la decisión final y la acción recomendada.</t>
  </si>
  <si>
    <t>No borres fórmulas, encabezados ni celdas AUTOMÁTICAS.</t>
  </si>
  <si>
    <t>Sustituye el ejemplo por los datos reales del proveedor y del producto que quieres evaluar.</t>
  </si>
  <si>
    <t>Usa el mismo periodo para capacidad y volúmenes (por ejemplo, unidades/mes).</t>
  </si>
  <si>
    <t>Completa las validaciones cualitativas sobre restricciones, evidencia, calidad, dependencia, viabilidad del plan y aceptación del lead time.</t>
  </si>
  <si>
    <t>Selecciona opciones de las listas desplegables.</t>
  </si>
  <si>
    <t>Antes de interpretar indicadores, confirma que 'Estado de datos' muestre DATOS OK. Luego revisa utilización, capacidad disponible, cobertura inmediata y cobertura con plan.</t>
  </si>
  <si>
    <t>Si aparece FALTA INFORMACIÓN o REVISAR DATOS, corrige las entradas antes de usar resultados.</t>
  </si>
  <si>
    <t>Lee el resultado sugerido y después registra tu decisión final y la acción de seguimiento.</t>
  </si>
  <si>
    <t>La decisión final es manual y puede diferir del resultado sugerido si documentas el motivo.</t>
  </si>
  <si>
    <t>Si lo necesitas, usa el simulador para probar un pico de demanda. El escenario Pico opcional puede dejarse vacío.</t>
  </si>
  <si>
    <t>Solo edita el volumen objetivo de 'Pico opcional'; no borres las fórmulas del simulador.</t>
  </si>
  <si>
    <t>Qué debes reemplazar y qué no</t>
  </si>
  <si>
    <t>Tipo de celda</t>
  </si>
  <si>
    <t>Acción</t>
  </si>
  <si>
    <t>Cómo reconocerla</t>
  </si>
  <si>
    <t>EDITAR</t>
  </si>
  <si>
    <t>Borra el dato del ejemplo y escribe tu información.</t>
  </si>
  <si>
    <t>Fondo azul claro.</t>
  </si>
  <si>
    <t>AUTOMÁTICA</t>
  </si>
  <si>
    <t>No editar.</t>
  </si>
  <si>
    <t>Fondo gris claro; contiene fórmulas.</t>
  </si>
  <si>
    <t>RESULTADO</t>
  </si>
  <si>
    <t>No editar salvo la decisión final del responsable.</t>
  </si>
  <si>
    <t>Bloques de resumen y resultado.</t>
  </si>
  <si>
    <t>Buenas prácticas de uso</t>
  </si>
  <si>
    <t>• Trabaja con una sola unidad y periodo por evaluación: por ejemplo, unidades por mes.</t>
  </si>
  <si>
    <t>• Usa capacidad respaldada por datos recientes, no solo capacidad máxima declarada.</t>
  </si>
  <si>
    <t>• Si el proveedor no comparte volumen comprometido, registra la evidencia como Parcial o Insuficiente.</t>
  </si>
  <si>
    <t>• Un resultado 'No apto para el aumento' no significa que el proveedor sea malo: puede seguir siendo adecuado para el volumen actual.</t>
  </si>
  <si>
    <t>• Antes de aumentar un pedido crítico, valida recursos, fechas, lead time y calidad esperada.</t>
  </si>
  <si>
    <t>Interpretación del resultado sugerido</t>
  </si>
  <si>
    <t>Resultado</t>
  </si>
  <si>
    <t>Interpretación</t>
  </si>
  <si>
    <t>Acción orientativa</t>
  </si>
  <si>
    <t>Apto</t>
  </si>
  <si>
    <t>La capacidad inmediata cubre el aumento y no aparecen alertas críticas en la información capturada.</t>
  </si>
  <si>
    <t>Aumentar y monitorear, siempre que el lead time siga siendo aceptable.</t>
  </si>
  <si>
    <t>Apto condicionado</t>
  </si>
  <si>
    <t>El aumento es viable, pero depende de capacidad adicional, ajustes, evidencia parcial o un lead time que requiere gestión.</t>
  </si>
  <si>
    <t>Aumentar por etapas y validar condiciones.</t>
  </si>
  <si>
    <t>No apto para el aumento</t>
  </si>
  <si>
    <t>La cobertura es insuficiente o existe una condición crítica: evidencia insuficiente, calidad alta o lead time no aceptable.</t>
  </si>
  <si>
    <t>Mantener volumen, dividir compra o buscar alternativa.</t>
  </si>
  <si>
    <t>Alertas de datos</t>
  </si>
  <si>
    <t>Estado</t>
  </si>
  <si>
    <t>Qué significa</t>
  </si>
  <si>
    <t>DATOS OK</t>
  </si>
  <si>
    <t>Las entradas mínimas son completas y coherentes para calcular.</t>
  </si>
  <si>
    <t>Puedes interpretar indicadores y resultado.</t>
  </si>
  <si>
    <t>FALTA INFORMACIÓN</t>
  </si>
  <si>
    <t>Falta al menos un dato obligatorio.</t>
  </si>
  <si>
    <t>Completa los campos EDITAR antes de continuar.</t>
  </si>
  <si>
    <t>REVISAR DATOS</t>
  </si>
  <si>
    <t>Hay un tipo de dato, valor o combinación incoherente.</t>
  </si>
  <si>
    <t>Corrige el dato señalado: no uses los cálculos hasta resolverlo.</t>
  </si>
  <si>
    <t>SIN AUMENTO</t>
  </si>
  <si>
    <t>El nuevo volumen es igual al volumen actual.</t>
  </si>
  <si>
    <t>No hay incremento que evaluar; cambia el volumen objetivo si deseas simular crecimiento.</t>
  </si>
  <si>
    <t>Reglas de captura y limitaciones</t>
  </si>
  <si>
    <t>• Ingresa 0 cuando no exista capacidad adicional posible; no dejes el campo vacío.</t>
  </si>
  <si>
    <t>• Los campos numéricos deben ser iguales o mayores que 0; la capacidad demostrada debe ser mayor que 0.</t>
  </si>
  <si>
    <t>• El volumen comprometido no debe superar la capacidad demostrada y el nuevo volumen no debe ser menor que el volumen actual.</t>
  </si>
  <si>
    <t>• La clasificación es orientativa: no sustituye auditorías, visitas o pruebas cuando el suministro es crítico.</t>
  </si>
  <si>
    <t>• La plantilla no aplica un umbral universal de utilización; la interpretación depende del proceso, evidencia y contexto.</t>
  </si>
  <si>
    <t>• Evalúa el lead time según la necesidad real del negocio: si el nuevo plazo no permite operar o reponer a tiempo, marca 'No'.</t>
  </si>
  <si>
    <t>Glosario de términos</t>
  </si>
  <si>
    <t>Término</t>
  </si>
  <si>
    <t>Definición práctica</t>
  </si>
  <si>
    <t>Cómo se usa en la plantilla</t>
  </si>
  <si>
    <t>Tipo</t>
  </si>
  <si>
    <t>Proveedor</t>
  </si>
  <si>
    <t>Empresa o persona que suministra el producto o servicio evaluado.</t>
  </si>
  <si>
    <t>Identifica a quién se aplica la evaluación.</t>
  </si>
  <si>
    <t>Entrada</t>
  </si>
  <si>
    <t>Producto / servicio</t>
  </si>
  <si>
    <t>Artículo, referencia o servicio cuya capacidad se está evaluando.</t>
  </si>
  <si>
    <t>Delimita el alcance de la evaluación.</t>
  </si>
  <si>
    <t>Periodo de análisis</t>
  </si>
  <si>
    <t>Unidad temporal común para comparar los volúmenes, por ejemplo mes o semana.</t>
  </si>
  <si>
    <t>Evita mezclar datos de periodos distintos.</t>
  </si>
  <si>
    <t>Volumen actual</t>
  </si>
  <si>
    <t>Cantidad que actualmente compras o asignas al proveedor en el periodo.</t>
  </si>
  <si>
    <t>Base para calcular el aumento requerido.</t>
  </si>
  <si>
    <t>Nuevo volumen requerido</t>
  </si>
  <si>
    <t>Cantidad total que deseas comprar o asignar en el mismo periodo.</t>
  </si>
  <si>
    <t>Define el objetivo de crecimiento.</t>
  </si>
  <si>
    <t>Aumento requerido</t>
  </si>
  <si>
    <t>Diferencia entre el nuevo volumen requerido y el volumen actual.</t>
  </si>
  <si>
    <t>Se calcula automáticamente.</t>
  </si>
  <si>
    <t>Cálculo</t>
  </si>
  <si>
    <t>Capacidad demostrada</t>
  </si>
  <si>
    <t>Volumen que el proveedor puede sostener con respaldo en producción, recursos o datos recientes.</t>
  </si>
  <si>
    <t>Sirve como base para medir utilización y capacidad disponible.</t>
  </si>
  <si>
    <t>Volumen comprometido</t>
  </si>
  <si>
    <t>Parte de la capacidad demostrada ya destinada a pedidos o producción existente.</t>
  </si>
  <si>
    <t>Permite estimar cuánto espacio queda.</t>
  </si>
  <si>
    <t>Utilización</t>
  </si>
  <si>
    <t>Proporción de la capacidad demostrada que ya está comprometida.</t>
  </si>
  <si>
    <t>Volumen comprometido ÷ capacidad demostrada.</t>
  </si>
  <si>
    <t>Capacidad disponible</t>
  </si>
  <si>
    <t>Volumen estimado que queda libre después de descontar los compromisos.</t>
  </si>
  <si>
    <t>Capacidad demostrada − volumen comprometido.</t>
  </si>
  <si>
    <t>Cobertura inmediata</t>
  </si>
  <si>
    <t>Porcentaje del aumento requerido que puede cubrirse con la capacidad disponible actual.</t>
  </si>
  <si>
    <t>Ayuda a saber si el proveedor puede absorber el aumento sin ampliar capacidad.</t>
  </si>
  <si>
    <t>Capacidad adicional posible</t>
  </si>
  <si>
    <t>Volumen adicional que el proveedor podría habilitar mediante turnos, personal, equipos u otros ajustes.</t>
  </si>
  <si>
    <t>Permite evaluar un plan de aumento.</t>
  </si>
  <si>
    <t>Cobertura con plan</t>
  </si>
  <si>
    <t>Porcentaje del aumento que podría cubrirse sumando capacidad disponible y capacidad adicional posible.</t>
  </si>
  <si>
    <t>Mide si el plan propuesto podría cerrar la brecha.</t>
  </si>
  <si>
    <t>Brecha restante</t>
  </si>
  <si>
    <t>Volumen del aumento que seguiría sin cobertura incluso después del plan.</t>
  </si>
  <si>
    <t>Indica cuánto volumen aún falta por resolver.</t>
  </si>
  <si>
    <t>Lead time actual</t>
  </si>
  <si>
    <t>Tiempo que transcurre desde el pedido hasta la entrega en la situación actual.</t>
  </si>
  <si>
    <t>Sirve como referencia operativa.</t>
  </si>
  <si>
    <t>Lead time con aumento</t>
  </si>
  <si>
    <t>Tiempo esperado de entrega después de incrementar el volumen.</t>
  </si>
  <si>
    <t>Permite identificar deterioro en el servicio.</t>
  </si>
  <si>
    <t>Variación de lead time</t>
  </si>
  <si>
    <t>Cambio entre el lead time esperado con aumento y el lead time actual.</t>
  </si>
  <si>
    <t>Muestra el impacto del crecimiento en días.</t>
  </si>
  <si>
    <t>Cuello de botella</t>
  </si>
  <si>
    <t>Recurso o proceso que limita primero la capacidad al aumentar el volumen.</t>
  </si>
  <si>
    <t>Ayuda a documentar la principal restricción.</t>
  </si>
  <si>
    <t>Cuello de botella identificado</t>
  </si>
  <si>
    <t>Confirma si el proveedor puede explicar cuál es su principal restricción.</t>
  </si>
  <si>
    <t>Se registra como Sí o No.</t>
  </si>
  <si>
    <t>Validación</t>
  </si>
  <si>
    <t>Evidencia</t>
  </si>
  <si>
    <t>Información que respalda las afirmaciones del proveedor: producción reciente, turnos, recursos, fechas u otros datos.</t>
  </si>
  <si>
    <t>Se clasifica como Suficiente, Parcial o Insuficiente.</t>
  </si>
  <si>
    <t>Plan de aumento</t>
  </si>
  <si>
    <t>Acciones concretas para habilitar capacidad adicional y el momento en que estarán disponibles.</t>
  </si>
  <si>
    <t>Se considera viable cuando la capacidad adicional puede estar disponible cuando el negocio la necesita.</t>
  </si>
  <si>
    <t>Impacto en calidad</t>
  </si>
  <si>
    <t>Riesgo esperado de defectos, retrabajos o incumplimientos al aumentar producción.</t>
  </si>
  <si>
    <t>Se clasifica como Bajo, Medio o Alto.</t>
  </si>
  <si>
    <t>Dependencia crítica</t>
  </si>
  <si>
    <t>Dependencia de un equipo, persona, materia prima o tercero cuyo fallo podría impedir el aumento.</t>
  </si>
  <si>
    <t>Se clasifica como Baja, Media o Alta.</t>
  </si>
  <si>
    <t>Resultado sugerido</t>
  </si>
  <si>
    <t>Clasificación automática basada en capacidad, cobertura y alertas principales.</t>
  </si>
  <si>
    <t>Apto, Apto condicionado o No apto para el aumento.</t>
  </si>
  <si>
    <t>Decisión final</t>
  </si>
  <si>
    <t>Conclusión que documenta el usuario después de revisar todos los datos.</t>
  </si>
  <si>
    <t>Puede coincidir o no con el resultado sugerido.</t>
  </si>
  <si>
    <t>Escenario</t>
  </si>
  <si>
    <t>Supuesto de volumen usado para probar cómo cambia la cobertura.</t>
  </si>
  <si>
    <t>Permite comparar pedido actual, propuesto y pico.</t>
  </si>
  <si>
    <t>Simulación</t>
  </si>
  <si>
    <t>Tiempo para habilitar capacidad adicional</t>
  </si>
  <si>
    <t>Plazo estimado para disponer de la capacidad adicional prometida.</t>
  </si>
  <si>
    <t>Ayuda a comprobar si la ampliación estará disponible cuando se necesite.</t>
  </si>
  <si>
    <t>Resultado que indica que la capacidad inmediata cubre el aumento y no hay alertas críticas en la información registrada.</t>
  </si>
  <si>
    <t>Orienta a aumentar el pedido y monitorear.</t>
  </si>
  <si>
    <t>Resultado que indica que el aumento puede ser viable, pero depende de acciones, capacidad adicional o validaciones pendientes.</t>
  </si>
  <si>
    <t>Orienta a aumentar por etapas y verificar condiciones.</t>
  </si>
  <si>
    <t>Resultado que indica que el proveedor no demuestra cobertura suficiente para el incremento evaluado o presenta alertas críticas.</t>
  </si>
  <si>
    <t>Orienta a mantener volumen, dividir la compra o evaluar otra fuente.</t>
  </si>
  <si>
    <t>Acción recomendada / próxima revisión</t>
  </si>
  <si>
    <t>Medida concreta que el responsable define después de revisar el resultado.</t>
  </si>
  <si>
    <t>Documenta el siguiente paso y facilita seguimiento.</t>
  </si>
  <si>
    <t>Criticidad del suministro</t>
  </si>
  <si>
    <t>Grado de impacto que tendría un incumplimiento del proveedor sobre ventas, operación o servicio.</t>
  </si>
  <si>
    <t>Se menciona como criterio de contexto para interpretar el resultado.</t>
  </si>
  <si>
    <t>Contexto</t>
  </si>
  <si>
    <t>Estado de datos</t>
  </si>
  <si>
    <t>Control automático que revisa si las entradas mínimas son completas y coherentes.</t>
  </si>
  <si>
    <t>Debe mostrar DATOS OK antes de interpretar cálculos y resultado.</t>
  </si>
  <si>
    <t>Control</t>
  </si>
  <si>
    <t>Alerta que aparece cuando falta al menos un campo obligatorio.</t>
  </si>
  <si>
    <t>Completa los datos EDITAR antes de usar los resultados.</t>
  </si>
  <si>
    <t>Alerta</t>
  </si>
  <si>
    <t>Alerta que aparece cuando hay valores, tipos de datos o combinaciones incoherentes.</t>
  </si>
  <si>
    <t>Corrige las entradas antes de interpretar cálculos.</t>
  </si>
  <si>
    <t>Estado que aparece cuando el nuevo volumen requerido es igual al volumen actual.</t>
  </si>
  <si>
    <t>Indica que no existe incremento que evaluar.</t>
  </si>
  <si>
    <t>Fecha de evaluación</t>
  </si>
  <si>
    <t>Fecha en que se realiza o actualiza la revisión del proveedor.</t>
  </si>
  <si>
    <t>Ayuda a identificar la vigencia de los datos.</t>
  </si>
  <si>
    <t>Etiqueta visual para datos que el usuario puede sustituir por información propia.</t>
  </si>
  <si>
    <t>Indica celdas de captura o decisión manual.</t>
  </si>
  <si>
    <t>Interfaz</t>
  </si>
  <si>
    <t>Etiqueta para celdas calculadas por la plantilla.</t>
  </si>
  <si>
    <t>No debe sustituirse por valores manuales.</t>
  </si>
  <si>
    <t>Base</t>
  </si>
  <si>
    <t>Estado del simulador cuando el volumen objetivo coincide con el volumen actual.</t>
  </si>
  <si>
    <t>Sirve como punto de comparación.</t>
  </si>
  <si>
    <t>Cubierto ahora</t>
  </si>
  <si>
    <t>Estado que indica que la capacidad disponible cubre por sí sola el aumento del escenario.</t>
  </si>
  <si>
    <t>No requiere capacidad adicional para ese escenario.</t>
  </si>
  <si>
    <t>Cubierto con plan</t>
  </si>
  <si>
    <t>Estado que indica que la capacidad disponible más la capacidad adicional validada cubren el aumento.</t>
  </si>
  <si>
    <t>Depende de ejecutar y verificar el plan de aumento.</t>
  </si>
  <si>
    <t>Brecha pendiente</t>
  </si>
  <si>
    <t>Estado que indica que incluso con el plan queda volumen sin cobertura.</t>
  </si>
  <si>
    <t>Requiere ajustar el pedido, ampliar capacidad o buscar otra fuente.</t>
  </si>
  <si>
    <t>Lead time con aumento aceptable</t>
  </si>
  <si>
    <t>Evaluación de si el tiempo de entrega esperado con el nuevo volumen sigue siendo compatible con la operación.</t>
  </si>
  <si>
    <t>Sí permite un resultado Apto; Condicionado requiere gestión; No impide aprobar el aumento.</t>
  </si>
  <si>
    <t>Evaluación de capacidad de proveedor</t>
  </si>
  <si>
    <t>Ejemplo incluido: proveedor de producto para ecommerce. Reemplaza únicamente las celdas azul claro marcadas como EDITAR.</t>
  </si>
  <si>
    <t>1. Datos de la evaluación</t>
  </si>
  <si>
    <t>Campo</t>
  </si>
  <si>
    <t>Valor</t>
  </si>
  <si>
    <t>Unidad / opción</t>
  </si>
  <si>
    <t>Notas</t>
  </si>
  <si>
    <t>Empaques Andinos S.A.</t>
  </si>
  <si>
    <t>Nombre del proveedor evaluado.</t>
  </si>
  <si>
    <t>Caja para despacho ecommerce</t>
  </si>
  <si>
    <t>Producto específico evaluado.</t>
  </si>
  <si>
    <t>Fecha de la revisión.</t>
  </si>
  <si>
    <t>Mes</t>
  </si>
  <si>
    <t>selección</t>
  </si>
  <si>
    <t>Todos los volúmenes deben usar el mismo periodo.</t>
  </si>
  <si>
    <t>unidades</t>
  </si>
  <si>
    <t>Volumen actual asignado al proveedor.</t>
  </si>
  <si>
    <t>Volumen total que se desea alcanzar.</t>
  </si>
  <si>
    <t>Capacidad respaldada por datos recientes.</t>
  </si>
  <si>
    <t>Capacidad ya ocupada por pedidos existentes.</t>
  </si>
  <si>
    <t>Capacidad que podría habilitarse con un plan.</t>
  </si>
  <si>
    <t>días</t>
  </si>
  <si>
    <t>Plazo para implementar el aumento.</t>
  </si>
  <si>
    <t>Tiempo de entrega actual.</t>
  </si>
  <si>
    <t>Tiempo esperado con el nuevo volumen.</t>
  </si>
  <si>
    <t>Si aparece FALTA INFORMACIÓN o REVISAR DATOS, corrige las entradas antes de usar los resultados.</t>
  </si>
  <si>
    <t>2. Cálculos automáticos</t>
  </si>
  <si>
    <t>Indicador</t>
  </si>
  <si>
    <t>Interpretación breve</t>
  </si>
  <si>
    <t>Nuevo volumen menos volumen actual.</t>
  </si>
  <si>
    <t>Utilización de capacidad</t>
  </si>
  <si>
    <t>Volumen estimado libre antes de ampliar capacidad.</t>
  </si>
  <si>
    <t>Parte del aumento que puede cubrirse con capacidad disponible.</t>
  </si>
  <si>
    <t>Parte del aumento que podría cubrirse incluyendo capacidad adicional.</t>
  </si>
  <si>
    <t>Volumen aún sin cobertura después del plan.</t>
  </si>
  <si>
    <t>Cambio esperado en días de entrega.</t>
  </si>
  <si>
    <t>3. Validación cualitativa</t>
  </si>
  <si>
    <t>Criterio</t>
  </si>
  <si>
    <t>Respuesta</t>
  </si>
  <si>
    <t>Qué registrar</t>
  </si>
  <si>
    <t>Notas / evidencia</t>
  </si>
  <si>
    <t>Sí</t>
  </si>
  <si>
    <t>¿El proveedor puede explicar cuál es la principal restricción?</t>
  </si>
  <si>
    <t>Empaque es la restricción principal.</t>
  </si>
  <si>
    <t>Nivel de evidencia</t>
  </si>
  <si>
    <t>Suficiente</t>
  </si>
  <si>
    <t>Calidad de la información que respalda capacidad y plan.</t>
  </si>
  <si>
    <t>Producción mensual y plan de segundo turno compartidos.</t>
  </si>
  <si>
    <t>Plan de aumento viable a tiempo</t>
  </si>
  <si>
    <t>¿Hay acciones, recursos y una fecha que permiten disponer de la capacidad cuando se necesita?</t>
  </si>
  <si>
    <t>Segundo turno disponible en 15 días, antes de liberar el volumen restante.</t>
  </si>
  <si>
    <t>Impacto esperado en calidad</t>
  </si>
  <si>
    <t>Bajo</t>
  </si>
  <si>
    <t>Riesgo de defectos o retrabajos al aumentar producción.</t>
  </si>
  <si>
    <t>Sin deterioro observado en picos recientes.</t>
  </si>
  <si>
    <t>Media</t>
  </si>
  <si>
    <t>Exposición a un equipo, persona, material o tercero crítico.</t>
  </si>
  <si>
    <t>Un equipo de empaque concentra parte del proceso.</t>
  </si>
  <si>
    <t>Condicionado</t>
  </si>
  <si>
    <t>¿El tiempo de entrega esperado sigue siendo compatible con la necesidad del negocio?</t>
  </si>
  <si>
    <t>El aumento de 7 a 9 días es manejable si se planifica la reposición.</t>
  </si>
  <si>
    <t>4. Resultado y decisión</t>
  </si>
  <si>
    <t>Decisión final del responsable (EDITAR)</t>
  </si>
  <si>
    <t>Acción recomendada / próxima revisión (EDITAR)</t>
  </si>
  <si>
    <t>Aumentar primero a 8.000 unidades; validar segundo turno y revisar cumplimiento antes de subir a 9.000.</t>
  </si>
  <si>
    <t>5. Simulador simple de escenarios</t>
  </si>
  <si>
    <t>Volumen objetivo</t>
  </si>
  <si>
    <t>Aumento vs. actual</t>
  </si>
  <si>
    <t>Brecha con plan</t>
  </si>
  <si>
    <t>Actual</t>
  </si>
  <si>
    <t>Propuesto</t>
  </si>
  <si>
    <t>Pico opcional</t>
  </si>
  <si>
    <t>Nota: el resultado sugerido es orientativo. No usa un umbral universal de utilización. Interpreta los cálculos junto con la evidencia, restricciones, calidad, lead time y criticidad del suministro.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</si>
</sst>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yyyy"/>
    <numFmt numFmtId="165" formatCode="0.0%"/>
    <numFmt numFmtId="166" formatCode="0\ &quot;días&quot;"/>
  </numFmts>
  <fonts count="11">
    <font>
      <sz val="11"/>
      <name val="Carlito"/>
    </font>
    <font>
      <b/>
      <sz val="18"/>
      <color rgb="FFFFFFFF"/>
      <name val="Carlito"/>
    </font>
    <font>
      <b/>
      <sz val="12"/>
      <color rgb="FFFFFFFF"/>
      <name val="Carlito"/>
    </font>
    <font>
      <sz val="11"/>
      <color rgb="FF1F2937"/>
      <name val="Carlito"/>
    </font>
    <font>
      <b/>
      <sz val="11"/>
      <color rgb="FFFFFFFF"/>
      <name val="Carlito"/>
    </font>
    <font>
      <i/>
      <sz val="11"/>
      <color rgb="FF1F2937"/>
      <name val="Carlito"/>
    </font>
    <font>
      <b/>
      <sz val="11"/>
      <color rgb="FF0B1F3A"/>
      <name val="Carlito"/>
    </font>
    <font>
      <b/>
      <sz val="16"/>
      <color rgb="FF0B1F3A"/>
      <name val="Carlito"/>
    </font>
    <font>
      <b/>
      <sz val="15"/>
      <color rgb="FF0B1F3A"/>
      <name val="Carlito"/>
    </font>
    <font>
      <b/>
      <sz val="13"/>
      <color rgb="FF1F2937"/>
      <name val="Carlito"/>
    </font>
    <font>
      <sz val="11"/>
      <color rgb="FF0B1F3A"/>
      <name val="Carlito"/>
    </font>
  </fonts>
  <fills count="9">
    <fill>
      <patternFill patternType="none"/>
    </fill>
    <fill>
      <patternFill patternType="gray125"/>
    </fill>
    <fill>
      <patternFill patternType="solid">
        <fgColor rgb="FFF3F5F7"/>
        <bgColor indexed="64"/>
      </patternFill>
    </fill>
    <fill>
      <patternFill patternType="solid">
        <fgColor rgb="FF0B1F3A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17365D"/>
        <bgColor indexed="64"/>
      </patternFill>
    </fill>
    <fill>
      <patternFill patternType="solid">
        <fgColor rgb="FFEEF4FA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3" borderId="0" xfId="0" applyFont="1" applyFill="1" applyAlignment="1">
      <alignment vertical="center"/>
    </xf>
    <xf numFmtId="0" fontId="0" fillId="4" borderId="0" xfId="0" applyFill="1"/>
    <xf numFmtId="0" fontId="2" fillId="5" borderId="0" xfId="0" applyFont="1" applyFill="1"/>
    <xf numFmtId="0" fontId="3" fillId="6" borderId="0" xfId="0" applyFont="1" applyFill="1" applyAlignment="1">
      <alignment vertical="top" wrapText="1"/>
    </xf>
    <xf numFmtId="0" fontId="4" fillId="3" borderId="0" xfId="0" applyFont="1" applyFill="1" applyAlignment="1">
      <alignment horizontal="center"/>
    </xf>
    <xf numFmtId="0" fontId="0" fillId="4" borderId="0" xfId="0" applyFill="1" applyAlignment="1">
      <alignment vertical="top" wrapText="1"/>
    </xf>
    <xf numFmtId="0" fontId="4" fillId="3" borderId="0" xfId="0" applyFont="1" applyFill="1"/>
    <xf numFmtId="0" fontId="0" fillId="7" borderId="0" xfId="0" applyFill="1" applyAlignment="1">
      <alignment wrapText="1"/>
    </xf>
    <xf numFmtId="0" fontId="0" fillId="4" borderId="0" xfId="0" applyFill="1" applyAlignment="1">
      <alignment wrapText="1"/>
    </xf>
    <xf numFmtId="0" fontId="0" fillId="2" borderId="0" xfId="0" applyFill="1" applyAlignment="1">
      <alignment wrapText="1"/>
    </xf>
    <xf numFmtId="0" fontId="0" fillId="6" borderId="0" xfId="0" applyFill="1" applyAlignment="1">
      <alignment wrapText="1"/>
    </xf>
    <xf numFmtId="0" fontId="3" fillId="6" borderId="0" xfId="0" applyFont="1" applyFill="1" applyAlignment="1">
      <alignment wrapText="1"/>
    </xf>
    <xf numFmtId="0" fontId="3" fillId="8" borderId="0" xfId="0" applyFont="1" applyFill="1" applyAlignment="1">
      <alignment wrapText="1"/>
    </xf>
    <xf numFmtId="0" fontId="2" fillId="3" borderId="0" xfId="0" applyFont="1" applyFill="1" applyAlignment="1">
      <alignment vertical="center"/>
    </xf>
    <xf numFmtId="0" fontId="4" fillId="5" borderId="0" xfId="0" applyFont="1" applyFill="1" applyAlignment="1">
      <alignment vertical="center" wrapText="1"/>
    </xf>
    <xf numFmtId="0" fontId="3" fillId="8" borderId="0" xfId="0" applyFont="1" applyFill="1" applyAlignment="1">
      <alignment vertical="top" wrapText="1"/>
    </xf>
    <xf numFmtId="0" fontId="3" fillId="6" borderId="0" xfId="0" applyFont="1" applyFill="1" applyAlignment="1">
      <alignment vertical="center" wrapText="1"/>
    </xf>
    <xf numFmtId="0" fontId="1" fillId="3" borderId="0" xfId="0" applyFont="1" applyFill="1"/>
    <xf numFmtId="0" fontId="4" fillId="5" borderId="0" xfId="0" applyFont="1" applyFill="1" applyAlignment="1">
      <alignment horizontal="center"/>
    </xf>
    <xf numFmtId="0" fontId="1" fillId="3" borderId="0" xfId="0" applyFont="1" applyFill="1" applyAlignment="1" applyProtection="1">
      <alignment vertical="center" wrapText="1"/>
      <protection locked="0"/>
    </xf>
    <xf numFmtId="0" fontId="5" fillId="6" borderId="0" xfId="0" applyFont="1" applyFill="1" applyAlignment="1" applyProtection="1">
      <alignment vertical="center" wrapText="1"/>
      <protection locked="0"/>
    </xf>
    <xf numFmtId="0" fontId="0" fillId="4" borderId="0" xfId="0" applyFill="1" applyAlignment="1" applyProtection="1">
      <alignment vertical="center" wrapText="1"/>
      <protection locked="0"/>
    </xf>
    <xf numFmtId="0" fontId="2" fillId="5" borderId="0" xfId="0" applyFont="1" applyFill="1" applyAlignment="1" applyProtection="1">
      <alignment vertical="center" wrapText="1"/>
      <protection locked="0"/>
    </xf>
    <xf numFmtId="0" fontId="4" fillId="3" borderId="0" xfId="0" applyFont="1" applyFill="1" applyAlignment="1" applyProtection="1">
      <alignment horizontal="center" vertical="center" wrapText="1"/>
      <protection locked="0"/>
    </xf>
    <xf numFmtId="0" fontId="3" fillId="7" borderId="0" xfId="0" applyFont="1" applyFill="1" applyAlignment="1" applyProtection="1">
      <alignment vertical="center" wrapText="1"/>
      <protection locked="0"/>
    </xf>
    <xf numFmtId="0" fontId="6" fillId="6" borderId="0" xfId="0" applyFont="1" applyFill="1" applyAlignment="1" applyProtection="1">
      <alignment vertical="center" wrapText="1"/>
      <protection locked="0"/>
    </xf>
    <xf numFmtId="164" fontId="3" fillId="7" borderId="0" xfId="0" applyNumberFormat="1" applyFont="1" applyFill="1" applyAlignment="1" applyProtection="1">
      <alignment vertical="center" wrapText="1"/>
      <protection locked="0"/>
    </xf>
    <xf numFmtId="0" fontId="3" fillId="7" borderId="0" xfId="0" applyFont="1" applyFill="1" applyAlignment="1" applyProtection="1">
      <alignment horizontal="right" vertical="center" wrapText="1"/>
      <protection locked="0"/>
    </xf>
    <xf numFmtId="0" fontId="4" fillId="3" borderId="0" xfId="0" applyFont="1" applyFill="1" applyAlignment="1" applyProtection="1">
      <alignment vertical="center" wrapText="1"/>
      <protection locked="0"/>
    </xf>
    <xf numFmtId="0" fontId="6" fillId="6" borderId="0" xfId="0" applyFont="1" applyFill="1" applyAlignment="1" applyProtection="1">
      <alignment horizontal="center" vertical="center" wrapText="1"/>
      <protection locked="0"/>
    </xf>
    <xf numFmtId="0" fontId="3" fillId="2" borderId="0" xfId="0" applyFont="1" applyFill="1" applyAlignment="1" applyProtection="1">
      <alignment vertical="center" wrapText="1"/>
      <protection locked="0"/>
    </xf>
    <xf numFmtId="0" fontId="4" fillId="3" borderId="0" xfId="0" applyFont="1" applyFill="1" applyAlignment="1" applyProtection="1">
      <alignment horizontal="center" vertical="center" wrapText="1"/>
      <protection locked="0"/>
    </xf>
    <xf numFmtId="3" fontId="6" fillId="2" borderId="0" xfId="0" applyNumberFormat="1" applyFont="1" applyFill="1" applyAlignment="1" applyProtection="1">
      <alignment horizontal="right" vertical="center" wrapText="1"/>
      <protection locked="0"/>
    </xf>
    <xf numFmtId="165" fontId="7" fillId="8" borderId="0" xfId="0" applyNumberFormat="1" applyFont="1" applyFill="1" applyAlignment="1" applyProtection="1">
      <alignment horizontal="center" vertical="center" wrapText="1"/>
      <protection locked="0"/>
    </xf>
    <xf numFmtId="0" fontId="7" fillId="8" borderId="0" xfId="0" applyFont="1" applyFill="1" applyAlignment="1" applyProtection="1">
      <alignment horizontal="center" vertical="center" wrapText="1"/>
      <protection locked="0"/>
    </xf>
    <xf numFmtId="3" fontId="7" fillId="8" borderId="0" xfId="0" applyNumberFormat="1" applyFont="1" applyFill="1" applyAlignment="1" applyProtection="1">
      <alignment horizontal="center" vertical="center" wrapText="1"/>
      <protection locked="0"/>
    </xf>
    <xf numFmtId="165" fontId="6" fillId="2" borderId="0" xfId="0" applyNumberFormat="1" applyFont="1" applyFill="1" applyAlignment="1" applyProtection="1">
      <alignment horizontal="right" vertical="center" wrapText="1"/>
      <protection locked="0"/>
    </xf>
    <xf numFmtId="166" fontId="6" fillId="2" borderId="0" xfId="0" applyNumberFormat="1" applyFont="1" applyFill="1" applyAlignment="1" applyProtection="1">
      <alignment horizontal="right" vertical="center" wrapText="1"/>
      <protection locked="0"/>
    </xf>
    <xf numFmtId="0" fontId="8" fillId="8" borderId="0" xfId="0" applyFont="1" applyFill="1" applyAlignment="1" applyProtection="1">
      <alignment horizontal="center" vertical="center" wrapText="1"/>
      <protection locked="0"/>
    </xf>
    <xf numFmtId="0" fontId="9" fillId="7" borderId="0" xfId="0" applyFont="1" applyFill="1" applyAlignment="1" applyProtection="1">
      <alignment horizontal="center" vertical="center" wrapText="1"/>
      <protection locked="0"/>
    </xf>
    <xf numFmtId="0" fontId="3" fillId="7" borderId="0" xfId="0" applyFont="1" applyFill="1" applyAlignment="1" applyProtection="1">
      <alignment horizontal="left" vertical="center" wrapText="1"/>
      <protection locked="0"/>
    </xf>
    <xf numFmtId="0" fontId="10" fillId="2" borderId="0" xfId="0" applyFont="1" applyFill="1" applyAlignment="1" applyProtection="1">
      <alignment horizontal="right" vertical="center" wrapText="1"/>
      <protection locked="0"/>
    </xf>
    <xf numFmtId="0" fontId="0" fillId="2" borderId="0" xfId="0" applyFill="1" applyAlignment="1" applyProtection="1">
      <alignment horizontal="right" vertical="center" wrapText="1"/>
      <protection locked="0"/>
    </xf>
    <xf numFmtId="165" fontId="0" fillId="2" borderId="0" xfId="0" applyNumberFormat="1" applyFill="1" applyAlignment="1" applyProtection="1">
      <alignment horizontal="right" vertical="center" wrapText="1"/>
      <protection locked="0"/>
    </xf>
    <xf numFmtId="0" fontId="0" fillId="2" borderId="0" xfId="0" applyFill="1" applyAlignment="1" applyProtection="1">
      <alignment horizontal="center" vertical="center" wrapText="1"/>
      <protection locked="0"/>
    </xf>
    <xf numFmtId="0" fontId="0" fillId="4" borderId="0" xfId="0" applyFill="1" applyProtection="1">
      <protection locked="0"/>
    </xf>
  </cellXfs>
  <cellStyles count="1">
    <cellStyle name="Normal" xfId="0" builtinId="0"/>
  </cellStyles>
  <dxfs count="11">
    <dxf>
      <font>
        <b/>
        <color rgb="FF9C0006"/>
      </font>
      <fill>
        <patternFill>
          <bgColor rgb="FFFCE4D6"/>
        </patternFill>
      </fill>
    </dxf>
    <dxf>
      <font>
        <b/>
        <color rgb="FF7F6000"/>
      </font>
      <fill>
        <patternFill>
          <bgColor rgb="FFFFF2CC"/>
        </patternFill>
      </fill>
    </dxf>
    <dxf>
      <font>
        <b/>
        <color rgb="FF006100"/>
      </font>
      <fill>
        <patternFill>
          <bgColor rgb="FFE2F0D9"/>
        </patternFill>
      </fill>
    </dxf>
    <dxf>
      <font>
        <b/>
        <color rgb="FF1F2937"/>
      </font>
      <fill>
        <patternFill>
          <bgColor rgb="FFF3F5F7"/>
        </patternFill>
      </fill>
    </dxf>
    <dxf>
      <font>
        <b/>
        <color rgb="FF9C0006"/>
      </font>
      <fill>
        <patternFill>
          <bgColor rgb="FFFCE4D6"/>
        </patternFill>
      </fill>
    </dxf>
    <dxf>
      <font>
        <b/>
        <color rgb="FF7F6000"/>
      </font>
      <fill>
        <patternFill>
          <bgColor rgb="FFFFF2CC"/>
        </patternFill>
      </fill>
    </dxf>
    <dxf>
      <font>
        <b/>
        <color rgb="FF006100"/>
      </font>
      <fill>
        <patternFill>
          <bgColor rgb="FFE2F0D9"/>
        </patternFill>
      </fill>
    </dxf>
    <dxf>
      <font>
        <b/>
        <color rgb="FF9C0006"/>
      </font>
      <fill>
        <patternFill>
          <bgColor rgb="FFF4CCCC"/>
        </patternFill>
      </fill>
    </dxf>
    <dxf>
      <font>
        <b/>
        <color rgb="FF9C0006"/>
      </font>
      <fill>
        <patternFill>
          <bgColor rgb="FFFCE4D6"/>
        </patternFill>
      </fill>
    </dxf>
    <dxf>
      <font>
        <b/>
        <color rgb="FF7F6000"/>
      </font>
      <fill>
        <patternFill>
          <bgColor rgb="FFFFF2CC"/>
        </patternFill>
      </fill>
    </dxf>
    <dxf>
      <font>
        <b/>
        <color rgb="FF006100"/>
      </font>
      <fill>
        <patternFill>
          <bgColor rgb="FFE2F0D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4</xdr:col>
      <xdr:colOff>2114842</xdr:colOff>
      <xdr:row>2</xdr:row>
      <xdr:rowOff>122959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EDA2386-9720-41BE-BCD4-E399B97588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305318" y="0"/>
          <a:ext cx="2114842" cy="5905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0</xdr:rowOff>
    </xdr:from>
    <xdr:to>
      <xdr:col>8</xdr:col>
      <xdr:colOff>114592</xdr:colOff>
      <xdr:row>2</xdr:row>
      <xdr:rowOff>133350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83818E1-487A-44EC-B536-F5BC5451DA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725150" y="0"/>
          <a:ext cx="2114842" cy="5905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11</xdr:col>
      <xdr:colOff>114592</xdr:colOff>
      <xdr:row>2</xdr:row>
      <xdr:rowOff>125730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DB8160D-6E87-4822-813E-3604736A17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173200" y="0"/>
          <a:ext cx="2114842" cy="590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9"/>
  <sheetViews>
    <sheetView tabSelected="1" topLeftCell="A3" zoomScale="85" zoomScaleNormal="85" workbookViewId="0">
      <selection activeCell="C10" sqref="C10"/>
    </sheetView>
  </sheetViews>
  <sheetFormatPr baseColWidth="10" defaultColWidth="77.09765625" defaultRowHeight="13.8"/>
  <cols>
    <col min="1" max="1" width="32.3984375" style="2" bestFit="1" customWidth="1"/>
    <col min="2" max="2" width="77" style="2" bestFit="1" customWidth="1"/>
    <col min="3" max="3" width="55.296875" style="2" customWidth="1"/>
    <col min="4" max="4" width="75.69921875" style="2" bestFit="1" customWidth="1"/>
    <col min="5" max="16384" width="77.09765625" style="2"/>
  </cols>
  <sheetData>
    <row r="1" spans="1:4" ht="22.8">
      <c r="A1" s="1" t="s">
        <v>0</v>
      </c>
      <c r="B1" s="1"/>
      <c r="C1" s="1"/>
      <c r="D1" s="1"/>
    </row>
    <row r="3" spans="1:4" ht="15.6">
      <c r="A3" s="3" t="s">
        <v>1</v>
      </c>
      <c r="B3" s="3"/>
      <c r="C3" s="3"/>
      <c r="D3" s="3"/>
    </row>
    <row r="4" spans="1:4">
      <c r="A4" s="4" t="s">
        <v>2</v>
      </c>
      <c r="B4" s="4"/>
      <c r="C4" s="4"/>
      <c r="D4" s="4"/>
    </row>
    <row r="5" spans="1:4">
      <c r="A5" s="4"/>
      <c r="B5" s="4"/>
      <c r="C5" s="4"/>
      <c r="D5" s="4"/>
    </row>
    <row r="7" spans="1:4" ht="15.6">
      <c r="A7" s="3" t="s">
        <v>3</v>
      </c>
      <c r="B7" s="3"/>
      <c r="C7" s="3"/>
      <c r="D7" s="3"/>
    </row>
    <row r="8" spans="1:4">
      <c r="A8" s="5" t="s">
        <v>4</v>
      </c>
      <c r="B8" s="5" t="s">
        <v>5</v>
      </c>
      <c r="C8" s="5" t="s">
        <v>6</v>
      </c>
      <c r="D8" s="5" t="s">
        <v>7</v>
      </c>
    </row>
    <row r="9" spans="1:4">
      <c r="A9" s="6">
        <v>1</v>
      </c>
      <c r="B9" s="6" t="s">
        <v>8</v>
      </c>
      <c r="C9" s="6" t="s">
        <v>9</v>
      </c>
      <c r="D9" s="6" t="s">
        <v>10</v>
      </c>
    </row>
    <row r="10" spans="1:4" ht="27.6">
      <c r="A10" s="6">
        <v>2</v>
      </c>
      <c r="B10" s="6" t="s">
        <v>11</v>
      </c>
      <c r="C10" s="6" t="s">
        <v>9</v>
      </c>
      <c r="D10" s="6" t="s">
        <v>12</v>
      </c>
    </row>
    <row r="11" spans="1:4">
      <c r="A11" s="6">
        <v>3</v>
      </c>
      <c r="B11" s="6" t="s">
        <v>13</v>
      </c>
      <c r="C11" s="6" t="s">
        <v>9</v>
      </c>
      <c r="D11" s="6" t="s">
        <v>14</v>
      </c>
    </row>
    <row r="12" spans="1:4" ht="27.6">
      <c r="A12" s="6">
        <v>4</v>
      </c>
      <c r="B12" s="6" t="s">
        <v>15</v>
      </c>
      <c r="C12" s="6" t="s">
        <v>9</v>
      </c>
      <c r="D12" s="6" t="s">
        <v>16</v>
      </c>
    </row>
    <row r="13" spans="1:4" ht="27.6">
      <c r="A13" s="6">
        <v>5</v>
      </c>
      <c r="B13" s="6" t="s">
        <v>17</v>
      </c>
      <c r="C13" s="6" t="s">
        <v>9</v>
      </c>
      <c r="D13" s="6" t="s">
        <v>18</v>
      </c>
    </row>
    <row r="14" spans="1:4">
      <c r="A14" s="6">
        <v>6</v>
      </c>
      <c r="B14" s="6" t="s">
        <v>19</v>
      </c>
      <c r="C14" s="6" t="s">
        <v>9</v>
      </c>
      <c r="D14" s="6" t="s">
        <v>20</v>
      </c>
    </row>
    <row r="15" spans="1:4" ht="27.6">
      <c r="A15" s="6">
        <v>7</v>
      </c>
      <c r="B15" s="6" t="s">
        <v>21</v>
      </c>
      <c r="C15" s="6" t="s">
        <v>9</v>
      </c>
      <c r="D15" s="6" t="s">
        <v>22</v>
      </c>
    </row>
    <row r="17" spans="1:4" ht="15.6">
      <c r="A17" s="3" t="s">
        <v>23</v>
      </c>
      <c r="B17" s="3"/>
      <c r="C17" s="3"/>
      <c r="D17" s="3"/>
    </row>
    <row r="18" spans="1:4">
      <c r="A18" s="7" t="s">
        <v>24</v>
      </c>
      <c r="B18" s="7" t="s">
        <v>25</v>
      </c>
      <c r="C18" s="7" t="s">
        <v>26</v>
      </c>
      <c r="D18" s="7"/>
    </row>
    <row r="19" spans="1:4" ht="27.6">
      <c r="A19" s="8" t="s">
        <v>27</v>
      </c>
      <c r="B19" s="8" t="s">
        <v>28</v>
      </c>
      <c r="C19" s="8" t="s">
        <v>29</v>
      </c>
      <c r="D19" s="9"/>
    </row>
    <row r="20" spans="1:4" ht="41.4">
      <c r="A20" s="10" t="s">
        <v>30</v>
      </c>
      <c r="B20" s="10" t="s">
        <v>31</v>
      </c>
      <c r="C20" s="10" t="s">
        <v>32</v>
      </c>
      <c r="D20" s="9"/>
    </row>
    <row r="21" spans="1:4" ht="41.4">
      <c r="A21" s="11" t="s">
        <v>33</v>
      </c>
      <c r="B21" s="11" t="s">
        <v>34</v>
      </c>
      <c r="C21" s="11" t="s">
        <v>35</v>
      </c>
      <c r="D21" s="9"/>
    </row>
    <row r="23" spans="1:4" ht="15.6">
      <c r="A23" s="3" t="s">
        <v>36</v>
      </c>
      <c r="B23" s="3"/>
      <c r="C23" s="3"/>
      <c r="D23" s="3"/>
    </row>
    <row r="24" spans="1:4">
      <c r="A24" s="12" t="s">
        <v>37</v>
      </c>
      <c r="B24" s="12"/>
      <c r="C24" s="12"/>
      <c r="D24" s="12"/>
    </row>
    <row r="25" spans="1:4">
      <c r="A25" s="13" t="s">
        <v>38</v>
      </c>
      <c r="B25" s="13"/>
      <c r="C25" s="13"/>
      <c r="D25" s="13"/>
    </row>
    <row r="26" spans="1:4">
      <c r="A26" s="12" t="s">
        <v>39</v>
      </c>
      <c r="B26" s="12"/>
      <c r="C26" s="12"/>
      <c r="D26" s="12"/>
    </row>
    <row r="27" spans="1:4">
      <c r="A27" s="13" t="s">
        <v>40</v>
      </c>
      <c r="B27" s="13"/>
      <c r="C27" s="13"/>
      <c r="D27" s="13"/>
    </row>
    <row r="28" spans="1:4">
      <c r="A28" s="12" t="s">
        <v>41</v>
      </c>
      <c r="B28" s="12"/>
      <c r="C28" s="12"/>
      <c r="D28" s="12"/>
    </row>
    <row r="30" spans="1:4" ht="15.6">
      <c r="A30" s="3" t="s">
        <v>42</v>
      </c>
      <c r="B30" s="3"/>
      <c r="C30" s="3"/>
      <c r="D30" s="3"/>
    </row>
    <row r="31" spans="1:4">
      <c r="A31" s="7" t="s">
        <v>43</v>
      </c>
      <c r="B31" s="7" t="s">
        <v>44</v>
      </c>
      <c r="C31" s="7" t="s">
        <v>45</v>
      </c>
      <c r="D31" s="7"/>
    </row>
    <row r="32" spans="1:4" ht="82.8">
      <c r="A32" s="9" t="s">
        <v>46</v>
      </c>
      <c r="B32" s="9" t="s">
        <v>47</v>
      </c>
      <c r="C32" s="9" t="s">
        <v>48</v>
      </c>
      <c r="D32" s="9"/>
    </row>
    <row r="33" spans="1:4" ht="41.4">
      <c r="A33" s="9" t="s">
        <v>49</v>
      </c>
      <c r="B33" s="9" t="s">
        <v>50</v>
      </c>
      <c r="C33" s="9" t="s">
        <v>51</v>
      </c>
      <c r="D33" s="9"/>
    </row>
    <row r="34" spans="1:4" ht="27.6">
      <c r="A34" s="9" t="s">
        <v>52</v>
      </c>
      <c r="B34" s="9" t="s">
        <v>53</v>
      </c>
      <c r="C34" s="9" t="s">
        <v>54</v>
      </c>
      <c r="D34" s="9"/>
    </row>
    <row r="36" spans="1:4" ht="15.6">
      <c r="A36" s="14" t="s">
        <v>55</v>
      </c>
      <c r="B36" s="14"/>
      <c r="C36" s="14"/>
      <c r="D36" s="14"/>
    </row>
    <row r="37" spans="1:4">
      <c r="A37" s="15" t="s">
        <v>56</v>
      </c>
      <c r="B37" s="15" t="s">
        <v>57</v>
      </c>
      <c r="C37" s="15" t="s">
        <v>5</v>
      </c>
      <c r="D37" s="15"/>
    </row>
    <row r="38" spans="1:4">
      <c r="A38" s="16" t="s">
        <v>58</v>
      </c>
      <c r="B38" s="16" t="s">
        <v>59</v>
      </c>
      <c r="C38" s="16" t="s">
        <v>60</v>
      </c>
      <c r="D38" s="16"/>
    </row>
    <row r="39" spans="1:4">
      <c r="A39" s="16" t="s">
        <v>61</v>
      </c>
      <c r="B39" s="16" t="s">
        <v>62</v>
      </c>
      <c r="C39" s="16" t="s">
        <v>63</v>
      </c>
      <c r="D39" s="16"/>
    </row>
    <row r="40" spans="1:4">
      <c r="A40" s="16" t="s">
        <v>64</v>
      </c>
      <c r="B40" s="16" t="s">
        <v>65</v>
      </c>
      <c r="C40" s="16" t="s">
        <v>66</v>
      </c>
      <c r="D40" s="16"/>
    </row>
    <row r="41" spans="1:4">
      <c r="A41" s="16" t="s">
        <v>67</v>
      </c>
      <c r="B41" s="16" t="s">
        <v>68</v>
      </c>
      <c r="C41" s="16" t="s">
        <v>69</v>
      </c>
      <c r="D41" s="16"/>
    </row>
    <row r="43" spans="1:4" ht="15.6">
      <c r="A43" s="14" t="s">
        <v>70</v>
      </c>
      <c r="B43" s="14"/>
      <c r="C43" s="14"/>
      <c r="D43" s="14"/>
    </row>
    <row r="44" spans="1:4">
      <c r="A44" s="17" t="s">
        <v>71</v>
      </c>
      <c r="B44" s="17"/>
      <c r="C44" s="17"/>
      <c r="D44" s="17"/>
    </row>
    <row r="45" spans="1:4">
      <c r="A45" s="17" t="s">
        <v>72</v>
      </c>
      <c r="B45" s="17"/>
      <c r="C45" s="17"/>
      <c r="D45" s="17"/>
    </row>
    <row r="46" spans="1:4">
      <c r="A46" s="17" t="s">
        <v>73</v>
      </c>
      <c r="B46" s="17"/>
      <c r="C46" s="17"/>
      <c r="D46" s="17"/>
    </row>
    <row r="47" spans="1:4">
      <c r="A47" s="17" t="s">
        <v>74</v>
      </c>
      <c r="B47" s="17"/>
      <c r="C47" s="17"/>
      <c r="D47" s="17"/>
    </row>
    <row r="48" spans="1:4">
      <c r="A48" s="17" t="s">
        <v>75</v>
      </c>
      <c r="B48" s="17"/>
      <c r="C48" s="17"/>
      <c r="D48" s="17"/>
    </row>
    <row r="49" spans="1:4">
      <c r="A49" s="17" t="s">
        <v>76</v>
      </c>
      <c r="B49" s="17"/>
      <c r="C49" s="17"/>
      <c r="D49" s="17"/>
    </row>
  </sheetData>
  <sheetProtection algorithmName="SHA-512" hashValue="PltzSScbwcQBKNL1ECL0yeQwd7cCgsxGO+YcucOFpZiR/wLZxwLMFDZO0hea0wU8r6scPTIHl+7mKRdWwE72kQ==" saltValue="onuaugJQEiHZAI0OUUJK/Q==" spinCount="100000" sheet="1" objects="1" scenarios="1" formatCells="0" formatColumns="0" formatRows="0" insertColumns="0" insertRows="0" sort="0" autoFilter="0" pivotTables="0"/>
  <mergeCells count="18">
    <mergeCell ref="A47:D47"/>
    <mergeCell ref="A48:D48"/>
    <mergeCell ref="A49:D49"/>
    <mergeCell ref="A28:D28"/>
    <mergeCell ref="A30:D30"/>
    <mergeCell ref="A44:D44"/>
    <mergeCell ref="A45:D45"/>
    <mergeCell ref="A46:D46"/>
    <mergeCell ref="A23:D23"/>
    <mergeCell ref="A24:D24"/>
    <mergeCell ref="A25:D25"/>
    <mergeCell ref="A26:D26"/>
    <mergeCell ref="A27:D27"/>
    <mergeCell ref="A1:D1"/>
    <mergeCell ref="A3:D3"/>
    <mergeCell ref="A4:D5"/>
    <mergeCell ref="A7:D7"/>
    <mergeCell ref="A17:D1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7"/>
  <sheetViews>
    <sheetView workbookViewId="0">
      <selection activeCell="C11" sqref="C11"/>
    </sheetView>
  </sheetViews>
  <sheetFormatPr baseColWidth="10" defaultColWidth="8.796875" defaultRowHeight="13.8"/>
  <cols>
    <col min="1" max="1" width="24" style="2" customWidth="1"/>
    <col min="2" max="2" width="60.69921875" style="2" customWidth="1"/>
    <col min="3" max="3" width="44" style="2" customWidth="1"/>
    <col min="4" max="4" width="16" style="2" customWidth="1"/>
    <col min="5" max="16384" width="8.796875" style="2"/>
  </cols>
  <sheetData>
    <row r="1" spans="1:4" ht="22.8">
      <c r="A1" s="18" t="s">
        <v>77</v>
      </c>
      <c r="B1" s="18"/>
      <c r="C1" s="18"/>
      <c r="D1" s="18"/>
    </row>
    <row r="3" spans="1:4">
      <c r="A3" s="19" t="s">
        <v>78</v>
      </c>
      <c r="B3" s="19" t="s">
        <v>79</v>
      </c>
      <c r="C3" s="19" t="s">
        <v>80</v>
      </c>
      <c r="D3" s="19" t="s">
        <v>81</v>
      </c>
    </row>
    <row r="4" spans="1:4">
      <c r="A4" s="6" t="s">
        <v>82</v>
      </c>
      <c r="B4" s="6" t="s">
        <v>83</v>
      </c>
      <c r="C4" s="6" t="s">
        <v>84</v>
      </c>
      <c r="D4" s="6" t="s">
        <v>85</v>
      </c>
    </row>
    <row r="5" spans="1:4">
      <c r="A5" s="6" t="s">
        <v>86</v>
      </c>
      <c r="B5" s="6" t="s">
        <v>87</v>
      </c>
      <c r="C5" s="6" t="s">
        <v>88</v>
      </c>
      <c r="D5" s="6" t="s">
        <v>85</v>
      </c>
    </row>
    <row r="6" spans="1:4" ht="27.6">
      <c r="A6" s="6" t="s">
        <v>89</v>
      </c>
      <c r="B6" s="6" t="s">
        <v>90</v>
      </c>
      <c r="C6" s="6" t="s">
        <v>91</v>
      </c>
      <c r="D6" s="6" t="s">
        <v>85</v>
      </c>
    </row>
    <row r="7" spans="1:4">
      <c r="A7" s="6" t="s">
        <v>92</v>
      </c>
      <c r="B7" s="6" t="s">
        <v>93</v>
      </c>
      <c r="C7" s="6" t="s">
        <v>94</v>
      </c>
      <c r="D7" s="6" t="s">
        <v>85</v>
      </c>
    </row>
    <row r="8" spans="1:4">
      <c r="A8" s="6" t="s">
        <v>95</v>
      </c>
      <c r="B8" s="6" t="s">
        <v>96</v>
      </c>
      <c r="C8" s="6" t="s">
        <v>97</v>
      </c>
      <c r="D8" s="6" t="s">
        <v>85</v>
      </c>
    </row>
    <row r="9" spans="1:4">
      <c r="A9" s="6" t="s">
        <v>98</v>
      </c>
      <c r="B9" s="6" t="s">
        <v>99</v>
      </c>
      <c r="C9" s="6" t="s">
        <v>100</v>
      </c>
      <c r="D9" s="6" t="s">
        <v>101</v>
      </c>
    </row>
    <row r="10" spans="1:4" ht="27.6">
      <c r="A10" s="6" t="s">
        <v>102</v>
      </c>
      <c r="B10" s="6" t="s">
        <v>103</v>
      </c>
      <c r="C10" s="6" t="s">
        <v>104</v>
      </c>
      <c r="D10" s="6" t="s">
        <v>85</v>
      </c>
    </row>
    <row r="11" spans="1:4" ht="27.6">
      <c r="A11" s="6" t="s">
        <v>105</v>
      </c>
      <c r="B11" s="6" t="s">
        <v>106</v>
      </c>
      <c r="C11" s="6" t="s">
        <v>107</v>
      </c>
      <c r="D11" s="6" t="s">
        <v>85</v>
      </c>
    </row>
    <row r="12" spans="1:4">
      <c r="A12" s="6" t="s">
        <v>108</v>
      </c>
      <c r="B12" s="6" t="s">
        <v>109</v>
      </c>
      <c r="C12" s="6" t="s">
        <v>110</v>
      </c>
      <c r="D12" s="6" t="s">
        <v>101</v>
      </c>
    </row>
    <row r="13" spans="1:4" ht="27.6">
      <c r="A13" s="6" t="s">
        <v>111</v>
      </c>
      <c r="B13" s="6" t="s">
        <v>112</v>
      </c>
      <c r="C13" s="6" t="s">
        <v>113</v>
      </c>
      <c r="D13" s="6" t="s">
        <v>101</v>
      </c>
    </row>
    <row r="14" spans="1:4" ht="27.6">
      <c r="A14" s="6" t="s">
        <v>114</v>
      </c>
      <c r="B14" s="6" t="s">
        <v>115</v>
      </c>
      <c r="C14" s="6" t="s">
        <v>116</v>
      </c>
      <c r="D14" s="6" t="s">
        <v>101</v>
      </c>
    </row>
    <row r="15" spans="1:4" ht="27.6">
      <c r="A15" s="6" t="s">
        <v>117</v>
      </c>
      <c r="B15" s="6" t="s">
        <v>118</v>
      </c>
      <c r="C15" s="6" t="s">
        <v>119</v>
      </c>
      <c r="D15" s="6" t="s">
        <v>85</v>
      </c>
    </row>
    <row r="16" spans="1:4" ht="27.6">
      <c r="A16" s="6" t="s">
        <v>120</v>
      </c>
      <c r="B16" s="6" t="s">
        <v>121</v>
      </c>
      <c r="C16" s="6" t="s">
        <v>122</v>
      </c>
      <c r="D16" s="6" t="s">
        <v>101</v>
      </c>
    </row>
    <row r="17" spans="1:4" ht="27.6">
      <c r="A17" s="6" t="s">
        <v>123</v>
      </c>
      <c r="B17" s="6" t="s">
        <v>124</v>
      </c>
      <c r="C17" s="6" t="s">
        <v>125</v>
      </c>
      <c r="D17" s="6" t="s">
        <v>101</v>
      </c>
    </row>
    <row r="18" spans="1:4" ht="27.6">
      <c r="A18" s="6" t="s">
        <v>126</v>
      </c>
      <c r="B18" s="6" t="s">
        <v>127</v>
      </c>
      <c r="C18" s="6" t="s">
        <v>128</v>
      </c>
      <c r="D18" s="6" t="s">
        <v>85</v>
      </c>
    </row>
    <row r="19" spans="1:4">
      <c r="A19" s="6" t="s">
        <v>129</v>
      </c>
      <c r="B19" s="6" t="s">
        <v>130</v>
      </c>
      <c r="C19" s="6" t="s">
        <v>131</v>
      </c>
      <c r="D19" s="6" t="s">
        <v>85</v>
      </c>
    </row>
    <row r="20" spans="1:4">
      <c r="A20" s="6" t="s">
        <v>132</v>
      </c>
      <c r="B20" s="6" t="s">
        <v>133</v>
      </c>
      <c r="C20" s="6" t="s">
        <v>134</v>
      </c>
      <c r="D20" s="6" t="s">
        <v>101</v>
      </c>
    </row>
    <row r="21" spans="1:4" ht="27.6">
      <c r="A21" s="6" t="s">
        <v>135</v>
      </c>
      <c r="B21" s="6" t="s">
        <v>136</v>
      </c>
      <c r="C21" s="6" t="s">
        <v>137</v>
      </c>
      <c r="D21" s="6" t="s">
        <v>85</v>
      </c>
    </row>
    <row r="22" spans="1:4" ht="27.6">
      <c r="A22" s="6" t="s">
        <v>138</v>
      </c>
      <c r="B22" s="6" t="s">
        <v>139</v>
      </c>
      <c r="C22" s="6" t="s">
        <v>140</v>
      </c>
      <c r="D22" s="6" t="s">
        <v>141</v>
      </c>
    </row>
    <row r="23" spans="1:4" ht="27.6">
      <c r="A23" s="6" t="s">
        <v>142</v>
      </c>
      <c r="B23" s="6" t="s">
        <v>143</v>
      </c>
      <c r="C23" s="6" t="s">
        <v>144</v>
      </c>
      <c r="D23" s="6" t="s">
        <v>141</v>
      </c>
    </row>
    <row r="24" spans="1:4" ht="41.4">
      <c r="A24" s="6" t="s">
        <v>145</v>
      </c>
      <c r="B24" s="6" t="s">
        <v>146</v>
      </c>
      <c r="C24" s="6" t="s">
        <v>147</v>
      </c>
      <c r="D24" s="6" t="s">
        <v>141</v>
      </c>
    </row>
    <row r="25" spans="1:4" ht="27.6">
      <c r="A25" s="6" t="s">
        <v>148</v>
      </c>
      <c r="B25" s="6" t="s">
        <v>149</v>
      </c>
      <c r="C25" s="6" t="s">
        <v>150</v>
      </c>
      <c r="D25" s="6" t="s">
        <v>141</v>
      </c>
    </row>
    <row r="26" spans="1:4" ht="27.6">
      <c r="A26" s="6" t="s">
        <v>151</v>
      </c>
      <c r="B26" s="6" t="s">
        <v>152</v>
      </c>
      <c r="C26" s="6" t="s">
        <v>153</v>
      </c>
      <c r="D26" s="6" t="s">
        <v>141</v>
      </c>
    </row>
    <row r="27" spans="1:4" ht="27.6">
      <c r="A27" s="6" t="s">
        <v>154</v>
      </c>
      <c r="B27" s="6" t="s">
        <v>155</v>
      </c>
      <c r="C27" s="6" t="s">
        <v>156</v>
      </c>
      <c r="D27" s="6" t="s">
        <v>43</v>
      </c>
    </row>
    <row r="28" spans="1:4">
      <c r="A28" s="6" t="s">
        <v>157</v>
      </c>
      <c r="B28" s="6" t="s">
        <v>158</v>
      </c>
      <c r="C28" s="6" t="s">
        <v>159</v>
      </c>
      <c r="D28" s="6" t="s">
        <v>43</v>
      </c>
    </row>
    <row r="29" spans="1:4">
      <c r="A29" s="6" t="s">
        <v>160</v>
      </c>
      <c r="B29" s="6" t="s">
        <v>161</v>
      </c>
      <c r="C29" s="6" t="s">
        <v>162</v>
      </c>
      <c r="D29" s="6" t="s">
        <v>163</v>
      </c>
    </row>
    <row r="30" spans="1:4" ht="27.6">
      <c r="A30" s="6" t="s">
        <v>164</v>
      </c>
      <c r="B30" s="6" t="s">
        <v>165</v>
      </c>
      <c r="C30" s="6" t="s">
        <v>166</v>
      </c>
      <c r="D30" s="6" t="s">
        <v>85</v>
      </c>
    </row>
    <row r="31" spans="1:4" ht="27.6">
      <c r="A31" s="6" t="s">
        <v>46</v>
      </c>
      <c r="B31" s="6" t="s">
        <v>167</v>
      </c>
      <c r="C31" s="6" t="s">
        <v>168</v>
      </c>
      <c r="D31" s="6" t="s">
        <v>43</v>
      </c>
    </row>
    <row r="32" spans="1:4" ht="27.6">
      <c r="A32" s="6" t="s">
        <v>49</v>
      </c>
      <c r="B32" s="6" t="s">
        <v>169</v>
      </c>
      <c r="C32" s="6" t="s">
        <v>170</v>
      </c>
      <c r="D32" s="6" t="s">
        <v>43</v>
      </c>
    </row>
    <row r="33" spans="1:4" ht="27.6">
      <c r="A33" s="6" t="s">
        <v>52</v>
      </c>
      <c r="B33" s="6" t="s">
        <v>171</v>
      </c>
      <c r="C33" s="6" t="s">
        <v>172</v>
      </c>
      <c r="D33" s="6" t="s">
        <v>43</v>
      </c>
    </row>
    <row r="34" spans="1:4" ht="27.6">
      <c r="A34" s="6" t="s">
        <v>173</v>
      </c>
      <c r="B34" s="6" t="s">
        <v>174</v>
      </c>
      <c r="C34" s="6" t="s">
        <v>175</v>
      </c>
      <c r="D34" s="6" t="s">
        <v>43</v>
      </c>
    </row>
    <row r="35" spans="1:4" ht="27.6">
      <c r="A35" s="6" t="s">
        <v>176</v>
      </c>
      <c r="B35" s="6" t="s">
        <v>177</v>
      </c>
      <c r="C35" s="6" t="s">
        <v>178</v>
      </c>
      <c r="D35" s="6" t="s">
        <v>179</v>
      </c>
    </row>
    <row r="36" spans="1:4" ht="27.6">
      <c r="A36" s="16" t="s">
        <v>180</v>
      </c>
      <c r="B36" s="16" t="s">
        <v>181</v>
      </c>
      <c r="C36" s="16" t="s">
        <v>182</v>
      </c>
      <c r="D36" s="16" t="s">
        <v>183</v>
      </c>
    </row>
    <row r="37" spans="1:4" ht="27.6">
      <c r="A37" s="16" t="s">
        <v>61</v>
      </c>
      <c r="B37" s="16" t="s">
        <v>184</v>
      </c>
      <c r="C37" s="16" t="s">
        <v>185</v>
      </c>
      <c r="D37" s="16" t="s">
        <v>186</v>
      </c>
    </row>
    <row r="38" spans="1:4" ht="27.6">
      <c r="A38" s="16" t="s">
        <v>64</v>
      </c>
      <c r="B38" s="16" t="s">
        <v>187</v>
      </c>
      <c r="C38" s="16" t="s">
        <v>188</v>
      </c>
      <c r="D38" s="16" t="s">
        <v>186</v>
      </c>
    </row>
    <row r="39" spans="1:4" ht="27.6">
      <c r="A39" s="16" t="s">
        <v>67</v>
      </c>
      <c r="B39" s="16" t="s">
        <v>189</v>
      </c>
      <c r="C39" s="16" t="s">
        <v>190</v>
      </c>
      <c r="D39" s="16" t="s">
        <v>186</v>
      </c>
    </row>
    <row r="40" spans="1:4">
      <c r="A40" s="16" t="s">
        <v>191</v>
      </c>
      <c r="B40" s="16" t="s">
        <v>192</v>
      </c>
      <c r="C40" s="16" t="s">
        <v>193</v>
      </c>
      <c r="D40" s="16" t="s">
        <v>85</v>
      </c>
    </row>
    <row r="41" spans="1:4" ht="27.6">
      <c r="A41" s="16" t="s">
        <v>27</v>
      </c>
      <c r="B41" s="16" t="s">
        <v>194</v>
      </c>
      <c r="C41" s="16" t="s">
        <v>195</v>
      </c>
      <c r="D41" s="16" t="s">
        <v>196</v>
      </c>
    </row>
    <row r="42" spans="1:4">
      <c r="A42" s="16" t="s">
        <v>30</v>
      </c>
      <c r="B42" s="16" t="s">
        <v>197</v>
      </c>
      <c r="C42" s="16" t="s">
        <v>198</v>
      </c>
      <c r="D42" s="16" t="s">
        <v>196</v>
      </c>
    </row>
    <row r="43" spans="1:4" ht="27.6">
      <c r="A43" s="16" t="s">
        <v>199</v>
      </c>
      <c r="B43" s="16" t="s">
        <v>200</v>
      </c>
      <c r="C43" s="16" t="s">
        <v>201</v>
      </c>
      <c r="D43" s="16" t="s">
        <v>163</v>
      </c>
    </row>
    <row r="44" spans="1:4" ht="27.6">
      <c r="A44" s="16" t="s">
        <v>202</v>
      </c>
      <c r="B44" s="16" t="s">
        <v>203</v>
      </c>
      <c r="C44" s="16" t="s">
        <v>204</v>
      </c>
      <c r="D44" s="16" t="s">
        <v>163</v>
      </c>
    </row>
    <row r="45" spans="1:4" ht="27.6">
      <c r="A45" s="16" t="s">
        <v>205</v>
      </c>
      <c r="B45" s="16" t="s">
        <v>206</v>
      </c>
      <c r="C45" s="16" t="s">
        <v>207</v>
      </c>
      <c r="D45" s="16" t="s">
        <v>163</v>
      </c>
    </row>
    <row r="46" spans="1:4" ht="27.6">
      <c r="A46" s="16" t="s">
        <v>208</v>
      </c>
      <c r="B46" s="16" t="s">
        <v>209</v>
      </c>
      <c r="C46" s="16" t="s">
        <v>210</v>
      </c>
      <c r="D46" s="16" t="s">
        <v>163</v>
      </c>
    </row>
    <row r="47" spans="1:4" ht="27.6">
      <c r="A47" s="16" t="s">
        <v>211</v>
      </c>
      <c r="B47" s="16" t="s">
        <v>212</v>
      </c>
      <c r="C47" s="16" t="s">
        <v>213</v>
      </c>
      <c r="D47" s="16" t="s">
        <v>141</v>
      </c>
    </row>
  </sheetData>
  <sheetProtection algorithmName="SHA-512" hashValue="ZuZA6bd1xGCITv8XP3U21rII2BHUZTTU0pEXRMxpZdLCnCT1JB4Qe+yuDS0HK03y/B+o9ZDFIFYLjAmK8cFq2A==" saltValue="egFavFR9jA8Aokuldpwwdw==" spinCount="100000" sheet="1" objects="1" scenarios="1" formatCells="0" formatColumns="0" formatRows="0" sort="0" autoFilter="0" pivotTables="0"/>
  <mergeCells count="1">
    <mergeCell ref="A1:D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58"/>
  <sheetViews>
    <sheetView zoomScale="70" zoomScaleNormal="70" workbookViewId="0">
      <selection activeCell="E17" sqref="E17"/>
    </sheetView>
  </sheetViews>
  <sheetFormatPr baseColWidth="10" defaultColWidth="8.796875" defaultRowHeight="13.8"/>
  <cols>
    <col min="1" max="1" width="28" style="2" customWidth="1"/>
    <col min="2" max="2" width="22" style="2" customWidth="1"/>
    <col min="3" max="3" width="51.3984375" style="2" customWidth="1"/>
    <col min="4" max="4" width="16" style="2" customWidth="1"/>
    <col min="5" max="5" width="38" style="2" customWidth="1"/>
    <col min="6" max="6" width="18" style="2" customWidth="1"/>
    <col min="7" max="7" width="24" style="2" customWidth="1"/>
    <col min="8" max="8" width="16" style="2" customWidth="1"/>
    <col min="9" max="16384" width="8.796875" style="2"/>
  </cols>
  <sheetData>
    <row r="1" spans="1:8" ht="22.8">
      <c r="A1" s="20" t="s">
        <v>214</v>
      </c>
      <c r="B1" s="20"/>
      <c r="C1" s="20"/>
      <c r="D1" s="20"/>
      <c r="E1" s="20"/>
      <c r="F1" s="20"/>
      <c r="G1" s="20"/>
      <c r="H1" s="20"/>
    </row>
    <row r="2" spans="1:8" ht="14.4">
      <c r="A2" s="21" t="s">
        <v>215</v>
      </c>
      <c r="B2" s="21"/>
      <c r="C2" s="21"/>
      <c r="D2" s="21"/>
      <c r="E2" s="21"/>
      <c r="F2" s="21"/>
      <c r="G2" s="21"/>
      <c r="H2" s="21"/>
    </row>
    <row r="3" spans="1:8">
      <c r="A3" s="22"/>
      <c r="B3" s="22"/>
      <c r="C3" s="22"/>
      <c r="D3" s="22"/>
      <c r="E3" s="22"/>
      <c r="F3" s="22"/>
      <c r="G3" s="22"/>
      <c r="H3" s="22"/>
    </row>
    <row r="4" spans="1:8" ht="15.6">
      <c r="A4" s="23" t="s">
        <v>216</v>
      </c>
      <c r="B4" s="23"/>
      <c r="C4" s="23"/>
      <c r="D4" s="23"/>
      <c r="E4" s="23"/>
      <c r="F4" s="23"/>
      <c r="G4" s="23"/>
      <c r="H4" s="23"/>
    </row>
    <row r="5" spans="1:8">
      <c r="A5" s="24" t="s">
        <v>217</v>
      </c>
      <c r="B5" s="24" t="s">
        <v>218</v>
      </c>
      <c r="C5" s="24" t="s">
        <v>219</v>
      </c>
      <c r="D5" s="24" t="s">
        <v>81</v>
      </c>
      <c r="E5" s="24" t="s">
        <v>220</v>
      </c>
      <c r="F5" s="24"/>
      <c r="G5" s="24"/>
      <c r="H5" s="24"/>
    </row>
    <row r="6" spans="1:8">
      <c r="A6" s="22" t="s">
        <v>82</v>
      </c>
      <c r="B6" s="25" t="s">
        <v>221</v>
      </c>
      <c r="C6" s="22"/>
      <c r="D6" s="26" t="s">
        <v>27</v>
      </c>
      <c r="E6" s="22" t="s">
        <v>222</v>
      </c>
      <c r="F6" s="22"/>
      <c r="G6" s="22"/>
      <c r="H6" s="22"/>
    </row>
    <row r="7" spans="1:8" ht="27.6">
      <c r="A7" s="22" t="s">
        <v>86</v>
      </c>
      <c r="B7" s="25" t="s">
        <v>223</v>
      </c>
      <c r="C7" s="22"/>
      <c r="D7" s="26" t="s">
        <v>27</v>
      </c>
      <c r="E7" s="22" t="s">
        <v>224</v>
      </c>
      <c r="F7" s="22"/>
      <c r="G7" s="22"/>
      <c r="H7" s="22"/>
    </row>
    <row r="8" spans="1:8">
      <c r="A8" s="22" t="s">
        <v>191</v>
      </c>
      <c r="B8" s="27">
        <v>46259</v>
      </c>
      <c r="C8" s="22"/>
      <c r="D8" s="26" t="s">
        <v>27</v>
      </c>
      <c r="E8" s="22" t="s">
        <v>225</v>
      </c>
      <c r="F8" s="22"/>
      <c r="G8" s="22"/>
      <c r="H8" s="22"/>
    </row>
    <row r="9" spans="1:8" ht="27.6">
      <c r="A9" s="22" t="s">
        <v>89</v>
      </c>
      <c r="B9" s="25" t="s">
        <v>226</v>
      </c>
      <c r="C9" s="22" t="s">
        <v>227</v>
      </c>
      <c r="D9" s="26" t="s">
        <v>27</v>
      </c>
      <c r="E9" s="22" t="s">
        <v>228</v>
      </c>
      <c r="F9" s="22"/>
      <c r="G9" s="22"/>
      <c r="H9" s="22"/>
    </row>
    <row r="10" spans="1:8">
      <c r="A10" s="22" t="s">
        <v>92</v>
      </c>
      <c r="B10" s="28">
        <v>6000</v>
      </c>
      <c r="C10" s="22" t="s">
        <v>229</v>
      </c>
      <c r="D10" s="26" t="s">
        <v>27</v>
      </c>
      <c r="E10" s="22" t="s">
        <v>230</v>
      </c>
      <c r="F10" s="22"/>
      <c r="G10" s="22"/>
      <c r="H10" s="22"/>
    </row>
    <row r="11" spans="1:8">
      <c r="A11" s="22" t="s">
        <v>95</v>
      </c>
      <c r="B11" s="28">
        <v>9000</v>
      </c>
      <c r="C11" s="22" t="s">
        <v>229</v>
      </c>
      <c r="D11" s="26" t="s">
        <v>27</v>
      </c>
      <c r="E11" s="22" t="s">
        <v>231</v>
      </c>
      <c r="F11" s="22"/>
      <c r="G11" s="22"/>
      <c r="H11" s="22"/>
    </row>
    <row r="12" spans="1:8">
      <c r="A12" s="22" t="s">
        <v>102</v>
      </c>
      <c r="B12" s="28">
        <v>12000</v>
      </c>
      <c r="C12" s="22" t="s">
        <v>229</v>
      </c>
      <c r="D12" s="26" t="s">
        <v>27</v>
      </c>
      <c r="E12" s="22" t="s">
        <v>232</v>
      </c>
      <c r="F12" s="22"/>
      <c r="G12" s="22"/>
      <c r="H12" s="22"/>
    </row>
    <row r="13" spans="1:8" ht="27.6">
      <c r="A13" s="22" t="s">
        <v>105</v>
      </c>
      <c r="B13" s="28">
        <v>10000</v>
      </c>
      <c r="C13" s="22" t="s">
        <v>229</v>
      </c>
      <c r="D13" s="26" t="s">
        <v>27</v>
      </c>
      <c r="E13" s="22" t="s">
        <v>233</v>
      </c>
      <c r="F13" s="22"/>
      <c r="G13" s="22"/>
      <c r="H13" s="22"/>
    </row>
    <row r="14" spans="1:8" ht="27.6">
      <c r="A14" s="22" t="s">
        <v>117</v>
      </c>
      <c r="B14" s="28">
        <v>2000</v>
      </c>
      <c r="C14" s="22" t="s">
        <v>229</v>
      </c>
      <c r="D14" s="26" t="s">
        <v>27</v>
      </c>
      <c r="E14" s="22" t="s">
        <v>234</v>
      </c>
      <c r="F14" s="22"/>
      <c r="G14" s="22"/>
      <c r="H14" s="22"/>
    </row>
    <row r="15" spans="1:8" ht="27.6">
      <c r="A15" s="22" t="s">
        <v>164</v>
      </c>
      <c r="B15" s="28">
        <v>15</v>
      </c>
      <c r="C15" s="22" t="s">
        <v>235</v>
      </c>
      <c r="D15" s="26" t="s">
        <v>27</v>
      </c>
      <c r="E15" s="22" t="s">
        <v>236</v>
      </c>
      <c r="F15" s="22"/>
      <c r="G15" s="22"/>
      <c r="H15" s="22"/>
    </row>
    <row r="16" spans="1:8">
      <c r="A16" s="22" t="s">
        <v>126</v>
      </c>
      <c r="B16" s="28">
        <v>7</v>
      </c>
      <c r="C16" s="22" t="s">
        <v>235</v>
      </c>
      <c r="D16" s="26" t="s">
        <v>27</v>
      </c>
      <c r="E16" s="22" t="s">
        <v>237</v>
      </c>
      <c r="F16" s="22"/>
      <c r="G16" s="22"/>
      <c r="H16" s="22"/>
    </row>
    <row r="17" spans="1:8">
      <c r="A17" s="22" t="s">
        <v>129</v>
      </c>
      <c r="B17" s="28">
        <v>9</v>
      </c>
      <c r="C17" s="22" t="s">
        <v>235</v>
      </c>
      <c r="D17" s="26" t="s">
        <v>27</v>
      </c>
      <c r="E17" s="22" t="s">
        <v>238</v>
      </c>
      <c r="F17" s="22"/>
      <c r="G17" s="22"/>
      <c r="H17" s="22"/>
    </row>
    <row r="18" spans="1:8">
      <c r="A18" s="29" t="s">
        <v>180</v>
      </c>
      <c r="B18" s="30" t="str">
        <f>IF(OR(COUNTBLANK(B6:B17)&gt;0,COUNTBLANK(B31:B36)&gt;0),"FALTA INFORMACIÓN",IF(OR(NOT(ISNUMBER(B8)),NOT(ISNUMBER(B10)),NOT(ISNUMBER(B11)),NOT(ISNUMBER(B12)),NOT(ISNUMBER(B13)),NOT(ISNUMBER(B14)),NOT(ISNUMBER(B15)),NOT(ISNUMBER(B16)),NOT(ISNUMBER(B17)),B8&lt;DATE(2000,1,1),B8&gt;DATE(2100,12,31),B10&lt;0,B11&lt;0,B12&lt;=0,B13&lt;0,B14&lt;0,B15&lt;0,B16&lt;0,B17&lt;0,B13&gt;B12,B11&lt;B10,NOT(OR(B9="Mes",B9="Semana",B9="Día",B9="Trimestre")),NOT(OR(B31="Sí",B31="No")),NOT(OR(B32="Suficiente",B32="Parcial",B32="Insuficiente")),NOT(OR(B33="Sí",B33="No",B33="No aplica")),NOT(OR(B34="Bajo",B34="Medio",B34="Alto")),NOT(OR(B35="Baja",B35="Media",B35="Alta")),NOT(OR(B36="Sí",B36="Condicionado",B36="No")),AND(B14&gt;0,B33&lt;&gt;"Sí"),AND(B14=0,B33="Sí")),"REVISAR DATOS",IF(B11=B10,"SIN AUMENTO","DATOS OK")))</f>
        <v>DATOS OK</v>
      </c>
      <c r="C18" s="31" t="s">
        <v>239</v>
      </c>
      <c r="D18" s="31"/>
      <c r="E18" s="31"/>
      <c r="F18" s="31"/>
      <c r="G18" s="31"/>
      <c r="H18" s="31"/>
    </row>
    <row r="19" spans="1:8" ht="15.6">
      <c r="A19" s="23" t="s">
        <v>240</v>
      </c>
      <c r="B19" s="23"/>
      <c r="C19" s="23"/>
      <c r="D19" s="23"/>
      <c r="E19" s="23"/>
      <c r="F19" s="23"/>
      <c r="G19" s="23"/>
      <c r="H19" s="23"/>
    </row>
    <row r="20" spans="1:8">
      <c r="A20" s="29" t="s">
        <v>241</v>
      </c>
      <c r="B20" s="29" t="s">
        <v>43</v>
      </c>
      <c r="C20" s="29" t="s">
        <v>242</v>
      </c>
      <c r="D20" s="32" t="s">
        <v>108</v>
      </c>
      <c r="E20" s="32"/>
      <c r="F20" s="32" t="s">
        <v>111</v>
      </c>
      <c r="G20" s="32"/>
      <c r="H20" s="29"/>
    </row>
    <row r="21" spans="1:8">
      <c r="A21" s="22" t="s">
        <v>98</v>
      </c>
      <c r="B21" s="33">
        <f>IF($B$18&lt;&gt;"DATOS OK","",MAX(B11-B10,0))</f>
        <v>3000</v>
      </c>
      <c r="C21" s="22" t="s">
        <v>243</v>
      </c>
      <c r="D21" s="34">
        <f>IF($B$18&lt;&gt;"DATOS OK","",B22)</f>
        <v>0.83333333333333337</v>
      </c>
      <c r="E21" s="35"/>
      <c r="F21" s="36">
        <f>IF($B$18&lt;&gt;"DATOS OK","",B23)</f>
        <v>2000</v>
      </c>
      <c r="G21" s="35"/>
      <c r="H21" s="22"/>
    </row>
    <row r="22" spans="1:8" ht="27.6">
      <c r="A22" s="22" t="s">
        <v>244</v>
      </c>
      <c r="B22" s="37">
        <f>IF($B$18&lt;&gt;"DATOS OK","",B13/B12)</f>
        <v>0.83333333333333337</v>
      </c>
      <c r="C22" s="22" t="s">
        <v>109</v>
      </c>
      <c r="D22" s="35"/>
      <c r="E22" s="35"/>
      <c r="F22" s="35"/>
      <c r="G22" s="35"/>
      <c r="H22" s="22"/>
    </row>
    <row r="23" spans="1:8">
      <c r="A23" s="22" t="s">
        <v>111</v>
      </c>
      <c r="B23" s="33">
        <f>IF($B$18&lt;&gt;"DATOS OK","",B12-B13)</f>
        <v>2000</v>
      </c>
      <c r="C23" s="22" t="s">
        <v>245</v>
      </c>
      <c r="D23" s="32" t="s">
        <v>114</v>
      </c>
      <c r="E23" s="32"/>
      <c r="F23" s="32" t="s">
        <v>120</v>
      </c>
      <c r="G23" s="32"/>
      <c r="H23" s="22"/>
    </row>
    <row r="24" spans="1:8" ht="27.6">
      <c r="A24" s="22" t="s">
        <v>114</v>
      </c>
      <c r="B24" s="37">
        <f>IF($B$18&lt;&gt;"DATOS OK","",MIN(B23/B21,1))</f>
        <v>0.66666666666666663</v>
      </c>
      <c r="C24" s="22" t="s">
        <v>246</v>
      </c>
      <c r="D24" s="34">
        <f>IF($B$18&lt;&gt;"DATOS OK","",B24)</f>
        <v>0.66666666666666663</v>
      </c>
      <c r="E24" s="35"/>
      <c r="F24" s="34">
        <f>IF($B$18&lt;&gt;"DATOS OK","",B25)</f>
        <v>1</v>
      </c>
      <c r="G24" s="35"/>
      <c r="H24" s="22"/>
    </row>
    <row r="25" spans="1:8" ht="27.6">
      <c r="A25" s="22" t="s">
        <v>120</v>
      </c>
      <c r="B25" s="37">
        <f>IF($B$18&lt;&gt;"DATOS OK","",MIN((B23+IF(B33="Sí",B14,0))/B21,1))</f>
        <v>1</v>
      </c>
      <c r="C25" s="22" t="s">
        <v>247</v>
      </c>
      <c r="D25" s="35"/>
      <c r="E25" s="35"/>
      <c r="F25" s="35"/>
      <c r="G25" s="35"/>
      <c r="H25" s="22"/>
    </row>
    <row r="26" spans="1:8">
      <c r="A26" s="22" t="s">
        <v>123</v>
      </c>
      <c r="B26" s="33">
        <f>IF($B$18&lt;&gt;"DATOS OK","",MAX(B21-B23-IF(B33="Sí",B14,0),0))</f>
        <v>0</v>
      </c>
      <c r="C26" s="22" t="s">
        <v>248</v>
      </c>
      <c r="D26" s="22"/>
      <c r="E26" s="22"/>
      <c r="F26" s="22"/>
      <c r="G26" s="22"/>
      <c r="H26" s="22"/>
    </row>
    <row r="27" spans="1:8">
      <c r="A27" s="22" t="s">
        <v>132</v>
      </c>
      <c r="B27" s="38">
        <f>IF($B$18&lt;&gt;"DATOS OK","",B17-B16)</f>
        <v>2</v>
      </c>
      <c r="C27" s="22" t="s">
        <v>249</v>
      </c>
      <c r="D27" s="22"/>
      <c r="E27" s="22"/>
      <c r="F27" s="22"/>
      <c r="G27" s="22"/>
      <c r="H27" s="22"/>
    </row>
    <row r="28" spans="1:8">
      <c r="A28" s="22"/>
      <c r="B28" s="22"/>
      <c r="C28" s="22"/>
      <c r="D28" s="22"/>
      <c r="E28" s="22"/>
      <c r="F28" s="22"/>
      <c r="G28" s="22"/>
      <c r="H28" s="22"/>
    </row>
    <row r="29" spans="1:8" ht="15.6">
      <c r="A29" s="23" t="s">
        <v>250</v>
      </c>
      <c r="B29" s="23"/>
      <c r="C29" s="23"/>
      <c r="D29" s="23"/>
      <c r="E29" s="23"/>
      <c r="F29" s="23"/>
      <c r="G29" s="23"/>
      <c r="H29" s="23"/>
    </row>
    <row r="30" spans="1:8">
      <c r="A30" s="29" t="s">
        <v>251</v>
      </c>
      <c r="B30" s="29" t="s">
        <v>252</v>
      </c>
      <c r="C30" s="29" t="s">
        <v>253</v>
      </c>
      <c r="D30" s="29" t="s">
        <v>81</v>
      </c>
      <c r="E30" s="29" t="s">
        <v>254</v>
      </c>
      <c r="F30" s="29"/>
      <c r="G30" s="29"/>
      <c r="H30" s="29"/>
    </row>
    <row r="31" spans="1:8">
      <c r="A31" s="22" t="s">
        <v>138</v>
      </c>
      <c r="B31" s="25" t="s">
        <v>255</v>
      </c>
      <c r="C31" s="22" t="s">
        <v>256</v>
      </c>
      <c r="D31" s="26" t="s">
        <v>27</v>
      </c>
      <c r="E31" s="25" t="s">
        <v>257</v>
      </c>
      <c r="F31" s="22"/>
      <c r="G31" s="22"/>
      <c r="H31" s="22"/>
    </row>
    <row r="32" spans="1:8" ht="27.6">
      <c r="A32" s="22" t="s">
        <v>258</v>
      </c>
      <c r="B32" s="25" t="s">
        <v>259</v>
      </c>
      <c r="C32" s="22" t="s">
        <v>260</v>
      </c>
      <c r="D32" s="26" t="s">
        <v>27</v>
      </c>
      <c r="E32" s="25" t="s">
        <v>261</v>
      </c>
      <c r="F32" s="22"/>
      <c r="G32" s="22"/>
      <c r="H32" s="22"/>
    </row>
    <row r="33" spans="1:8" ht="27.6">
      <c r="A33" s="22" t="s">
        <v>262</v>
      </c>
      <c r="B33" s="25" t="s">
        <v>255</v>
      </c>
      <c r="C33" s="22" t="s">
        <v>263</v>
      </c>
      <c r="D33" s="26" t="s">
        <v>27</v>
      </c>
      <c r="E33" s="25" t="s">
        <v>264</v>
      </c>
      <c r="F33" s="22"/>
      <c r="G33" s="22"/>
      <c r="H33" s="22"/>
    </row>
    <row r="34" spans="1:8">
      <c r="A34" s="22" t="s">
        <v>265</v>
      </c>
      <c r="B34" s="25" t="s">
        <v>266</v>
      </c>
      <c r="C34" s="22" t="s">
        <v>267</v>
      </c>
      <c r="D34" s="26" t="s">
        <v>27</v>
      </c>
      <c r="E34" s="25" t="s">
        <v>268</v>
      </c>
      <c r="F34" s="22"/>
      <c r="G34" s="22"/>
      <c r="H34" s="22"/>
    </row>
    <row r="35" spans="1:8" ht="27.6">
      <c r="A35" s="22" t="s">
        <v>151</v>
      </c>
      <c r="B35" s="25" t="s">
        <v>269</v>
      </c>
      <c r="C35" s="22" t="s">
        <v>270</v>
      </c>
      <c r="D35" s="26" t="s">
        <v>27</v>
      </c>
      <c r="E35" s="25" t="s">
        <v>271</v>
      </c>
      <c r="F35" s="22"/>
      <c r="G35" s="22"/>
      <c r="H35" s="22"/>
    </row>
    <row r="36" spans="1:8" ht="27.6">
      <c r="A36" s="22" t="s">
        <v>211</v>
      </c>
      <c r="B36" s="25" t="s">
        <v>272</v>
      </c>
      <c r="C36" s="22" t="s">
        <v>273</v>
      </c>
      <c r="D36" s="26" t="s">
        <v>27</v>
      </c>
      <c r="E36" s="25" t="s">
        <v>274</v>
      </c>
      <c r="F36" s="22"/>
      <c r="G36" s="22"/>
      <c r="H36" s="22"/>
    </row>
    <row r="37" spans="1:8" ht="15.6">
      <c r="A37" s="23" t="s">
        <v>275</v>
      </c>
      <c r="B37" s="23"/>
      <c r="C37" s="23"/>
      <c r="D37" s="23"/>
      <c r="E37" s="23"/>
      <c r="F37" s="23"/>
      <c r="G37" s="23"/>
      <c r="H37" s="23"/>
    </row>
    <row r="38" spans="1:8">
      <c r="A38" s="32" t="s">
        <v>154</v>
      </c>
      <c r="B38" s="32"/>
      <c r="C38" s="22"/>
      <c r="D38" s="32" t="s">
        <v>276</v>
      </c>
      <c r="E38" s="32"/>
      <c r="F38" s="22"/>
      <c r="G38" s="32" t="s">
        <v>277</v>
      </c>
      <c r="H38" s="32"/>
    </row>
    <row r="39" spans="1:8">
      <c r="A39" s="39" t="str">
        <f>IF(B18="FALTA INFORMACIÓN","FALTA INFORMACIÓN",IF(B18="REVISAR DATOS","REVISAR",IF(B18="SIN AUMENTO","Sin aumento por evaluar",IF(AND(B24&gt;=1,B32="Suficiente",B31="Sí",B34="Bajo",B35="Baja",B36="Sí"),"Apto",IF(AND(B24&gt;=1,B32&lt;&gt;"Insuficiente",B34&lt;&gt;"Alto",B36&lt;&gt;"No"),"Apto condicionado",IF(AND(B24&lt;1,B25&gt;=1,B33="Sí",B32&lt;&gt;"Insuficiente",B34&lt;&gt;"Alto",B36&lt;&gt;"No"),"Apto condicionado","No apto para el aumento"))))))</f>
        <v>Apto condicionado</v>
      </c>
      <c r="B39" s="39"/>
      <c r="C39" s="22"/>
      <c r="D39" s="40" t="s">
        <v>49</v>
      </c>
      <c r="E39" s="40"/>
      <c r="F39" s="22"/>
      <c r="G39" s="41" t="s">
        <v>278</v>
      </c>
      <c r="H39" s="41"/>
    </row>
    <row r="40" spans="1:8">
      <c r="A40" s="39"/>
      <c r="B40" s="39"/>
      <c r="C40" s="22"/>
      <c r="D40" s="40"/>
      <c r="E40" s="40"/>
      <c r="F40" s="22"/>
      <c r="G40" s="41"/>
      <c r="H40" s="41"/>
    </row>
    <row r="41" spans="1:8">
      <c r="A41" s="22"/>
      <c r="B41" s="22"/>
      <c r="C41" s="22"/>
      <c r="D41" s="22"/>
      <c r="E41" s="22"/>
      <c r="F41" s="22"/>
      <c r="G41" s="22"/>
      <c r="H41" s="22"/>
    </row>
    <row r="42" spans="1:8" ht="15.6">
      <c r="A42" s="23" t="s">
        <v>279</v>
      </c>
      <c r="B42" s="23"/>
      <c r="C42" s="23"/>
      <c r="D42" s="23"/>
      <c r="E42" s="23"/>
      <c r="F42" s="23"/>
      <c r="G42" s="23"/>
      <c r="H42" s="23"/>
    </row>
    <row r="43" spans="1:8" ht="27.6">
      <c r="A43" s="24" t="s">
        <v>160</v>
      </c>
      <c r="B43" s="24" t="s">
        <v>280</v>
      </c>
      <c r="C43" s="24" t="s">
        <v>281</v>
      </c>
      <c r="D43" s="24" t="s">
        <v>114</v>
      </c>
      <c r="E43" s="24" t="s">
        <v>120</v>
      </c>
      <c r="F43" s="24" t="s">
        <v>282</v>
      </c>
      <c r="G43" s="24" t="s">
        <v>56</v>
      </c>
      <c r="H43" s="24" t="s">
        <v>81</v>
      </c>
    </row>
    <row r="44" spans="1:8">
      <c r="A44" s="22" t="s">
        <v>283</v>
      </c>
      <c r="B44" s="42">
        <f>IF($B$18="DATOS OK",$B$10,"")</f>
        <v>6000</v>
      </c>
      <c r="C44" s="43">
        <f>IF(B44="","",MAX(B44-$B$10,0))</f>
        <v>0</v>
      </c>
      <c r="D44" s="44">
        <f>IF(B44="","",IF(C44=0,1,MIN($B$23/C44,1)))</f>
        <v>1</v>
      </c>
      <c r="E44" s="44">
        <f>IF(B44="","",IF(C44=0,1,MIN(($B$23+IF($B$33="Sí",$B$14,0))/C44,1)))</f>
        <v>1</v>
      </c>
      <c r="F44" s="43">
        <f>IF(B44="","",MAX(C44-$B$23-IF($B$33="Sí",$B$14,0),0))</f>
        <v>0</v>
      </c>
      <c r="G44" s="45" t="str">
        <f>IF(B44="","",IF(C44=0,"Base",IF(D44&gt;=1,"Cubierto ahora",IF(E44&gt;=1,"Cubierto con plan","Brecha pendiente"))))</f>
        <v>Base</v>
      </c>
      <c r="H44" s="30" t="s">
        <v>30</v>
      </c>
    </row>
    <row r="45" spans="1:8">
      <c r="A45" s="22" t="s">
        <v>284</v>
      </c>
      <c r="B45" s="42">
        <f>IF($B$18="DATOS OK",$B$11,"")</f>
        <v>9000</v>
      </c>
      <c r="C45" s="43">
        <f>IF(B45="","",MAX(B45-$B$10,0))</f>
        <v>3000</v>
      </c>
      <c r="D45" s="44">
        <f>IF(B45="","",IF(C45=0,1,MIN($B$23/C45,1)))</f>
        <v>0.66666666666666663</v>
      </c>
      <c r="E45" s="44">
        <f>IF(B45="","",IF(C45=0,1,MIN(($B$23+IF($B$33="Sí",$B$14,0))/C45,1)))</f>
        <v>1</v>
      </c>
      <c r="F45" s="43">
        <f>IF(B45="","",MAX(C45-$B$23-IF($B$33="Sí",$B$14,0),0))</f>
        <v>0</v>
      </c>
      <c r="G45" s="45" t="str">
        <f>IF(B45="","",IF(C45=0,"Base",IF(D45&gt;=1,"Cubierto ahora",IF(E45&gt;=1,"Cubierto con plan","Brecha pendiente"))))</f>
        <v>Cubierto con plan</v>
      </c>
      <c r="H45" s="30" t="s">
        <v>30</v>
      </c>
    </row>
    <row r="46" spans="1:8">
      <c r="A46" s="22" t="s">
        <v>285</v>
      </c>
      <c r="B46" s="28">
        <v>10000</v>
      </c>
      <c r="C46" s="43">
        <f>IF($B$18&lt;&gt;"DATOS OK","",IF(B46="","",IF(OR(NOT(ISNUMBER(B46)),B46&lt;$B$10),"",B46-$B$10)))</f>
        <v>4000</v>
      </c>
      <c r="D46" s="44">
        <f>IF($B$18&lt;&gt;"DATOS OK","",IF(B46="","",IF(OR(NOT(ISNUMBER(B46)),B46&lt;$B$10),"",IF(C46=0,1,MIN($B$23/C46,1)))))</f>
        <v>0.5</v>
      </c>
      <c r="E46" s="44">
        <f>IF($B$18&lt;&gt;"DATOS OK","",IF(B46="","",IF(OR(NOT(ISNUMBER(B46)),B46&lt;$B$10),"",IF(C46=0,1,MIN(($B$23+IF($B$33="Sí",$B$14,0))/C46,1)))))</f>
        <v>1</v>
      </c>
      <c r="F46" s="43">
        <f>IF($B$18&lt;&gt;"DATOS OK","",IF(B46="","",IF(OR(NOT(ISNUMBER(B46)),B46&lt;$B$10),"",MAX(C46-$B$23-IF($B$33="Sí",$B$14,0),0))))</f>
        <v>0</v>
      </c>
      <c r="G46" s="45" t="str">
        <f>IF($B$18="FALTA INFORMACIÓN","FALTA INFORMACIÓN",IF($B$18&lt;&gt;"DATOS OK","REVISAR",IF(B46="","",IF(OR(NOT(ISNUMBER(B46)),B46&lt;$B$10),"REVISAR",IF(C46=0,"Base",IF(D46&gt;=1,"Cubierto ahora",IF(E46&gt;=1,"Cubierto con plan","Brecha pendiente")))))))</f>
        <v>Cubierto con plan</v>
      </c>
      <c r="H46" s="30" t="s">
        <v>27</v>
      </c>
    </row>
    <row r="47" spans="1:8">
      <c r="A47" s="22"/>
      <c r="B47" s="22"/>
      <c r="C47" s="22"/>
      <c r="D47" s="22"/>
      <c r="E47" s="22"/>
      <c r="F47" s="22"/>
      <c r="G47" s="22"/>
      <c r="H47" s="22"/>
    </row>
    <row r="48" spans="1:8">
      <c r="A48" s="21" t="s">
        <v>286</v>
      </c>
      <c r="B48" s="21"/>
      <c r="C48" s="21"/>
      <c r="D48" s="21"/>
      <c r="E48" s="21"/>
      <c r="F48" s="21"/>
      <c r="G48" s="21"/>
      <c r="H48" s="21"/>
    </row>
    <row r="49" spans="1:8">
      <c r="A49" s="21"/>
      <c r="B49" s="21"/>
      <c r="C49" s="21"/>
      <c r="D49" s="21"/>
      <c r="E49" s="21"/>
      <c r="F49" s="21"/>
      <c r="G49" s="21"/>
      <c r="H49" s="21"/>
    </row>
    <row r="50" spans="1:8">
      <c r="A50" s="46"/>
      <c r="B50" s="46"/>
      <c r="C50" s="46"/>
      <c r="D50" s="46"/>
      <c r="E50" s="46"/>
      <c r="F50" s="46"/>
      <c r="G50" s="46"/>
      <c r="H50" s="46"/>
    </row>
    <row r="51" spans="1:8">
      <c r="A51" s="46"/>
      <c r="B51" s="46"/>
      <c r="C51" s="46"/>
      <c r="D51" s="46"/>
      <c r="E51" s="46"/>
      <c r="F51" s="46"/>
      <c r="G51" s="46"/>
      <c r="H51" s="46"/>
    </row>
    <row r="52" spans="1:8">
      <c r="A52" s="46"/>
      <c r="B52" s="46"/>
      <c r="C52" s="46"/>
      <c r="D52" s="46"/>
      <c r="E52" s="46"/>
      <c r="F52" s="46"/>
      <c r="G52" s="46"/>
      <c r="H52" s="46"/>
    </row>
    <row r="53" spans="1:8">
      <c r="A53" s="46"/>
      <c r="B53" s="46"/>
      <c r="C53" s="46"/>
      <c r="D53" s="46"/>
      <c r="E53" s="46"/>
      <c r="F53" s="46"/>
      <c r="G53" s="46"/>
      <c r="H53" s="46"/>
    </row>
    <row r="54" spans="1:8">
      <c r="A54" s="46"/>
      <c r="B54" s="46"/>
      <c r="C54" s="46"/>
      <c r="D54" s="46"/>
      <c r="E54" s="46"/>
      <c r="F54" s="46"/>
      <c r="G54" s="46"/>
      <c r="H54" s="46"/>
    </row>
    <row r="55" spans="1:8">
      <c r="A55" s="46"/>
      <c r="B55" s="46"/>
      <c r="C55" s="46"/>
      <c r="D55" s="46"/>
      <c r="E55" s="46"/>
      <c r="F55" s="46"/>
      <c r="G55" s="46"/>
      <c r="H55" s="46"/>
    </row>
    <row r="56" spans="1:8">
      <c r="A56" s="46"/>
      <c r="B56" s="46"/>
      <c r="C56" s="46"/>
      <c r="D56" s="46"/>
      <c r="E56" s="46"/>
      <c r="F56" s="46"/>
      <c r="G56" s="46"/>
      <c r="H56" s="46"/>
    </row>
    <row r="57" spans="1:8">
      <c r="A57" s="46"/>
      <c r="B57" s="46"/>
      <c r="C57" s="46"/>
      <c r="D57" s="46"/>
      <c r="E57" s="46"/>
      <c r="F57" s="46"/>
      <c r="G57" s="46"/>
      <c r="H57" s="46"/>
    </row>
    <row r="58" spans="1:8">
      <c r="A58" s="46"/>
      <c r="B58" s="46"/>
      <c r="C58" s="46"/>
      <c r="D58" s="46"/>
      <c r="E58" s="46"/>
      <c r="F58" s="46"/>
      <c r="G58" s="46"/>
      <c r="H58" s="46"/>
    </row>
  </sheetData>
  <sheetProtection algorithmName="SHA-512" hashValue="3j0DuGAVntE9N7Gjyn0Pag3uuPSgNF7cwTAuT2T5WuiDRmdlArFvkOw6y+AGdgQGp8ELX5RhsKuBEJcEPIds8w==" saltValue="9lkciSz2DkAdrPjneD1BAA==" spinCount="100000" sheet="1" objects="1" scenarios="1" formatCells="0" formatColumns="0" formatRows="0" insertColumns="0" insertRows="0" sort="0" autoFilter="0" pivotTables="0"/>
  <mergeCells count="23">
    <mergeCell ref="A39:B40"/>
    <mergeCell ref="D39:E40"/>
    <mergeCell ref="G39:H40"/>
    <mergeCell ref="A42:H42"/>
    <mergeCell ref="A48:H49"/>
    <mergeCell ref="A29:H29"/>
    <mergeCell ref="A37:H37"/>
    <mergeCell ref="A38:B38"/>
    <mergeCell ref="D38:E38"/>
    <mergeCell ref="G38:H38"/>
    <mergeCell ref="D23:E23"/>
    <mergeCell ref="F23:G23"/>
    <mergeCell ref="D21:E22"/>
    <mergeCell ref="F21:G22"/>
    <mergeCell ref="D24:E25"/>
    <mergeCell ref="F24:G25"/>
    <mergeCell ref="A1:H1"/>
    <mergeCell ref="A2:H2"/>
    <mergeCell ref="A4:H4"/>
    <mergeCell ref="A19:H19"/>
    <mergeCell ref="D20:E20"/>
    <mergeCell ref="F20:G20"/>
    <mergeCell ref="C18:H18"/>
  </mergeCells>
  <conditionalFormatting sqref="A39:B40">
    <cfRule type="expression" dxfId="10" priority="7">
      <formula>$A$39="Apto"</formula>
    </cfRule>
    <cfRule type="expression" dxfId="9" priority="8">
      <formula>$A$39="Apto condicionado"</formula>
    </cfRule>
    <cfRule type="expression" dxfId="8" priority="9">
      <formula>$A$39="No apto para el aumento"</formula>
    </cfRule>
    <cfRule type="expression" dxfId="7" priority="10">
      <formula>OR($A$39="REVISAR",$A$39="FALTA INFORMACIÓN")</formula>
    </cfRule>
  </conditionalFormatting>
  <conditionalFormatting sqref="B18">
    <cfRule type="expression" dxfId="6" priority="4">
      <formula>B18="DATOS OK"</formula>
    </cfRule>
    <cfRule type="expression" dxfId="5" priority="5">
      <formula>B18="SIN AUMENTO"</formula>
    </cfRule>
    <cfRule type="expression" dxfId="4" priority="6">
      <formula>OR(B18="FALTA INFORMACIÓN",B18="REVISAR DATOS")</formula>
    </cfRule>
  </conditionalFormatting>
  <conditionalFormatting sqref="G44:G46">
    <cfRule type="expression" dxfId="3" priority="11">
      <formula>G44="Base"</formula>
    </cfRule>
    <cfRule type="expression" dxfId="2" priority="12">
      <formula>G44="Cubierto ahora"</formula>
    </cfRule>
    <cfRule type="expression" dxfId="1" priority="13">
      <formula>G44="Cubierto con plan"</formula>
    </cfRule>
    <cfRule type="expression" dxfId="0" priority="14">
      <formula>OR(G44="Brecha pendiente",G44="REVISAR",G44="FALTA INFORMACIÓN")</formula>
    </cfRule>
  </conditionalFormatting>
  <dataValidations count="11">
    <dataValidation type="list" allowBlank="1" showErrorMessage="1" errorTitle="Periodo no válido" error="Selecciona Mes, Semana, Día o Trimestre." sqref="B9" xr:uid="{00000000-0002-0000-0200-000000000000}">
      <formula1>"Mes,Semana,Día,Trimestre"</formula1>
    </dataValidation>
    <dataValidation type="list" allowBlank="1" showErrorMessage="1" errorTitle="Opción no válida" error="Selecciona una opción de la lista." sqref="B31" xr:uid="{00000000-0002-0000-0200-000001000000}">
      <formula1>"Sí,No"</formula1>
    </dataValidation>
    <dataValidation type="list" allowBlank="1" showErrorMessage="1" errorTitle="Opción no válida" error="Selecciona una opción de la lista." sqref="B32" xr:uid="{00000000-0002-0000-0200-000002000000}">
      <formula1>"Suficiente,Parcial,Insuficiente"</formula1>
    </dataValidation>
    <dataValidation type="list" allowBlank="1" showErrorMessage="1" errorTitle="Opción no válida" error="Selecciona una opción de la lista." sqref="B33" xr:uid="{00000000-0002-0000-0200-000003000000}">
      <formula1>"Sí,No,No aplica"</formula1>
    </dataValidation>
    <dataValidation type="list" allowBlank="1" showErrorMessage="1" errorTitle="Opción no válida" error="Selecciona una opción de la lista." sqref="B34" xr:uid="{00000000-0002-0000-0200-000004000000}">
      <formula1>"Bajo,Medio,Alto"</formula1>
    </dataValidation>
    <dataValidation type="list" allowBlank="1" showErrorMessage="1" errorTitle="Opción no válida" error="Selecciona una opción de la lista." sqref="B35" xr:uid="{00000000-0002-0000-0200-000005000000}">
      <formula1>"Baja,Media,Alta"</formula1>
    </dataValidation>
    <dataValidation type="list" allowBlank="1" showErrorMessage="1" errorTitle="Opción no válida" error="Selecciona una opción de la lista." sqref="D39" xr:uid="{00000000-0002-0000-0200-000006000000}">
      <formula1>"Apto,Apto condicionado,No apto para el aumento"</formula1>
    </dataValidation>
    <dataValidation type="date" allowBlank="1" showErrorMessage="1" errorTitle="Fecha no válida" error="Ingresa una fecha válida entre 01/01/2000 y 31/12/2100." sqref="B8" xr:uid="{00000000-0002-0000-0200-000007000000}">
      <formula1>DATE(2000,1,1)</formula1>
      <formula2>DATE(2100,12,31)</formula2>
    </dataValidation>
    <dataValidation type="decimal" allowBlank="1" showErrorMessage="1" errorTitle="Dato no válido" error="Ingresa un número igual o mayor que 0." sqref="B10:B11 B46 B13:B17" xr:uid="{00000000-0002-0000-0200-000008000000}">
      <formula1>0</formula1>
      <formula2>1000000000000</formula2>
    </dataValidation>
    <dataValidation type="decimal" allowBlank="1" showErrorMessage="1" errorTitle="Capacidad no válida" error="La capacidad demostrada debe ser un número mayor que 0." sqref="B12" xr:uid="{00000000-0002-0000-0200-00000B000000}">
      <formula1>0.000000001</formula1>
      <formula2>1000000000000</formula2>
    </dataValidation>
    <dataValidation type="list" allowBlank="1" showErrorMessage="1" errorTitle="Opción no válida" error="Selecciona Sí, Condicionado o No." sqref="B36" xr:uid="{00000000-0002-0000-0200-00000C000000}">
      <formula1>"Sí,Condicionado,No"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1_Instrucciones</vt:lpstr>
      <vt:lpstr>2_Glosario</vt:lpstr>
      <vt:lpstr>3_Evaluacion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Jairo Gelvez</cp:lastModifiedBy>
  <dcterms:modified xsi:type="dcterms:W3CDTF">2026-08-25T14:29:43Z</dcterms:modified>
</cp:coreProperties>
</file>