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A75E209-6FF4-4854-A60D-25995FA37B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 Instrucciones" sheetId="1" r:id="rId1"/>
    <sheet name="02 Glosario" sheetId="2" r:id="rId2"/>
    <sheet name="03 Diagnóstico" sheetId="3" r:id="rId3"/>
    <sheet name="04 Plan y seguimient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4" l="1"/>
  <c r="M40" i="4"/>
  <c r="B40" i="4"/>
  <c r="N39" i="4"/>
  <c r="M39" i="4"/>
  <c r="B39" i="4"/>
  <c r="N38" i="4"/>
  <c r="M38" i="4"/>
  <c r="B38" i="4"/>
  <c r="N37" i="4"/>
  <c r="M37" i="4"/>
  <c r="B37" i="4"/>
  <c r="N36" i="4"/>
  <c r="M36" i="4"/>
  <c r="B36" i="4"/>
  <c r="N35" i="4"/>
  <c r="M35" i="4"/>
  <c r="B35" i="4"/>
  <c r="N34" i="4"/>
  <c r="M34" i="4"/>
  <c r="B34" i="4"/>
  <c r="N33" i="4"/>
  <c r="M33" i="4"/>
  <c r="B33" i="4"/>
  <c r="N32" i="4"/>
  <c r="M32" i="4"/>
  <c r="B32" i="4"/>
  <c r="N31" i="4"/>
  <c r="M31" i="4"/>
  <c r="B31" i="4"/>
  <c r="N30" i="4"/>
  <c r="M30" i="4"/>
  <c r="B30" i="4"/>
  <c r="N29" i="4"/>
  <c r="M29" i="4"/>
  <c r="B29" i="4"/>
  <c r="N28" i="4"/>
  <c r="M28" i="4"/>
  <c r="B28" i="4"/>
  <c r="N27" i="4"/>
  <c r="M27" i="4"/>
  <c r="B27" i="4"/>
  <c r="N26" i="4"/>
  <c r="M26" i="4"/>
  <c r="B26" i="4"/>
  <c r="N25" i="4"/>
  <c r="M25" i="4"/>
  <c r="B25" i="4"/>
  <c r="N24" i="4"/>
  <c r="M24" i="4"/>
  <c r="B24" i="4"/>
  <c r="N23" i="4"/>
  <c r="M23" i="4"/>
  <c r="B23" i="4"/>
  <c r="N22" i="4"/>
  <c r="M22" i="4"/>
  <c r="B22" i="4"/>
  <c r="N21" i="4"/>
  <c r="M21" i="4"/>
  <c r="B21" i="4"/>
  <c r="N20" i="4"/>
  <c r="M20" i="4"/>
  <c r="B20" i="4"/>
  <c r="N19" i="4"/>
  <c r="M19" i="4"/>
  <c r="B19" i="4"/>
  <c r="N18" i="4"/>
  <c r="M18" i="4"/>
  <c r="B18" i="4"/>
  <c r="N17" i="4"/>
  <c r="M17" i="4"/>
  <c r="B17" i="4"/>
  <c r="N16" i="4"/>
  <c r="M16" i="4"/>
  <c r="B16" i="4"/>
  <c r="N15" i="4"/>
  <c r="M15" i="4"/>
  <c r="N14" i="4"/>
  <c r="M14" i="4"/>
  <c r="N13" i="4"/>
  <c r="M13" i="4"/>
  <c r="N12" i="4"/>
  <c r="E6" i="4" s="1"/>
  <c r="M12" i="4"/>
  <c r="N11" i="4"/>
  <c r="M11" i="4"/>
  <c r="D6" i="4"/>
  <c r="C6" i="4"/>
  <c r="A6" i="4"/>
  <c r="M35" i="3"/>
  <c r="K35" i="3"/>
  <c r="J35" i="3"/>
  <c r="A35" i="3"/>
  <c r="J34" i="3"/>
  <c r="K34" i="3" s="1"/>
  <c r="M34" i="3" s="1"/>
  <c r="A34" i="3"/>
  <c r="J33" i="3"/>
  <c r="K33" i="3" s="1"/>
  <c r="M33" i="3" s="1"/>
  <c r="A33" i="3"/>
  <c r="M32" i="3"/>
  <c r="K32" i="3"/>
  <c r="J32" i="3"/>
  <c r="A32" i="3"/>
  <c r="J31" i="3"/>
  <c r="K31" i="3" s="1"/>
  <c r="M31" i="3" s="1"/>
  <c r="A31" i="3"/>
  <c r="J30" i="3"/>
  <c r="K30" i="3" s="1"/>
  <c r="M30" i="3" s="1"/>
  <c r="A30" i="3"/>
  <c r="M29" i="3"/>
  <c r="K29" i="3"/>
  <c r="J29" i="3"/>
  <c r="A29" i="3"/>
  <c r="J28" i="3"/>
  <c r="K28" i="3" s="1"/>
  <c r="M28" i="3" s="1"/>
  <c r="A28" i="3"/>
  <c r="J27" i="3"/>
  <c r="K27" i="3" s="1"/>
  <c r="M27" i="3" s="1"/>
  <c r="A27" i="3"/>
  <c r="M26" i="3"/>
  <c r="K26" i="3"/>
  <c r="J26" i="3"/>
  <c r="A26" i="3"/>
  <c r="J25" i="3"/>
  <c r="K25" i="3" s="1"/>
  <c r="M25" i="3" s="1"/>
  <c r="A25" i="3"/>
  <c r="J24" i="3"/>
  <c r="K24" i="3" s="1"/>
  <c r="M24" i="3" s="1"/>
  <c r="A24" i="3"/>
  <c r="M23" i="3"/>
  <c r="K23" i="3"/>
  <c r="J23" i="3"/>
  <c r="A23" i="3"/>
  <c r="J22" i="3"/>
  <c r="K22" i="3" s="1"/>
  <c r="M22" i="3" s="1"/>
  <c r="A22" i="3"/>
  <c r="J21" i="3"/>
  <c r="K21" i="3" s="1"/>
  <c r="M21" i="3" s="1"/>
  <c r="A21" i="3"/>
  <c r="M20" i="3"/>
  <c r="K20" i="3"/>
  <c r="J20" i="3"/>
  <c r="A20" i="3"/>
  <c r="J19" i="3"/>
  <c r="K19" i="3" s="1"/>
  <c r="M19" i="3" s="1"/>
  <c r="A19" i="3"/>
  <c r="J18" i="3"/>
  <c r="K18" i="3" s="1"/>
  <c r="M18" i="3" s="1"/>
  <c r="A18" i="3"/>
  <c r="M17" i="3"/>
  <c r="K17" i="3"/>
  <c r="J17" i="3"/>
  <c r="A17" i="3"/>
  <c r="J16" i="3"/>
  <c r="K16" i="3" s="1"/>
  <c r="M16" i="3" s="1"/>
  <c r="A16" i="3"/>
  <c r="J15" i="3"/>
  <c r="K15" i="3" s="1"/>
  <c r="M15" i="3" s="1"/>
  <c r="A15" i="3"/>
  <c r="M14" i="3"/>
  <c r="K14" i="3"/>
  <c r="J14" i="3"/>
  <c r="A14" i="3"/>
  <c r="J13" i="3"/>
  <c r="K13" i="3" s="1"/>
  <c r="M13" i="3" s="1"/>
  <c r="A13" i="3"/>
  <c r="J12" i="3"/>
  <c r="K12" i="3" s="1"/>
  <c r="M12" i="3" s="1"/>
  <c r="A12" i="3"/>
  <c r="M11" i="3"/>
  <c r="K11" i="3"/>
  <c r="J11" i="3"/>
  <c r="A11" i="3"/>
  <c r="J10" i="3"/>
  <c r="K10" i="3" s="1"/>
  <c r="M10" i="3" s="1"/>
  <c r="A10" i="3"/>
  <c r="J9" i="3"/>
  <c r="K9" i="3" s="1"/>
  <c r="M9" i="3" s="1"/>
  <c r="A9" i="3"/>
  <c r="M8" i="3"/>
  <c r="K8" i="3"/>
  <c r="J8" i="3"/>
  <c r="A8" i="3"/>
  <c r="J7" i="3"/>
  <c r="K7" i="3" s="1"/>
  <c r="M7" i="3" s="1"/>
  <c r="A7" i="3"/>
  <c r="J6" i="3"/>
  <c r="K6" i="3" s="1"/>
  <c r="A6" i="3"/>
  <c r="B14" i="4" s="1"/>
  <c r="M6" i="3" l="1"/>
  <c r="B6" i="4"/>
  <c r="B11" i="4"/>
  <c r="B15" i="4"/>
  <c r="B13" i="4"/>
  <c r="B12" i="4"/>
</calcChain>
</file>

<file path=xl/sharedStrings.xml><?xml version="1.0" encoding="utf-8"?>
<sst xmlns="http://schemas.openxmlformats.org/spreadsheetml/2006/main" count="361" uniqueCount="296">
  <si>
    <t>Plantilla de diagnóstico y plan de sostenibilidad empresarial</t>
  </si>
  <si>
    <t>Guía rápida para diligenciar, mantener y revisar la plantilla sin alterar su funcionamiento.</t>
  </si>
  <si>
    <t>Antes de comenzar</t>
  </si>
  <si>
    <t>Objetivo</t>
  </si>
  <si>
    <t>Convertir los impactos económicos, ambientales y sociales de la empresa en prioridades, acciones, responsables, metas e indicadores.</t>
  </si>
  <si>
    <t>Nivel</t>
  </si>
  <si>
    <t>Básico-intermedio. Está diseñada para pymes que necesitan organizar y dar seguimiento a su sostenibilidad sin implementar un sistema complejo.</t>
  </si>
  <si>
    <t>Ejemplo incluido</t>
  </si>
  <si>
    <t>Las hojas operativas contienen el caso completo de Panadería La Espiga. Sustituye los datos de captura por los de tu empresa. Conserva los ID y las celdas grises, porque son automáticos.</t>
  </si>
  <si>
    <t>Regla principal</t>
  </si>
  <si>
    <t>Utiliza una fila por impacto en la hoja 03 y una fila por acción en la hoja 04. Un mismo impacto puede tener varias acciones y repetir su ID en el plan.</t>
  </si>
  <si>
    <t>Código visual</t>
  </si>
  <si>
    <t>Color</t>
  </si>
  <si>
    <t>Significado</t>
  </si>
  <si>
    <t>Azul claro</t>
  </si>
  <si>
    <t>Celda de captura: escribe, selecciona o reemplaza información.</t>
  </si>
  <si>
    <t>Gris claro</t>
  </si>
  <si>
    <t>Cálculo automático: no escribas ni pegues datos sobre estas celdas.</t>
  </si>
  <si>
    <t>Amarillo</t>
  </si>
  <si>
    <t>Nota, advertencia o recordatorio importante.</t>
  </si>
  <si>
    <t>Secuencia recomendada</t>
  </si>
  <si>
    <t>Lee el glosario</t>
  </si>
  <si>
    <t>Revisa impacto, línea base, meta, indicador, prioridad y capacidad de ejecución antes de modificar las hojas operativas.</t>
  </si>
  <si>
    <t>Reemplaza el ejemplo</t>
  </si>
  <si>
    <t>En la hoja 03 sustituye los datos del ejemplo. Los ID se generan automáticamente; no escribas sobre las celdas grises.</t>
  </si>
  <si>
    <t>Registra impactos</t>
  </si>
  <si>
    <t>Describe situaciones concretas observadas en recursos, operación, personas, proveedores, clientes o entorno.</t>
  </si>
  <si>
    <t>Asigna puntajes</t>
  </si>
  <si>
    <t>Califica magnitud, probabilidad, urgencia y alcance de 1 a 5. La prioridad solo se calcula cuando completas los cuatro criterios.</t>
  </si>
  <si>
    <t>Evalúa ejecución</t>
  </si>
  <si>
    <t>Selecciona capacidad Alta, Media o Baja según control, recursos, tiempo y dependencias. La decisión sugerida se calcula automáticamente.</t>
  </si>
  <si>
    <t>Construye el plan</t>
  </si>
  <si>
    <t>Selecciona el ID del impacto y define objetivo, acción, responsable, recursos, indicador, línea base, meta y fechas.</t>
  </si>
  <si>
    <t>Actualiza resultados</t>
  </si>
  <si>
    <t>Registra el resultado actual y el estado. La variación y el cumplimiento de la meta se calculan automáticamente.</t>
  </si>
  <si>
    <t>Revisa y decide</t>
  </si>
  <si>
    <t>En cada revisión decide si la acción debe mantenerse, corregirse, ampliarse, pausarse o cerrarse.</t>
  </si>
  <si>
    <t>Reglas de uso y mantenimiento</t>
  </si>
  <si>
    <t>• No elimines columnas, encabezados, ID ni fórmulas. Utiliza las filas disponibles dentro de las tablas.</t>
  </si>
  <si>
    <t>• Esta versión admite hasta 30 impactos y 30 acciones. Un impacto puede tener varias acciones dentro de ese límite.</t>
  </si>
  <si>
    <t>• Completa los cuatro puntajes de 1 a 5. La prioridad permanecerá vacía mientras falte algún criterio.</t>
  </si>
  <si>
    <t>• Cuando la unidad sea %, escribe 4,8 para representar 4,8%; no escribas 0,048.</t>
  </si>
  <si>
    <t>• Utiliza la misma unidad en línea base, meta y resultado. La fecha de revisión debe ser igual o posterior al inicio.</t>
  </si>
  <si>
    <t>• Revisa el plan mensualmente y guarda una copia antes de realizar cambios estructurales.</t>
  </si>
  <si>
    <t>Qué no calcula esta versión</t>
  </si>
  <si>
    <t>Esta versión no calcula huella de carbono, emisiones por alcance, retorno financiero detallado, materialidad avanzada ni reportes ESG. Su función es diagnosticar, priorizar, planificar y hacer seguimiento.</t>
  </si>
  <si>
    <t>Glosario de la plantilla</t>
  </si>
  <si>
    <t>Consulta estos términos antes de diligenciar las hojas operativas.</t>
  </si>
  <si>
    <t>Término</t>
  </si>
  <si>
    <t>Definición práctica</t>
  </si>
  <si>
    <t>Ejemplo en la plantilla</t>
  </si>
  <si>
    <t>Acción</t>
  </si>
  <si>
    <t>Actividad concreta que se realizará para atender un impacto.</t>
  </si>
  <si>
    <t>Registrar la merma por producto y causa.</t>
  </si>
  <si>
    <t>Alcance</t>
  </si>
  <si>
    <t>Cantidad de personas, áreas, procesos o partes interesadas afectadas.</t>
  </si>
  <si>
    <t>El horno afecta producción, seguridad y consumo energético.</t>
  </si>
  <si>
    <t>Área</t>
  </si>
  <si>
    <t>Proceso o tema donde se detecta el impacto.</t>
  </si>
  <si>
    <t>Producción, personas, energía o empaques.</t>
  </si>
  <si>
    <t>Capacidad de ejecución</t>
  </si>
  <si>
    <t>Facilidad real para actuar considerando control, recursos, tiempo y dependencias.</t>
  </si>
  <si>
    <t>Alta cuando la empresa puede ajustar un procedimiento con recursos actuales.</t>
  </si>
  <si>
    <t>Cumplimiento de la meta</t>
  </si>
  <si>
    <t>Proporción del avance logrado entre la línea base y la meta.</t>
  </si>
  <si>
    <t>100% cuando el resultado alcanza o supera la meta.</t>
  </si>
  <si>
    <t>Decisión siguiente</t>
  </si>
  <si>
    <t>Determinación tomada después de revisar resultados.</t>
  </si>
  <si>
    <t>Mantener, corregir, ampliar, pausar o cerrar.</t>
  </si>
  <si>
    <t>Decisión sugerida</t>
  </si>
  <si>
    <t>Orientación automática según prioridad y capacidad de ejecución.</t>
  </si>
  <si>
    <t>Actuar de inmediato o preparar un proyecto.</t>
  </si>
  <si>
    <t>Dimensión principal</t>
  </si>
  <si>
    <t>Tipo principal de impacto: económico, ambiental o social. Puede combinar más de una dimensión.</t>
  </si>
  <si>
    <t>La merma es económica y ambiental.</t>
  </si>
  <si>
    <t>Estado</t>
  </si>
  <si>
    <t>Situación actual de una acción dentro del plan.</t>
  </si>
  <si>
    <t>No iniciado, en curso, en pausa, completado o cancelado.</t>
  </si>
  <si>
    <t>Fecha de inicio</t>
  </si>
  <si>
    <t>Día en que comienza la ejecución de una acción.</t>
  </si>
  <si>
    <t>1 de julio de 2026.</t>
  </si>
  <si>
    <t>Fecha de revisión</t>
  </si>
  <si>
    <t>Día programado para evaluar el avance o resultado.</t>
  </si>
  <si>
    <t>30 de septiembre de 2026.</t>
  </si>
  <si>
    <t>ID impacto</t>
  </si>
  <si>
    <t>Código automático y único que conecta el diagnóstico con el plan de acción. No debe editarse.</t>
  </si>
  <si>
    <t>IMP-001.</t>
  </si>
  <si>
    <t>Impacto</t>
  </si>
  <si>
    <t>Efecto real o potencial sobre los resultados, el ambiente o las personas.</t>
  </si>
  <si>
    <t>Desperdicio de ingredientes.</t>
  </si>
  <si>
    <t>Indicador</t>
  </si>
  <si>
    <t>Dato utilizado para medir el avance o resultado.</t>
  </si>
  <si>
    <t>Porcentaje de merma.</t>
  </si>
  <si>
    <t>Línea base</t>
  </si>
  <si>
    <t>Valor inicial utilizado como punto de comparación.</t>
  </si>
  <si>
    <t>4,8% antes de aplicar mejoras.</t>
  </si>
  <si>
    <t>Magnitud</t>
  </si>
  <si>
    <t>Gravedad o tamaño de la consecuencia del impacto.</t>
  </si>
  <si>
    <t>Un riesgo de accidente puede tener magnitud 5.</t>
  </si>
  <si>
    <t>Meta</t>
  </si>
  <si>
    <t>Resultado específico que se espera alcanzar.</t>
  </si>
  <si>
    <t>Reducir la merma a 3,5%.</t>
  </si>
  <si>
    <t>Nivel de prioridad</t>
  </si>
  <si>
    <t>Clasificación automática del puntaje: crítico, alto, medio o bajo.</t>
  </si>
  <si>
    <t>Un puntaje de 18 se clasifica como crítico.</t>
  </si>
  <si>
    <t>Notas</t>
  </si>
  <si>
    <t>Información adicional para interpretar el avance o la decisión.</t>
  </si>
  <si>
    <t>El resultado supera la meta inicial.</t>
  </si>
  <si>
    <t>Resultado que se busca obtener mediante una o varias acciones.</t>
  </si>
  <si>
    <t>Reducir las pérdidas de ingredientes.</t>
  </si>
  <si>
    <t>Observaciones</t>
  </si>
  <si>
    <t>Aclaraciones registradas durante el diagnóstico.</t>
  </si>
  <si>
    <t>El horno defectuoso puede explicar parte del consumo.</t>
  </si>
  <si>
    <t>Personas o áreas afectadas</t>
  </si>
  <si>
    <t>Grupos, procesos o responsables que reciben el efecto del impacto.</t>
  </si>
  <si>
    <t>Producción, administración y trabajadores.</t>
  </si>
  <si>
    <t>Probabilidad</t>
  </si>
  <si>
    <t>Posibilidad o frecuencia de que el impacto ocurra o continúe.</t>
  </si>
  <si>
    <t>Una falla semanal puede calificarse con 4 o 5.</t>
  </si>
  <si>
    <t>Puntaje de prioridad</t>
  </si>
  <si>
    <t>Suma de magnitud, probabilidad, urgencia y alcance.</t>
  </si>
  <si>
    <t>5 + 5 + 4 + 4 = 18.</t>
  </si>
  <si>
    <t>Recursos necesarios</t>
  </si>
  <si>
    <t>Presupuesto, tiempo, capacitación, equipos o apoyo requerido.</t>
  </si>
  <si>
    <t>Mantenimiento técnico y tiempo del administrador.</t>
  </si>
  <si>
    <t>Responsable</t>
  </si>
  <si>
    <t>Persona que coordina, registra avances y responde por la acción.</t>
  </si>
  <si>
    <t>Administrador del local.</t>
  </si>
  <si>
    <t>Resultado actual</t>
  </si>
  <si>
    <t>Dato más reciente obtenido durante el seguimiento.</t>
  </si>
  <si>
    <t>3,6% de merma después de tres meses.</t>
  </si>
  <si>
    <t>Sentido de mejora</t>
  </si>
  <si>
    <t>Indica si el resultado deseado consiste en reducir o aumentar el indicador.</t>
  </si>
  <si>
    <t>Reducir consumo; aumentar residuos recuperados.</t>
  </si>
  <si>
    <t>Situación detectada</t>
  </si>
  <si>
    <t>Descripción clara y verificable del problema u oportunidad.</t>
  </si>
  <si>
    <t>El horno presenta tres sobrecalentamientos al mes.</t>
  </si>
  <si>
    <t>Unidad</t>
  </si>
  <si>
    <t>Forma en que se expresa el indicador.</t>
  </si>
  <si>
    <t>kWh, porcentaje, número o gramos por pedido.</t>
  </si>
  <si>
    <t>Urgencia</t>
  </si>
  <si>
    <t>Rapidez con la que el impacto requiere atención.</t>
  </si>
  <si>
    <t>Un riesgo de seguridad puede tener urgencia 5.</t>
  </si>
  <si>
    <t>Variación frente a la línea base</t>
  </si>
  <si>
    <t>Cambio porcentual del resultado actual respecto al valor inicial, considerando el sentido de mejora.</t>
  </si>
  <si>
    <t>El consumo disminuyó 9%.</t>
  </si>
  <si>
    <t>Porcentaje en la plantilla</t>
  </si>
  <si>
    <t>Cuando la unidad sea %, se registra el valor porcentual visible. Se escribe 4,8 para representar 4,8%.</t>
  </si>
  <si>
    <t>Merma de 4,8%, no 0,048.</t>
  </si>
  <si>
    <t>Guía para asignar puntajes de 1 a 5</t>
  </si>
  <si>
    <t>Puntaje</t>
  </si>
  <si>
    <t>Efecto mínimo</t>
  </si>
  <si>
    <t>Poco probable</t>
  </si>
  <si>
    <t>Efecto menor</t>
  </si>
  <si>
    <t>Ocasional</t>
  </si>
  <si>
    <t>Efecto moderado</t>
  </si>
  <si>
    <t>Puede repetirse</t>
  </si>
  <si>
    <t>Efecto importante</t>
  </si>
  <si>
    <t>Frecuente</t>
  </si>
  <si>
    <t>Efecto grave</t>
  </si>
  <si>
    <t>Muy frecuente o continuo</t>
  </si>
  <si>
    <t>Opciones utilizadas en los campos desplegables</t>
  </si>
  <si>
    <t>Campo</t>
  </si>
  <si>
    <t>Opciones</t>
  </si>
  <si>
    <t>Dimensión</t>
  </si>
  <si>
    <t>Económica | Ambiental | Social | Económica y ambiental | Económica y social | Ambiental y social | Económica, ambiental y social</t>
  </si>
  <si>
    <t>Alta | Media | Baja</t>
  </si>
  <si>
    <t>Reducir | Aumentar</t>
  </si>
  <si>
    <t>No iniciado | En curso | En pausa | Completado | Cancelado</t>
  </si>
  <si>
    <t>Mantener | Corregir | Ampliar | Pausar | Cerrar</t>
  </si>
  <si>
    <t>Diagnóstico y priorización de impactos</t>
  </si>
  <si>
    <t>Económica</t>
  </si>
  <si>
    <t>Alta</t>
  </si>
  <si>
    <t>Ambiental</t>
  </si>
  <si>
    <t>Media</t>
  </si>
  <si>
    <t>Sustituye los datos del ejemplo por los de tu empresa. Azul claro = captura. Gris claro = cálculo automático.</t>
  </si>
  <si>
    <t>Social</t>
  </si>
  <si>
    <t>Baja</t>
  </si>
  <si>
    <t>Económica y ambiental</t>
  </si>
  <si>
    <t>ID</t>
  </si>
  <si>
    <t>Magnitud (1-5)</t>
  </si>
  <si>
    <t>Probabilidad (1-5)</t>
  </si>
  <si>
    <t>Urgencia (1-5)</t>
  </si>
  <si>
    <t>Alcance (1-5)</t>
  </si>
  <si>
    <t>Económica y social</t>
  </si>
  <si>
    <t>Equipos y energía</t>
  </si>
  <si>
    <t>El horno presenta sobrecalentamientos tres veces al mes.</t>
  </si>
  <si>
    <t>Económica, ambiental y social</t>
  </si>
  <si>
    <t>Producción, trabajadores y administración</t>
  </si>
  <si>
    <t>Requiere revisión técnica inmediata.</t>
  </si>
  <si>
    <t>Ambiental y social</t>
  </si>
  <si>
    <t>Producción</t>
  </si>
  <si>
    <t>Se desperdicia 4,8% del valor mensual de los ingredientes.</t>
  </si>
  <si>
    <t>Producción, compras y gerencia</t>
  </si>
  <si>
    <t>Las principales causas son sobreproducción y almacenamiento.</t>
  </si>
  <si>
    <t>Personas</t>
  </si>
  <si>
    <t>Tres trabajadores renunciaron durante los últimos seis meses.</t>
  </si>
  <si>
    <t>Producción, servicio y gerencia</t>
  </si>
  <si>
    <t>Se deben revisar horarios, inducción y causas de retiro.</t>
  </si>
  <si>
    <t>Energía</t>
  </si>
  <si>
    <t>El consumo promedio llegó a 2.400 kWh mensuales.</t>
  </si>
  <si>
    <t>Administración y producción</t>
  </si>
  <si>
    <t>El horno defectuoso puede explicar parte del aumento.</t>
  </si>
  <si>
    <t>Empaques y entregas</t>
  </si>
  <si>
    <t>Cada pedido utiliza 42 gramos de material de empaque.</t>
  </si>
  <si>
    <t>Logística, clientes y proveedores</t>
  </si>
  <si>
    <t>Debe reducirse sin aumentar daños ni devoluciones.</t>
  </si>
  <si>
    <t>Plan de acción y seguimiento</t>
  </si>
  <si>
    <t>IMP-001</t>
  </si>
  <si>
    <t>Reducir</t>
  </si>
  <si>
    <t>No iniciado</t>
  </si>
  <si>
    <t>Mantener</t>
  </si>
  <si>
    <t>IMP-002</t>
  </si>
  <si>
    <t>Aumentar</t>
  </si>
  <si>
    <t>En curso</t>
  </si>
  <si>
    <t>Corregir</t>
  </si>
  <si>
    <t>Selecciona un ID del diagnóstico y registra una acción por fila. Puedes repetir el mismo ID cuando un impacto necesite varias acciones.</t>
  </si>
  <si>
    <t>IMP-003</t>
  </si>
  <si>
    <t>En pausa</t>
  </si>
  <si>
    <t>Ampliar</t>
  </si>
  <si>
    <t>IMP-004</t>
  </si>
  <si>
    <t>Completado</t>
  </si>
  <si>
    <t>Pausar</t>
  </si>
  <si>
    <t>Impactos registrados</t>
  </si>
  <si>
    <t>Críticos y altos</t>
  </si>
  <si>
    <t>Acciones en curso</t>
  </si>
  <si>
    <t>Acciones completadas</t>
  </si>
  <si>
    <t>Cumplimiento promedio</t>
  </si>
  <si>
    <t>Resumen automático: utiliza estos indicadores para revisar el avance general. La tabla inferior contiene el detalle y las decisiones de seguimiento.</t>
  </si>
  <si>
    <t>IMP-005</t>
  </si>
  <si>
    <t>Cancelado</t>
  </si>
  <si>
    <t>Cerrar</t>
  </si>
  <si>
    <t>IMP-006</t>
  </si>
  <si>
    <t>IMP-007</t>
  </si>
  <si>
    <t>IMP-008</t>
  </si>
  <si>
    <t>Impacto y acción</t>
  </si>
  <si>
    <t>Gestión</t>
  </si>
  <si>
    <t>Medición</t>
  </si>
  <si>
    <t>Seguimiento</t>
  </si>
  <si>
    <t>IMP-009</t>
  </si>
  <si>
    <t>Impacto priorizado</t>
  </si>
  <si>
    <t>Variación vs. línea base</t>
  </si>
  <si>
    <t>Cumplimiento de meta</t>
  </si>
  <si>
    <t>IMP-010</t>
  </si>
  <si>
    <t>Eliminar el riesgo y reducir el consumo irregular.</t>
  </si>
  <si>
    <t>Realizar revisión técnica y comparar reparación frente a reemplazo.</t>
  </si>
  <si>
    <t>Administrador</t>
  </si>
  <si>
    <t>Servicio técnico y presupuesto de mantenimiento</t>
  </si>
  <si>
    <t>Sobrecalentamientos por mes</t>
  </si>
  <si>
    <t>Número</t>
  </si>
  <si>
    <t>Mantener mantenimiento preventivo mensual.</t>
  </si>
  <si>
    <t>IMP-011</t>
  </si>
  <si>
    <t>Reducir pérdidas de ingredientes.</t>
  </si>
  <si>
    <t>Registrar merma por producto y causa; ajustar compras y producción.</t>
  </si>
  <si>
    <t>Jefe de producción</t>
  </si>
  <si>
    <t>Formato de registro y 15 minutos diarios</t>
  </si>
  <si>
    <t>Porcentaje de merma</t>
  </si>
  <si>
    <t>%</t>
  </si>
  <si>
    <t>Ajustar compra de dos insumos de baja rotación.</t>
  </si>
  <si>
    <t>IMP-012</t>
  </si>
  <si>
    <t>Mejorar la permanencia del equipo.</t>
  </si>
  <si>
    <t>Revisar inducción, horarios y causas de salida.</t>
  </si>
  <si>
    <t>Gerente</t>
  </si>
  <si>
    <t>Entrevistas y reunión de seguimiento</t>
  </si>
  <si>
    <t>Renuncias en seis meses</t>
  </si>
  <si>
    <t>Revisar resultado al completar seis meses.</t>
  </si>
  <si>
    <t>IMP-013</t>
  </si>
  <si>
    <t>Reducir el consumo eléctrico.</t>
  </si>
  <si>
    <t>Reparar horno y ajustar horarios de encendido de equipos.</t>
  </si>
  <si>
    <t>Mantenimiento y rutina de apagado</t>
  </si>
  <si>
    <t>Consumo eléctrico mensual</t>
  </si>
  <si>
    <t>kWh</t>
  </si>
  <si>
    <t>IMP-014</t>
  </si>
  <si>
    <t>Reducir material sin aumentar daños.</t>
  </si>
  <si>
    <t>Probar dos tamaños de empaque y controlar reclamos.</t>
  </si>
  <si>
    <t>Responsable de logística</t>
  </si>
  <si>
    <t>Muestras de proveedor y control de entregas</t>
  </si>
  <si>
    <t>Material de empaque por pedido</t>
  </si>
  <si>
    <t>g/pedido</t>
  </si>
  <si>
    <t>Realizar una prueba adicional con el empaque más pequeño.</t>
  </si>
  <si>
    <t>IMP-015</t>
  </si>
  <si>
    <t>IMP-016</t>
  </si>
  <si>
    <t>IMP-017</t>
  </si>
  <si>
    <t>IMP-018</t>
  </si>
  <si>
    <t>IMP-019</t>
  </si>
  <si>
    <t>IMP-020</t>
  </si>
  <si>
    <t>IMP-021</t>
  </si>
  <si>
    <t>IMP-022</t>
  </si>
  <si>
    <t>IMP-023</t>
  </si>
  <si>
    <t>IMP-024</t>
  </si>
  <si>
    <t>IMP-025</t>
  </si>
  <si>
    <t>IMP-026</t>
  </si>
  <si>
    <t>IMP-027</t>
  </si>
  <si>
    <t>IMP-028</t>
  </si>
  <si>
    <t>IMP-029</t>
  </si>
  <si>
    <t>IMP-030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</si>
</sst>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d/mm/yyyy"/>
  </numFmts>
  <fonts count="10">
    <font>
      <sz val="11"/>
      <name val="Carlito"/>
    </font>
    <font>
      <b/>
      <sz val="18"/>
      <color rgb="FFFFFFFF"/>
      <name val="Aptos"/>
    </font>
    <font>
      <sz val="11"/>
      <name val="Aptos"/>
    </font>
    <font>
      <i/>
      <sz val="11"/>
      <color rgb="FF17365D"/>
      <name val="Aptos"/>
    </font>
    <font>
      <b/>
      <sz val="11"/>
      <color rgb="FFFFFFFF"/>
      <name val="Aptos"/>
    </font>
    <font>
      <b/>
      <sz val="11"/>
      <color rgb="FF17365D"/>
      <name val="Aptos"/>
    </font>
    <font>
      <sz val="11"/>
      <color rgb="FF1F2937"/>
      <name val="Aptos"/>
    </font>
    <font>
      <b/>
      <sz val="10"/>
      <color rgb="FFFFFFFF"/>
      <name val="Aptos"/>
    </font>
    <font>
      <sz val="1"/>
      <color rgb="FFFFFFFF"/>
      <name val="Carlito"/>
    </font>
    <font>
      <b/>
      <sz val="14"/>
      <color rgb="FF0B1F3A"/>
      <name val="Aptos"/>
    </font>
  </fonts>
  <fills count="9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3F8"/>
      </patternFill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5" fillId="3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7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4" fillId="4" borderId="0" xfId="0" applyFont="1" applyFill="1" applyAlignment="1">
      <alignment horizontal="center" vertical="center"/>
    </xf>
    <xf numFmtId="0" fontId="8" fillId="0" borderId="0" xfId="0" applyFont="1"/>
    <xf numFmtId="0" fontId="5" fillId="3" borderId="0" xfId="0" applyFont="1" applyFill="1" applyAlignment="1">
      <alignment horizontal="center" vertical="top" wrapText="1"/>
    </xf>
    <xf numFmtId="0" fontId="6" fillId="6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6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164" fontId="6" fillId="6" borderId="0" xfId="0" applyNumberFormat="1" applyFont="1" applyFill="1" applyAlignment="1">
      <alignment horizontal="center" vertical="top" wrapText="1"/>
    </xf>
    <xf numFmtId="165" fontId="6" fillId="5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6" fillId="0" borderId="0" xfId="0" applyFont="1" applyAlignment="1">
      <alignment vertical="top" wrapText="1"/>
    </xf>
    <xf numFmtId="0" fontId="6" fillId="7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/>
    </xf>
  </cellXfs>
  <cellStyles count="1">
    <cellStyle name="Normal" xfId="0" builtinId="0"/>
  </cellStyles>
  <dxfs count="14"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6500"/>
      </font>
      <fill>
        <patternFill patternType="solid">
          <bgColor rgb="FFFCE4D6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color rgb="FF9C6500"/>
      </font>
      <fill>
        <patternFill patternType="solid">
          <bgColor rgb="FFFFF2CC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9C6500"/>
      </font>
      <fill>
        <patternFill patternType="solid">
          <bgColor rgb="FFFCE4D6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110782</xdr:colOff>
      <xdr:row>2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230352-2918-4F1E-BC90-A9FEE186B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4425" y="0"/>
          <a:ext cx="211103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110782</xdr:colOff>
      <xdr:row>2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A1D40D-E644-47F1-9A8D-19B94AE40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87450" y="0"/>
          <a:ext cx="2111032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Diagnostico" displayName="tblDiagnostico" ref="A5:N35">
  <autoFilter ref="A5:N35" xr:uid="{00000000-0009-0000-0100-000001000000}"/>
  <tableColumns count="14">
    <tableColumn id="1" xr3:uid="{00000000-0010-0000-0000-000001000000}" name="ID"/>
    <tableColumn id="2" xr3:uid="{00000000-0010-0000-0000-000002000000}" name="Área"/>
    <tableColumn id="3" xr3:uid="{00000000-0010-0000-0000-000003000000}" name="Situación detectada"/>
    <tableColumn id="4" xr3:uid="{00000000-0010-0000-0000-000004000000}" name="Dimensión principal"/>
    <tableColumn id="5" xr3:uid="{00000000-0010-0000-0000-000005000000}" name="Personas o áreas afectadas"/>
    <tableColumn id="6" xr3:uid="{00000000-0010-0000-0000-000006000000}" name="Magnitud (1-5)"/>
    <tableColumn id="7" xr3:uid="{00000000-0010-0000-0000-000007000000}" name="Probabilidad (1-5)"/>
    <tableColumn id="8" xr3:uid="{00000000-0010-0000-0000-000008000000}" name="Urgencia (1-5)"/>
    <tableColumn id="9" xr3:uid="{00000000-0010-0000-0000-000009000000}" name="Alcance (1-5)"/>
    <tableColumn id="10" xr3:uid="{00000000-0010-0000-0000-00000A000000}" name="Puntaje"/>
    <tableColumn id="11" xr3:uid="{00000000-0010-0000-0000-00000B000000}" name="Nivel de prioridad"/>
    <tableColumn id="12" xr3:uid="{00000000-0010-0000-0000-00000C000000}" name="Capacidad de ejecución"/>
    <tableColumn id="13" xr3:uid="{00000000-0010-0000-0000-00000D000000}" name="Decisión sugerida"/>
    <tableColumn id="14" xr3:uid="{00000000-0010-0000-0000-00000E000000}" name="Observacion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PlanSeguimiento" displayName="tblPlanSeguimiento" ref="A10:S40">
  <autoFilter ref="A10:S40" xr:uid="{00000000-0009-0000-0100-000002000000}"/>
  <tableColumns count="19">
    <tableColumn id="1" xr3:uid="{00000000-0010-0000-0100-000001000000}" name="ID impacto"/>
    <tableColumn id="2" xr3:uid="{00000000-0010-0000-0100-000002000000}" name="Impacto priorizado"/>
    <tableColumn id="3" xr3:uid="{00000000-0010-0000-0100-000003000000}" name="Objetivo"/>
    <tableColumn id="4" xr3:uid="{00000000-0010-0000-0100-000004000000}" name="Acción"/>
    <tableColumn id="5" xr3:uid="{00000000-0010-0000-0100-000005000000}" name="Responsable"/>
    <tableColumn id="6" xr3:uid="{00000000-0010-0000-0100-000006000000}" name="Recursos necesarios"/>
    <tableColumn id="7" xr3:uid="{00000000-0010-0000-0100-000007000000}" name="Indicador"/>
    <tableColumn id="8" xr3:uid="{00000000-0010-0000-0100-000008000000}" name="Unidad"/>
    <tableColumn id="9" xr3:uid="{00000000-0010-0000-0100-000009000000}" name="Sentido de mejora"/>
    <tableColumn id="10" xr3:uid="{00000000-0010-0000-0100-00000A000000}" name="Línea base"/>
    <tableColumn id="11" xr3:uid="{00000000-0010-0000-0100-00000B000000}" name="Meta"/>
    <tableColumn id="12" xr3:uid="{00000000-0010-0000-0100-00000C000000}" name="Resultado actual"/>
    <tableColumn id="13" xr3:uid="{00000000-0010-0000-0100-00000D000000}" name="Variación vs. línea base"/>
    <tableColumn id="14" xr3:uid="{00000000-0010-0000-0100-00000E000000}" name="Cumplimiento de meta"/>
    <tableColumn id="15" xr3:uid="{00000000-0010-0000-0100-00000F000000}" name="Fecha de inicio"/>
    <tableColumn id="16" xr3:uid="{00000000-0010-0000-0100-000010000000}" name="Fecha de revisión"/>
    <tableColumn id="17" xr3:uid="{00000000-0010-0000-0100-000011000000}" name="Estado"/>
    <tableColumn id="18" xr3:uid="{00000000-0010-0000-0100-000012000000}" name="Decisión siguiente"/>
    <tableColumn id="19" xr3:uid="{00000000-0010-0000-0100-000013000000}" name="Nota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showGridLines="0" tabSelected="1" workbookViewId="0">
      <selection activeCell="E20" sqref="E20"/>
    </sheetView>
  </sheetViews>
  <sheetFormatPr baseColWidth="10" defaultColWidth="8.796875" defaultRowHeight="13.8"/>
  <cols>
    <col min="1" max="1" width="18" customWidth="1"/>
    <col min="2" max="2" width="27" customWidth="1"/>
    <col min="3" max="3" width="119.59765625" customWidth="1"/>
  </cols>
  <sheetData>
    <row r="1" spans="1:3" ht="23.4">
      <c r="A1" s="20" t="s">
        <v>0</v>
      </c>
      <c r="B1" s="20"/>
      <c r="C1" s="20"/>
    </row>
    <row r="2" spans="1:3" ht="14.4">
      <c r="A2" s="1"/>
      <c r="B2" s="1"/>
      <c r="C2" s="1"/>
    </row>
    <row r="3" spans="1:3" ht="14.4">
      <c r="A3" s="21" t="s">
        <v>1</v>
      </c>
      <c r="B3" s="21"/>
      <c r="C3" s="21"/>
    </row>
    <row r="4" spans="1:3" ht="14.4">
      <c r="A4" s="1"/>
      <c r="B4" s="1"/>
      <c r="C4" s="1"/>
    </row>
    <row r="5" spans="1:3" ht="14.4">
      <c r="A5" s="22" t="s">
        <v>2</v>
      </c>
      <c r="B5" s="22"/>
      <c r="C5" s="22"/>
    </row>
    <row r="6" spans="1:3" ht="14.4">
      <c r="A6" s="2" t="s">
        <v>3</v>
      </c>
      <c r="B6" s="23" t="s">
        <v>4</v>
      </c>
      <c r="C6" s="23"/>
    </row>
    <row r="7" spans="1:3" ht="14.4">
      <c r="A7" s="2" t="s">
        <v>5</v>
      </c>
      <c r="B7" s="23" t="s">
        <v>6</v>
      </c>
      <c r="C7" s="23"/>
    </row>
    <row r="8" spans="1:3" ht="14.4">
      <c r="A8" s="2" t="s">
        <v>7</v>
      </c>
      <c r="B8" s="23" t="s">
        <v>8</v>
      </c>
      <c r="C8" s="23"/>
    </row>
    <row r="9" spans="1:3" ht="14.4">
      <c r="A9" s="2" t="s">
        <v>9</v>
      </c>
      <c r="B9" s="23" t="s">
        <v>10</v>
      </c>
      <c r="C9" s="23"/>
    </row>
    <row r="10" spans="1:3" ht="14.4">
      <c r="A10" s="1"/>
      <c r="B10" s="1"/>
      <c r="C10" s="1"/>
    </row>
    <row r="11" spans="1:3" ht="14.4">
      <c r="A11" s="22" t="s">
        <v>11</v>
      </c>
      <c r="B11" s="22"/>
      <c r="C11" s="22"/>
    </row>
    <row r="12" spans="1:3">
      <c r="A12" s="4" t="s">
        <v>12</v>
      </c>
      <c r="B12" s="26" t="s">
        <v>13</v>
      </c>
      <c r="C12" s="26"/>
    </row>
    <row r="13" spans="1:3" ht="14.4">
      <c r="A13" s="5" t="s">
        <v>14</v>
      </c>
      <c r="B13" s="25" t="s">
        <v>15</v>
      </c>
      <c r="C13" s="25"/>
    </row>
    <row r="14" spans="1:3" ht="14.4">
      <c r="A14" s="6" t="s">
        <v>16</v>
      </c>
      <c r="B14" s="25" t="s">
        <v>17</v>
      </c>
      <c r="C14" s="25"/>
    </row>
    <row r="15" spans="1:3" ht="14.4">
      <c r="A15" s="7" t="s">
        <v>18</v>
      </c>
      <c r="B15" s="25" t="s">
        <v>19</v>
      </c>
      <c r="C15" s="25"/>
    </row>
    <row r="16" spans="1:3" ht="14.4">
      <c r="A16" s="1"/>
      <c r="B16" s="1"/>
      <c r="C16" s="1"/>
    </row>
    <row r="17" spans="1:3" ht="14.4">
      <c r="A17" s="22" t="s">
        <v>20</v>
      </c>
      <c r="B17" s="22"/>
      <c r="C17" s="22"/>
    </row>
    <row r="18" spans="1:3" ht="14.4">
      <c r="A18" s="8">
        <v>1</v>
      </c>
      <c r="B18" s="2" t="s">
        <v>21</v>
      </c>
      <c r="C18" s="3" t="s">
        <v>22</v>
      </c>
    </row>
    <row r="19" spans="1:3" ht="14.4">
      <c r="A19" s="8">
        <v>2</v>
      </c>
      <c r="B19" s="2" t="s">
        <v>23</v>
      </c>
      <c r="C19" s="3" t="s">
        <v>24</v>
      </c>
    </row>
    <row r="20" spans="1:3" ht="14.4">
      <c r="A20" s="8">
        <v>3</v>
      </c>
      <c r="B20" s="2" t="s">
        <v>25</v>
      </c>
      <c r="C20" s="3" t="s">
        <v>26</v>
      </c>
    </row>
    <row r="21" spans="1:3" ht="14.4">
      <c r="A21" s="8">
        <v>4</v>
      </c>
      <c r="B21" s="2" t="s">
        <v>27</v>
      </c>
      <c r="C21" s="3" t="s">
        <v>28</v>
      </c>
    </row>
    <row r="22" spans="1:3" ht="14.4">
      <c r="A22" s="8">
        <v>5</v>
      </c>
      <c r="B22" s="2" t="s">
        <v>29</v>
      </c>
      <c r="C22" s="3" t="s">
        <v>30</v>
      </c>
    </row>
    <row r="23" spans="1:3" ht="14.4">
      <c r="A23" s="8">
        <v>6</v>
      </c>
      <c r="B23" s="2" t="s">
        <v>31</v>
      </c>
      <c r="C23" s="3" t="s">
        <v>32</v>
      </c>
    </row>
    <row r="24" spans="1:3" ht="14.4">
      <c r="A24" s="8">
        <v>7</v>
      </c>
      <c r="B24" s="2" t="s">
        <v>33</v>
      </c>
      <c r="C24" s="3" t="s">
        <v>34</v>
      </c>
    </row>
    <row r="25" spans="1:3" ht="14.4">
      <c r="A25" s="8">
        <v>8</v>
      </c>
      <c r="B25" s="2" t="s">
        <v>35</v>
      </c>
      <c r="C25" s="3" t="s">
        <v>36</v>
      </c>
    </row>
    <row r="26" spans="1:3" ht="14.4">
      <c r="A26" s="1"/>
      <c r="B26" s="1"/>
      <c r="C26" s="1"/>
    </row>
    <row r="27" spans="1:3" ht="14.4">
      <c r="A27" s="22" t="s">
        <v>37</v>
      </c>
      <c r="B27" s="22"/>
      <c r="C27" s="22"/>
    </row>
    <row r="28" spans="1:3" ht="14.4">
      <c r="A28" s="23" t="s">
        <v>38</v>
      </c>
      <c r="B28" s="23"/>
      <c r="C28" s="23"/>
    </row>
    <row r="29" spans="1:3" ht="14.4">
      <c r="A29" s="23" t="s">
        <v>39</v>
      </c>
      <c r="B29" s="23"/>
      <c r="C29" s="23"/>
    </row>
    <row r="30" spans="1:3" ht="14.4">
      <c r="A30" s="23" t="s">
        <v>40</v>
      </c>
      <c r="B30" s="23"/>
      <c r="C30" s="23"/>
    </row>
    <row r="31" spans="1:3" ht="14.4">
      <c r="A31" s="23" t="s">
        <v>41</v>
      </c>
      <c r="B31" s="23"/>
      <c r="C31" s="23"/>
    </row>
    <row r="32" spans="1:3" ht="14.4">
      <c r="A32" s="23" t="s">
        <v>42</v>
      </c>
      <c r="B32" s="23"/>
      <c r="C32" s="23"/>
    </row>
    <row r="33" spans="1:3" ht="14.4">
      <c r="A33" s="23" t="s">
        <v>43</v>
      </c>
      <c r="B33" s="23"/>
      <c r="C33" s="23"/>
    </row>
    <row r="34" spans="1:3" ht="14.4">
      <c r="A34" s="1"/>
      <c r="B34" s="1"/>
      <c r="C34" s="1"/>
    </row>
    <row r="35" spans="1:3" ht="14.4">
      <c r="A35" s="22" t="s">
        <v>44</v>
      </c>
      <c r="B35" s="22"/>
      <c r="C35" s="22"/>
    </row>
    <row r="36" spans="1:3" ht="14.4">
      <c r="A36" s="24" t="s">
        <v>45</v>
      </c>
      <c r="B36" s="24"/>
      <c r="C36" s="24"/>
    </row>
  </sheetData>
  <sheetProtection algorithmName="SHA-512" hashValue="GJG5yEucB4ClY1fVtfhILD+vbTAAedHw7Z0iwGebn/4KC4JcaY1mBJmHKAWoGcqe6qt0RpmNXcJIquyGwBI6ZA==" saltValue="W2tEgRXuzgMjRET/TwsEyQ==" spinCount="100000" sheet="1" objects="1" scenarios="1" formatCells="0" formatColumns="0" formatRows="0" insertColumns="0" sort="0" autoFilter="0" pivotTables="0"/>
  <mergeCells count="22">
    <mergeCell ref="A32:C32"/>
    <mergeCell ref="A33:C33"/>
    <mergeCell ref="A35:C35"/>
    <mergeCell ref="A36:C36"/>
    <mergeCell ref="B6:C6"/>
    <mergeCell ref="B7:C7"/>
    <mergeCell ref="B8:C8"/>
    <mergeCell ref="B9:C9"/>
    <mergeCell ref="B13:C13"/>
    <mergeCell ref="B14:C14"/>
    <mergeCell ref="B15:C15"/>
    <mergeCell ref="B12:C12"/>
    <mergeCell ref="A27:C27"/>
    <mergeCell ref="A28:C28"/>
    <mergeCell ref="A29:C29"/>
    <mergeCell ref="A30:C30"/>
    <mergeCell ref="A31:C31"/>
    <mergeCell ref="A1:C1"/>
    <mergeCell ref="A3:C3"/>
    <mergeCell ref="A5:C5"/>
    <mergeCell ref="A11:C11"/>
    <mergeCell ref="A17:C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6"/>
  <sheetViews>
    <sheetView showGridLines="0" workbookViewId="0">
      <selection activeCell="C32" sqref="C32"/>
    </sheetView>
  </sheetViews>
  <sheetFormatPr baseColWidth="10" defaultColWidth="8.796875" defaultRowHeight="13.8"/>
  <cols>
    <col min="1" max="1" width="24.59765625" bestFit="1" customWidth="1"/>
    <col min="2" max="2" width="91.8984375" bestFit="1" customWidth="1"/>
    <col min="3" max="3" width="65.69921875" bestFit="1" customWidth="1"/>
  </cols>
  <sheetData>
    <row r="1" spans="1:3" ht="23.4">
      <c r="A1" s="20" t="s">
        <v>46</v>
      </c>
      <c r="B1" s="20"/>
      <c r="C1" s="20"/>
    </row>
    <row r="2" spans="1:3" ht="14.4">
      <c r="A2" s="1"/>
      <c r="B2" s="1"/>
      <c r="C2" s="1"/>
    </row>
    <row r="3" spans="1:3" ht="14.4">
      <c r="A3" s="21" t="s">
        <v>47</v>
      </c>
      <c r="B3" s="21"/>
      <c r="C3" s="21"/>
    </row>
    <row r="4" spans="1:3" ht="14.4">
      <c r="A4" s="1"/>
      <c r="B4" s="1"/>
      <c r="C4" s="1"/>
    </row>
    <row r="5" spans="1:3">
      <c r="A5" s="4" t="s">
        <v>48</v>
      </c>
      <c r="B5" s="4" t="s">
        <v>49</v>
      </c>
      <c r="C5" s="4" t="s">
        <v>50</v>
      </c>
    </row>
    <row r="6" spans="1:3" ht="14.4">
      <c r="A6" s="2" t="s">
        <v>51</v>
      </c>
      <c r="B6" s="3" t="s">
        <v>52</v>
      </c>
      <c r="C6" s="3" t="s">
        <v>53</v>
      </c>
    </row>
    <row r="7" spans="1:3" ht="14.4">
      <c r="A7" s="2" t="s">
        <v>54</v>
      </c>
      <c r="B7" s="3" t="s">
        <v>55</v>
      </c>
      <c r="C7" s="3" t="s">
        <v>56</v>
      </c>
    </row>
    <row r="8" spans="1:3" ht="14.4">
      <c r="A8" s="2" t="s">
        <v>57</v>
      </c>
      <c r="B8" s="3" t="s">
        <v>58</v>
      </c>
      <c r="C8" s="3" t="s">
        <v>59</v>
      </c>
    </row>
    <row r="9" spans="1:3" ht="14.4">
      <c r="A9" s="2" t="s">
        <v>60</v>
      </c>
      <c r="B9" s="3" t="s">
        <v>61</v>
      </c>
      <c r="C9" s="3" t="s">
        <v>62</v>
      </c>
    </row>
    <row r="10" spans="1:3" ht="14.4">
      <c r="A10" s="2" t="s">
        <v>63</v>
      </c>
      <c r="B10" s="3" t="s">
        <v>64</v>
      </c>
      <c r="C10" s="3" t="s">
        <v>65</v>
      </c>
    </row>
    <row r="11" spans="1:3" ht="14.4">
      <c r="A11" s="2" t="s">
        <v>66</v>
      </c>
      <c r="B11" s="3" t="s">
        <v>67</v>
      </c>
      <c r="C11" s="3" t="s">
        <v>68</v>
      </c>
    </row>
    <row r="12" spans="1:3" ht="14.4">
      <c r="A12" s="2" t="s">
        <v>69</v>
      </c>
      <c r="B12" s="3" t="s">
        <v>70</v>
      </c>
      <c r="C12" s="3" t="s">
        <v>71</v>
      </c>
    </row>
    <row r="13" spans="1:3" ht="14.4">
      <c r="A13" s="2" t="s">
        <v>72</v>
      </c>
      <c r="B13" s="3" t="s">
        <v>73</v>
      </c>
      <c r="C13" s="3" t="s">
        <v>74</v>
      </c>
    </row>
    <row r="14" spans="1:3" ht="14.4">
      <c r="A14" s="2" t="s">
        <v>75</v>
      </c>
      <c r="B14" s="3" t="s">
        <v>76</v>
      </c>
      <c r="C14" s="3" t="s">
        <v>77</v>
      </c>
    </row>
    <row r="15" spans="1:3" ht="14.4">
      <c r="A15" s="2" t="s">
        <v>78</v>
      </c>
      <c r="B15" s="3" t="s">
        <v>79</v>
      </c>
      <c r="C15" s="3" t="s">
        <v>80</v>
      </c>
    </row>
    <row r="16" spans="1:3" ht="14.4">
      <c r="A16" s="2" t="s">
        <v>81</v>
      </c>
      <c r="B16" s="3" t="s">
        <v>82</v>
      </c>
      <c r="C16" s="3" t="s">
        <v>83</v>
      </c>
    </row>
    <row r="17" spans="1:3" ht="14.4">
      <c r="A17" s="2" t="s">
        <v>84</v>
      </c>
      <c r="B17" s="3" t="s">
        <v>85</v>
      </c>
      <c r="C17" s="3" t="s">
        <v>86</v>
      </c>
    </row>
    <row r="18" spans="1:3" ht="14.4">
      <c r="A18" s="2" t="s">
        <v>87</v>
      </c>
      <c r="B18" s="3" t="s">
        <v>88</v>
      </c>
      <c r="C18" s="3" t="s">
        <v>89</v>
      </c>
    </row>
    <row r="19" spans="1:3" ht="14.4">
      <c r="A19" s="2" t="s">
        <v>90</v>
      </c>
      <c r="B19" s="3" t="s">
        <v>91</v>
      </c>
      <c r="C19" s="3" t="s">
        <v>92</v>
      </c>
    </row>
    <row r="20" spans="1:3" ht="14.4">
      <c r="A20" s="2" t="s">
        <v>93</v>
      </c>
      <c r="B20" s="3" t="s">
        <v>94</v>
      </c>
      <c r="C20" s="3" t="s">
        <v>95</v>
      </c>
    </row>
    <row r="21" spans="1:3" ht="14.4">
      <c r="A21" s="2" t="s">
        <v>96</v>
      </c>
      <c r="B21" s="3" t="s">
        <v>97</v>
      </c>
      <c r="C21" s="3" t="s">
        <v>98</v>
      </c>
    </row>
    <row r="22" spans="1:3" ht="14.4">
      <c r="A22" s="2" t="s">
        <v>99</v>
      </c>
      <c r="B22" s="3" t="s">
        <v>100</v>
      </c>
      <c r="C22" s="3" t="s">
        <v>101</v>
      </c>
    </row>
    <row r="23" spans="1:3" ht="14.4">
      <c r="A23" s="2" t="s">
        <v>102</v>
      </c>
      <c r="B23" s="3" t="s">
        <v>103</v>
      </c>
      <c r="C23" s="3" t="s">
        <v>104</v>
      </c>
    </row>
    <row r="24" spans="1:3" ht="14.4">
      <c r="A24" s="2" t="s">
        <v>105</v>
      </c>
      <c r="B24" s="3" t="s">
        <v>106</v>
      </c>
      <c r="C24" s="3" t="s">
        <v>107</v>
      </c>
    </row>
    <row r="25" spans="1:3" ht="14.4">
      <c r="A25" s="2" t="s">
        <v>3</v>
      </c>
      <c r="B25" s="3" t="s">
        <v>108</v>
      </c>
      <c r="C25" s="3" t="s">
        <v>109</v>
      </c>
    </row>
    <row r="26" spans="1:3" ht="14.4">
      <c r="A26" s="2" t="s">
        <v>110</v>
      </c>
      <c r="B26" s="3" t="s">
        <v>111</v>
      </c>
      <c r="C26" s="3" t="s">
        <v>112</v>
      </c>
    </row>
    <row r="27" spans="1:3" ht="14.4">
      <c r="A27" s="2" t="s">
        <v>113</v>
      </c>
      <c r="B27" s="3" t="s">
        <v>114</v>
      </c>
      <c r="C27" s="3" t="s">
        <v>115</v>
      </c>
    </row>
    <row r="28" spans="1:3" ht="14.4">
      <c r="A28" s="2" t="s">
        <v>116</v>
      </c>
      <c r="B28" s="3" t="s">
        <v>117</v>
      </c>
      <c r="C28" s="3" t="s">
        <v>118</v>
      </c>
    </row>
    <row r="29" spans="1:3" ht="14.4">
      <c r="A29" s="2" t="s">
        <v>119</v>
      </c>
      <c r="B29" s="3" t="s">
        <v>120</v>
      </c>
      <c r="C29" s="3" t="s">
        <v>121</v>
      </c>
    </row>
    <row r="30" spans="1:3" ht="14.4">
      <c r="A30" s="2" t="s">
        <v>122</v>
      </c>
      <c r="B30" s="3" t="s">
        <v>123</v>
      </c>
      <c r="C30" s="3" t="s">
        <v>124</v>
      </c>
    </row>
    <row r="31" spans="1:3" ht="14.4">
      <c r="A31" s="2" t="s">
        <v>125</v>
      </c>
      <c r="B31" s="3" t="s">
        <v>126</v>
      </c>
      <c r="C31" s="3" t="s">
        <v>127</v>
      </c>
    </row>
    <row r="32" spans="1:3" ht="14.4">
      <c r="A32" s="2" t="s">
        <v>128</v>
      </c>
      <c r="B32" s="3" t="s">
        <v>129</v>
      </c>
      <c r="C32" s="3" t="s">
        <v>130</v>
      </c>
    </row>
    <row r="33" spans="1:3" ht="14.4">
      <c r="A33" s="2" t="s">
        <v>131</v>
      </c>
      <c r="B33" s="3" t="s">
        <v>132</v>
      </c>
      <c r="C33" s="3" t="s">
        <v>133</v>
      </c>
    </row>
    <row r="34" spans="1:3" ht="14.4">
      <c r="A34" s="2" t="s">
        <v>134</v>
      </c>
      <c r="B34" s="3" t="s">
        <v>135</v>
      </c>
      <c r="C34" s="3" t="s">
        <v>136</v>
      </c>
    </row>
    <row r="35" spans="1:3" ht="14.4">
      <c r="A35" s="2" t="s">
        <v>137</v>
      </c>
      <c r="B35" s="3" t="s">
        <v>138</v>
      </c>
      <c r="C35" s="3" t="s">
        <v>139</v>
      </c>
    </row>
    <row r="36" spans="1:3" ht="14.4">
      <c r="A36" s="2" t="s">
        <v>140</v>
      </c>
      <c r="B36" s="3" t="s">
        <v>141</v>
      </c>
      <c r="C36" s="3" t="s">
        <v>142</v>
      </c>
    </row>
    <row r="37" spans="1:3" ht="28.8">
      <c r="A37" s="2" t="s">
        <v>143</v>
      </c>
      <c r="B37" s="3" t="s">
        <v>144</v>
      </c>
      <c r="C37" s="3" t="s">
        <v>145</v>
      </c>
    </row>
    <row r="38" spans="1:3" ht="14.4">
      <c r="A38" s="2" t="s">
        <v>146</v>
      </c>
      <c r="B38" s="3" t="s">
        <v>147</v>
      </c>
      <c r="C38" s="3" t="s">
        <v>148</v>
      </c>
    </row>
    <row r="39" spans="1:3" ht="14.4">
      <c r="A39" s="1"/>
      <c r="B39" s="1"/>
      <c r="C39" s="1"/>
    </row>
    <row r="40" spans="1:3" ht="14.4">
      <c r="A40" s="1"/>
      <c r="B40" s="1"/>
      <c r="C40" s="1"/>
    </row>
    <row r="41" spans="1:3" ht="14.4">
      <c r="A41" s="22" t="s">
        <v>149</v>
      </c>
      <c r="B41" s="22"/>
      <c r="C41" s="22"/>
    </row>
    <row r="42" spans="1:3">
      <c r="A42" s="4" t="s">
        <v>150</v>
      </c>
      <c r="B42" s="4" t="s">
        <v>96</v>
      </c>
      <c r="C42" s="4" t="s">
        <v>116</v>
      </c>
    </row>
    <row r="43" spans="1:3" ht="14.4">
      <c r="A43" s="10">
        <v>1</v>
      </c>
      <c r="B43" s="3" t="s">
        <v>151</v>
      </c>
      <c r="C43" s="3" t="s">
        <v>152</v>
      </c>
    </row>
    <row r="44" spans="1:3" ht="14.4">
      <c r="A44" s="10">
        <v>2</v>
      </c>
      <c r="B44" s="3" t="s">
        <v>153</v>
      </c>
      <c r="C44" s="3" t="s">
        <v>154</v>
      </c>
    </row>
    <row r="45" spans="1:3" ht="14.4">
      <c r="A45" s="10">
        <v>3</v>
      </c>
      <c r="B45" s="3" t="s">
        <v>155</v>
      </c>
      <c r="C45" s="3" t="s">
        <v>156</v>
      </c>
    </row>
    <row r="46" spans="1:3" ht="14.4">
      <c r="A46" s="10">
        <v>4</v>
      </c>
      <c r="B46" s="3" t="s">
        <v>157</v>
      </c>
      <c r="C46" s="3" t="s">
        <v>158</v>
      </c>
    </row>
    <row r="47" spans="1:3" ht="14.4">
      <c r="A47" s="10">
        <v>5</v>
      </c>
      <c r="B47" s="3" t="s">
        <v>159</v>
      </c>
      <c r="C47" s="3" t="s">
        <v>160</v>
      </c>
    </row>
    <row r="48" spans="1:3" ht="14.4">
      <c r="A48" s="1"/>
      <c r="B48" s="1"/>
      <c r="C48" s="1"/>
    </row>
    <row r="49" spans="1:3" ht="14.4">
      <c r="A49" s="1"/>
      <c r="B49" s="1"/>
      <c r="C49" s="1"/>
    </row>
    <row r="50" spans="1:3" ht="14.4">
      <c r="A50" s="22" t="s">
        <v>161</v>
      </c>
      <c r="B50" s="22"/>
      <c r="C50" s="22"/>
    </row>
    <row r="51" spans="1:3" ht="14.4">
      <c r="A51" s="4" t="s">
        <v>162</v>
      </c>
      <c r="B51" s="4" t="s">
        <v>163</v>
      </c>
      <c r="C51" s="1"/>
    </row>
    <row r="52" spans="1:3" ht="28.8">
      <c r="A52" s="2" t="s">
        <v>164</v>
      </c>
      <c r="B52" s="3" t="s">
        <v>165</v>
      </c>
      <c r="C52" s="1"/>
    </row>
    <row r="53" spans="1:3" ht="14.4">
      <c r="A53" s="2" t="s">
        <v>60</v>
      </c>
      <c r="B53" s="3" t="s">
        <v>166</v>
      </c>
      <c r="C53" s="1"/>
    </row>
    <row r="54" spans="1:3" ht="14.4">
      <c r="A54" s="2" t="s">
        <v>131</v>
      </c>
      <c r="B54" s="3" t="s">
        <v>167</v>
      </c>
      <c r="C54" s="1"/>
    </row>
    <row r="55" spans="1:3" ht="14.4">
      <c r="A55" s="2" t="s">
        <v>75</v>
      </c>
      <c r="B55" s="3" t="s">
        <v>168</v>
      </c>
      <c r="C55" s="1"/>
    </row>
    <row r="56" spans="1:3" ht="14.4">
      <c r="A56" s="2" t="s">
        <v>66</v>
      </c>
      <c r="B56" s="3" t="s">
        <v>169</v>
      </c>
      <c r="C56" s="1"/>
    </row>
  </sheetData>
  <sheetProtection algorithmName="SHA-512" hashValue="F0EY9fpJU/ShU7ydaCTfueNXgpc8JbIAgsaey/fl+fMuudm8P9ia+7jM1Bv0ZpcqObp1sOr0O5+y1ZBtjiIEGw==" saltValue="ihzbGE4KQ5bLbukjvfgVfw==" spinCount="100000" sheet="1" objects="1" scenarios="1" formatCells="0" formatColumns="0" formatRows="0" insertColumns="0" insertRows="0" sort="0" autoFilter="0" pivotTables="0"/>
  <mergeCells count="4">
    <mergeCell ref="A1:C1"/>
    <mergeCell ref="A3:C3"/>
    <mergeCell ref="A41:C41"/>
    <mergeCell ref="A50:C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showGridLines="0" workbookViewId="0">
      <selection activeCell="N12" sqref="A12:N13"/>
    </sheetView>
  </sheetViews>
  <sheetFormatPr baseColWidth="10" defaultColWidth="8.796875" defaultRowHeight="13.8"/>
  <cols>
    <col min="1" max="1" width="12" customWidth="1"/>
    <col min="2" max="2" width="20" customWidth="1"/>
    <col min="3" max="3" width="38" customWidth="1"/>
    <col min="4" max="4" width="26" customWidth="1"/>
    <col min="5" max="5" width="30" customWidth="1"/>
    <col min="6" max="6" width="12" customWidth="1"/>
    <col min="7" max="7" width="14" customWidth="1"/>
    <col min="8" max="9" width="12" customWidth="1"/>
    <col min="10" max="10" width="11" customWidth="1"/>
    <col min="11" max="11" width="16" customWidth="1"/>
    <col min="12" max="12" width="18" customWidth="1"/>
    <col min="13" max="13" width="32" customWidth="1"/>
    <col min="14" max="14" width="36" customWidth="1"/>
    <col min="16" max="17" width="9.765625E-2" customWidth="1"/>
  </cols>
  <sheetData>
    <row r="1" spans="1:17" ht="31.95" customHeight="1">
      <c r="A1" s="20" t="s">
        <v>170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P1" s="9" t="s">
        <v>171</v>
      </c>
      <c r="Q1" s="9" t="s">
        <v>172</v>
      </c>
    </row>
    <row r="2" spans="1:17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9" t="s">
        <v>173</v>
      </c>
      <c r="Q2" s="9" t="s">
        <v>174</v>
      </c>
    </row>
    <row r="3" spans="1:17" ht="25.95" customHeight="1">
      <c r="A3" s="21" t="s">
        <v>175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P3" s="9" t="s">
        <v>176</v>
      </c>
      <c r="Q3" s="9" t="s">
        <v>177</v>
      </c>
    </row>
    <row r="4" spans="1:17" ht="14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P4" s="9" t="s">
        <v>178</v>
      </c>
      <c r="Q4" s="9"/>
    </row>
    <row r="5" spans="1:17" ht="42" customHeight="1">
      <c r="A5" s="4" t="s">
        <v>179</v>
      </c>
      <c r="B5" s="4" t="s">
        <v>57</v>
      </c>
      <c r="C5" s="4" t="s">
        <v>134</v>
      </c>
      <c r="D5" s="4" t="s">
        <v>72</v>
      </c>
      <c r="E5" s="4" t="s">
        <v>113</v>
      </c>
      <c r="F5" s="4" t="s">
        <v>180</v>
      </c>
      <c r="G5" s="4" t="s">
        <v>181</v>
      </c>
      <c r="H5" s="4" t="s">
        <v>182</v>
      </c>
      <c r="I5" s="4" t="s">
        <v>183</v>
      </c>
      <c r="J5" s="4" t="s">
        <v>150</v>
      </c>
      <c r="K5" s="4" t="s">
        <v>102</v>
      </c>
      <c r="L5" s="4" t="s">
        <v>60</v>
      </c>
      <c r="M5" s="4" t="s">
        <v>69</v>
      </c>
      <c r="N5" s="4" t="s">
        <v>110</v>
      </c>
      <c r="P5" s="9" t="s">
        <v>184</v>
      </c>
      <c r="Q5" s="9"/>
    </row>
    <row r="6" spans="1:17" ht="43.95" customHeight="1">
      <c r="A6" s="11" t="str">
        <f t="shared" ref="A6:A35" si="0">IF(COUNTA(B6:I6,L6,N6)=0,"","IMP-"&amp;TEXT(ROW()-5,"000"))</f>
        <v>IMP-001</v>
      </c>
      <c r="B6" s="12" t="s">
        <v>185</v>
      </c>
      <c r="C6" s="12" t="s">
        <v>186</v>
      </c>
      <c r="D6" s="12" t="s">
        <v>187</v>
      </c>
      <c r="E6" s="12" t="s">
        <v>188</v>
      </c>
      <c r="F6" s="13">
        <v>5</v>
      </c>
      <c r="G6" s="13">
        <v>4</v>
      </c>
      <c r="H6" s="13">
        <v>5</v>
      </c>
      <c r="I6" s="13">
        <v>5</v>
      </c>
      <c r="J6" s="14">
        <f t="shared" ref="J6:J35" si="1">IF(COUNTA(F6:I6)&lt;4,"",SUM(F6:I6))</f>
        <v>19</v>
      </c>
      <c r="K6" s="14" t="str">
        <f t="shared" ref="K6:K35" si="2">IF(J6="","",IF(J6&gt;=16,"Crítico",IF(J6&gt;=12,"Alto",IF(J6&gt;=8,"Medio","Bajo"))))</f>
        <v>Crítico</v>
      </c>
      <c r="L6" s="15" t="s">
        <v>174</v>
      </c>
      <c r="M6" s="14" t="str">
        <f t="shared" ref="M6:M35" si="3">IF(OR(K6="",L6=""),"",IF(OR(K6="Crítico",K6="Alto"),IF(L6="Alta","Actuar de inmediato",IF(L6="Media","Preparar proyecto y control temporal","Crear proyecto y aplicar control temporal")),IF(K6="Medio",IF(L6="Alta","Programar mejora","Monitorear y programar"),"Monitorear")))</f>
        <v>Preparar proyecto y control temporal</v>
      </c>
      <c r="N6" s="12" t="s">
        <v>189</v>
      </c>
      <c r="P6" s="9" t="s">
        <v>190</v>
      </c>
      <c r="Q6" s="9"/>
    </row>
    <row r="7" spans="1:17" ht="43.95" customHeight="1">
      <c r="A7" s="11" t="str">
        <f t="shared" si="0"/>
        <v>IMP-002</v>
      </c>
      <c r="B7" s="12" t="s">
        <v>191</v>
      </c>
      <c r="C7" s="12" t="s">
        <v>192</v>
      </c>
      <c r="D7" s="12" t="s">
        <v>178</v>
      </c>
      <c r="E7" s="12" t="s">
        <v>193</v>
      </c>
      <c r="F7" s="13">
        <v>5</v>
      </c>
      <c r="G7" s="13">
        <v>5</v>
      </c>
      <c r="H7" s="13">
        <v>4</v>
      </c>
      <c r="I7" s="13">
        <v>4</v>
      </c>
      <c r="J7" s="14">
        <f t="shared" si="1"/>
        <v>18</v>
      </c>
      <c r="K7" s="14" t="str">
        <f t="shared" si="2"/>
        <v>Crítico</v>
      </c>
      <c r="L7" s="15" t="s">
        <v>172</v>
      </c>
      <c r="M7" s="14" t="str">
        <f t="shared" si="3"/>
        <v>Actuar de inmediato</v>
      </c>
      <c r="N7" s="12" t="s">
        <v>194</v>
      </c>
      <c r="P7" s="9" t="s">
        <v>187</v>
      </c>
      <c r="Q7" s="9"/>
    </row>
    <row r="8" spans="1:17" ht="43.95" customHeight="1">
      <c r="A8" s="11" t="str">
        <f t="shared" si="0"/>
        <v>IMP-003</v>
      </c>
      <c r="B8" s="12" t="s">
        <v>195</v>
      </c>
      <c r="C8" s="12" t="s">
        <v>196</v>
      </c>
      <c r="D8" s="12" t="s">
        <v>184</v>
      </c>
      <c r="E8" s="12" t="s">
        <v>197</v>
      </c>
      <c r="F8" s="13">
        <v>4</v>
      </c>
      <c r="G8" s="13">
        <v>4</v>
      </c>
      <c r="H8" s="13">
        <v>4</v>
      </c>
      <c r="I8" s="13">
        <v>5</v>
      </c>
      <c r="J8" s="14">
        <f t="shared" si="1"/>
        <v>17</v>
      </c>
      <c r="K8" s="14" t="str">
        <f t="shared" si="2"/>
        <v>Crítico</v>
      </c>
      <c r="L8" s="15" t="s">
        <v>172</v>
      </c>
      <c r="M8" s="14" t="str">
        <f t="shared" si="3"/>
        <v>Actuar de inmediato</v>
      </c>
      <c r="N8" s="12" t="s">
        <v>198</v>
      </c>
    </row>
    <row r="9" spans="1:17" ht="43.95" customHeight="1">
      <c r="A9" s="11" t="str">
        <f t="shared" si="0"/>
        <v>IMP-004</v>
      </c>
      <c r="B9" s="12" t="s">
        <v>199</v>
      </c>
      <c r="C9" s="12" t="s">
        <v>200</v>
      </c>
      <c r="D9" s="12" t="s">
        <v>178</v>
      </c>
      <c r="E9" s="12" t="s">
        <v>201</v>
      </c>
      <c r="F9" s="13">
        <v>4</v>
      </c>
      <c r="G9" s="13">
        <v>5</v>
      </c>
      <c r="H9" s="13">
        <v>3</v>
      </c>
      <c r="I9" s="13">
        <v>3</v>
      </c>
      <c r="J9" s="14">
        <f t="shared" si="1"/>
        <v>15</v>
      </c>
      <c r="K9" s="14" t="str">
        <f t="shared" si="2"/>
        <v>Alto</v>
      </c>
      <c r="L9" s="15" t="s">
        <v>172</v>
      </c>
      <c r="M9" s="14" t="str">
        <f t="shared" si="3"/>
        <v>Actuar de inmediato</v>
      </c>
      <c r="N9" s="12" t="s">
        <v>202</v>
      </c>
    </row>
    <row r="10" spans="1:17" ht="43.95" customHeight="1">
      <c r="A10" s="11" t="str">
        <f t="shared" si="0"/>
        <v>IMP-005</v>
      </c>
      <c r="B10" s="12" t="s">
        <v>203</v>
      </c>
      <c r="C10" s="12" t="s">
        <v>204</v>
      </c>
      <c r="D10" s="12" t="s">
        <v>178</v>
      </c>
      <c r="E10" s="12" t="s">
        <v>205</v>
      </c>
      <c r="F10" s="13">
        <v>3</v>
      </c>
      <c r="G10" s="13">
        <v>5</v>
      </c>
      <c r="H10" s="13">
        <v>2</v>
      </c>
      <c r="I10" s="13">
        <v>3</v>
      </c>
      <c r="J10" s="14">
        <f t="shared" si="1"/>
        <v>13</v>
      </c>
      <c r="K10" s="14" t="str">
        <f t="shared" si="2"/>
        <v>Alto</v>
      </c>
      <c r="L10" s="15" t="s">
        <v>172</v>
      </c>
      <c r="M10" s="14" t="str">
        <f t="shared" si="3"/>
        <v>Actuar de inmediato</v>
      </c>
      <c r="N10" s="12" t="s">
        <v>206</v>
      </c>
    </row>
    <row r="11" spans="1:17" ht="43.95" customHeight="1">
      <c r="A11" s="11" t="str">
        <f t="shared" si="0"/>
        <v/>
      </c>
      <c r="B11" s="12"/>
      <c r="C11" s="12"/>
      <c r="D11" s="12"/>
      <c r="E11" s="12"/>
      <c r="F11" s="13"/>
      <c r="G11" s="13"/>
      <c r="H11" s="13"/>
      <c r="I11" s="13"/>
      <c r="J11" s="14" t="str">
        <f t="shared" si="1"/>
        <v/>
      </c>
      <c r="K11" s="14" t="str">
        <f t="shared" si="2"/>
        <v/>
      </c>
      <c r="L11" s="15"/>
      <c r="M11" s="14" t="str">
        <f t="shared" si="3"/>
        <v/>
      </c>
      <c r="N11" s="12"/>
    </row>
    <row r="12" spans="1:17" ht="43.95" customHeight="1">
      <c r="A12" s="11" t="str">
        <f t="shared" si="0"/>
        <v/>
      </c>
      <c r="B12" s="12"/>
      <c r="C12" s="12"/>
      <c r="D12" s="12"/>
      <c r="E12" s="12"/>
      <c r="F12" s="13"/>
      <c r="G12" s="13"/>
      <c r="H12" s="13"/>
      <c r="I12" s="13"/>
      <c r="J12" s="14" t="str">
        <f t="shared" si="1"/>
        <v/>
      </c>
      <c r="K12" s="14" t="str">
        <f t="shared" si="2"/>
        <v/>
      </c>
      <c r="L12" s="15"/>
      <c r="M12" s="14" t="str">
        <f t="shared" si="3"/>
        <v/>
      </c>
      <c r="N12" s="12"/>
    </row>
    <row r="13" spans="1:17" ht="43.95" customHeight="1">
      <c r="A13" s="11" t="str">
        <f t="shared" si="0"/>
        <v/>
      </c>
      <c r="B13" s="12"/>
      <c r="C13" s="12"/>
      <c r="D13" s="12"/>
      <c r="E13" s="12"/>
      <c r="F13" s="13"/>
      <c r="G13" s="13"/>
      <c r="H13" s="13"/>
      <c r="I13" s="13"/>
      <c r="J13" s="14" t="str">
        <f t="shared" si="1"/>
        <v/>
      </c>
      <c r="K13" s="14" t="str">
        <f t="shared" si="2"/>
        <v/>
      </c>
      <c r="L13" s="15"/>
      <c r="M13" s="14" t="str">
        <f t="shared" si="3"/>
        <v/>
      </c>
      <c r="N13" s="12"/>
    </row>
    <row r="14" spans="1:17" ht="43.95" customHeight="1">
      <c r="A14" s="11" t="str">
        <f t="shared" si="0"/>
        <v/>
      </c>
      <c r="B14" s="12"/>
      <c r="C14" s="12"/>
      <c r="D14" s="12"/>
      <c r="E14" s="12"/>
      <c r="F14" s="13"/>
      <c r="G14" s="13"/>
      <c r="H14" s="13"/>
      <c r="I14" s="13"/>
      <c r="J14" s="14" t="str">
        <f t="shared" si="1"/>
        <v/>
      </c>
      <c r="K14" s="14" t="str">
        <f t="shared" si="2"/>
        <v/>
      </c>
      <c r="L14" s="15"/>
      <c r="M14" s="14" t="str">
        <f t="shared" si="3"/>
        <v/>
      </c>
      <c r="N14" s="12"/>
    </row>
    <row r="15" spans="1:17" ht="43.95" customHeight="1">
      <c r="A15" s="11" t="str">
        <f t="shared" si="0"/>
        <v/>
      </c>
      <c r="B15" s="12"/>
      <c r="C15" s="12"/>
      <c r="D15" s="12"/>
      <c r="E15" s="12"/>
      <c r="F15" s="13"/>
      <c r="G15" s="13"/>
      <c r="H15" s="13"/>
      <c r="I15" s="13"/>
      <c r="J15" s="14" t="str">
        <f t="shared" si="1"/>
        <v/>
      </c>
      <c r="K15" s="14" t="str">
        <f t="shared" si="2"/>
        <v/>
      </c>
      <c r="L15" s="15"/>
      <c r="M15" s="14" t="str">
        <f t="shared" si="3"/>
        <v/>
      </c>
      <c r="N15" s="12"/>
    </row>
    <row r="16" spans="1:17" ht="43.95" customHeight="1">
      <c r="A16" s="11" t="str">
        <f t="shared" si="0"/>
        <v/>
      </c>
      <c r="B16" s="12"/>
      <c r="C16" s="12"/>
      <c r="D16" s="12"/>
      <c r="E16" s="12"/>
      <c r="F16" s="13"/>
      <c r="G16" s="13"/>
      <c r="H16" s="13"/>
      <c r="I16" s="13"/>
      <c r="J16" s="14" t="str">
        <f t="shared" si="1"/>
        <v/>
      </c>
      <c r="K16" s="14" t="str">
        <f t="shared" si="2"/>
        <v/>
      </c>
      <c r="L16" s="15"/>
      <c r="M16" s="14" t="str">
        <f t="shared" si="3"/>
        <v/>
      </c>
      <c r="N16" s="12"/>
    </row>
    <row r="17" spans="1:14" ht="43.95" customHeight="1">
      <c r="A17" s="11" t="str">
        <f t="shared" si="0"/>
        <v/>
      </c>
      <c r="B17" s="12"/>
      <c r="C17" s="12"/>
      <c r="D17" s="12"/>
      <c r="E17" s="12"/>
      <c r="F17" s="13"/>
      <c r="G17" s="13"/>
      <c r="H17" s="13"/>
      <c r="I17" s="13"/>
      <c r="J17" s="14" t="str">
        <f t="shared" si="1"/>
        <v/>
      </c>
      <c r="K17" s="14" t="str">
        <f t="shared" si="2"/>
        <v/>
      </c>
      <c r="L17" s="15"/>
      <c r="M17" s="14" t="str">
        <f t="shared" si="3"/>
        <v/>
      </c>
      <c r="N17" s="12"/>
    </row>
    <row r="18" spans="1:14" ht="43.95" customHeight="1">
      <c r="A18" s="11" t="str">
        <f t="shared" si="0"/>
        <v/>
      </c>
      <c r="B18" s="12"/>
      <c r="C18" s="12"/>
      <c r="D18" s="12"/>
      <c r="E18" s="12"/>
      <c r="F18" s="13"/>
      <c r="G18" s="13"/>
      <c r="H18" s="13"/>
      <c r="I18" s="13"/>
      <c r="J18" s="14" t="str">
        <f t="shared" si="1"/>
        <v/>
      </c>
      <c r="K18" s="14" t="str">
        <f t="shared" si="2"/>
        <v/>
      </c>
      <c r="L18" s="15"/>
      <c r="M18" s="14" t="str">
        <f t="shared" si="3"/>
        <v/>
      </c>
      <c r="N18" s="12"/>
    </row>
    <row r="19" spans="1:14" ht="43.95" customHeight="1">
      <c r="A19" s="11" t="str">
        <f t="shared" si="0"/>
        <v/>
      </c>
      <c r="B19" s="12"/>
      <c r="C19" s="12"/>
      <c r="D19" s="12"/>
      <c r="E19" s="12"/>
      <c r="F19" s="13"/>
      <c r="G19" s="13"/>
      <c r="H19" s="13"/>
      <c r="I19" s="13"/>
      <c r="J19" s="14" t="str">
        <f t="shared" si="1"/>
        <v/>
      </c>
      <c r="K19" s="14" t="str">
        <f t="shared" si="2"/>
        <v/>
      </c>
      <c r="L19" s="15"/>
      <c r="M19" s="14" t="str">
        <f t="shared" si="3"/>
        <v/>
      </c>
      <c r="N19" s="12"/>
    </row>
    <row r="20" spans="1:14" ht="43.95" customHeight="1">
      <c r="A20" s="11" t="str">
        <f t="shared" si="0"/>
        <v/>
      </c>
      <c r="B20" s="12"/>
      <c r="C20" s="12"/>
      <c r="D20" s="12"/>
      <c r="E20" s="12"/>
      <c r="F20" s="13"/>
      <c r="G20" s="13"/>
      <c r="H20" s="13"/>
      <c r="I20" s="13"/>
      <c r="J20" s="14" t="str">
        <f t="shared" si="1"/>
        <v/>
      </c>
      <c r="K20" s="14" t="str">
        <f t="shared" si="2"/>
        <v/>
      </c>
      <c r="L20" s="15"/>
      <c r="M20" s="14" t="str">
        <f t="shared" si="3"/>
        <v/>
      </c>
      <c r="N20" s="12"/>
    </row>
    <row r="21" spans="1:14" ht="43.95" customHeight="1">
      <c r="A21" s="11" t="str">
        <f t="shared" si="0"/>
        <v/>
      </c>
      <c r="B21" s="12"/>
      <c r="C21" s="12"/>
      <c r="D21" s="12"/>
      <c r="E21" s="12"/>
      <c r="F21" s="13"/>
      <c r="G21" s="13"/>
      <c r="H21" s="13"/>
      <c r="I21" s="13"/>
      <c r="J21" s="14" t="str">
        <f t="shared" si="1"/>
        <v/>
      </c>
      <c r="K21" s="14" t="str">
        <f t="shared" si="2"/>
        <v/>
      </c>
      <c r="L21" s="15"/>
      <c r="M21" s="14" t="str">
        <f t="shared" si="3"/>
        <v/>
      </c>
      <c r="N21" s="12"/>
    </row>
    <row r="22" spans="1:14" ht="43.95" customHeight="1">
      <c r="A22" s="11" t="str">
        <f t="shared" si="0"/>
        <v/>
      </c>
      <c r="B22" s="12"/>
      <c r="C22" s="12"/>
      <c r="D22" s="12"/>
      <c r="E22" s="12"/>
      <c r="F22" s="13"/>
      <c r="G22" s="13"/>
      <c r="H22" s="13"/>
      <c r="I22" s="13"/>
      <c r="J22" s="14" t="str">
        <f t="shared" si="1"/>
        <v/>
      </c>
      <c r="K22" s="14" t="str">
        <f t="shared" si="2"/>
        <v/>
      </c>
      <c r="L22" s="15"/>
      <c r="M22" s="14" t="str">
        <f t="shared" si="3"/>
        <v/>
      </c>
      <c r="N22" s="12"/>
    </row>
    <row r="23" spans="1:14" ht="43.95" customHeight="1">
      <c r="A23" s="11" t="str">
        <f t="shared" si="0"/>
        <v/>
      </c>
      <c r="B23" s="12"/>
      <c r="C23" s="12"/>
      <c r="D23" s="12"/>
      <c r="E23" s="12"/>
      <c r="F23" s="13"/>
      <c r="G23" s="13"/>
      <c r="H23" s="13"/>
      <c r="I23" s="13"/>
      <c r="J23" s="14" t="str">
        <f t="shared" si="1"/>
        <v/>
      </c>
      <c r="K23" s="14" t="str">
        <f t="shared" si="2"/>
        <v/>
      </c>
      <c r="L23" s="15"/>
      <c r="M23" s="14" t="str">
        <f t="shared" si="3"/>
        <v/>
      </c>
      <c r="N23" s="12"/>
    </row>
    <row r="24" spans="1:14" ht="43.95" customHeight="1">
      <c r="A24" s="11" t="str">
        <f t="shared" si="0"/>
        <v/>
      </c>
      <c r="B24" s="12"/>
      <c r="C24" s="12"/>
      <c r="D24" s="12"/>
      <c r="E24" s="12"/>
      <c r="F24" s="13"/>
      <c r="G24" s="13"/>
      <c r="H24" s="13"/>
      <c r="I24" s="13"/>
      <c r="J24" s="14" t="str">
        <f t="shared" si="1"/>
        <v/>
      </c>
      <c r="K24" s="14" t="str">
        <f t="shared" si="2"/>
        <v/>
      </c>
      <c r="L24" s="15"/>
      <c r="M24" s="14" t="str">
        <f t="shared" si="3"/>
        <v/>
      </c>
      <c r="N24" s="12"/>
    </row>
    <row r="25" spans="1:14" ht="43.95" customHeight="1">
      <c r="A25" s="11" t="str">
        <f t="shared" si="0"/>
        <v/>
      </c>
      <c r="B25" s="12"/>
      <c r="C25" s="12"/>
      <c r="D25" s="12"/>
      <c r="E25" s="12"/>
      <c r="F25" s="13"/>
      <c r="G25" s="13"/>
      <c r="H25" s="13"/>
      <c r="I25" s="13"/>
      <c r="J25" s="14" t="str">
        <f t="shared" si="1"/>
        <v/>
      </c>
      <c r="K25" s="14" t="str">
        <f t="shared" si="2"/>
        <v/>
      </c>
      <c r="L25" s="15"/>
      <c r="M25" s="14" t="str">
        <f t="shared" si="3"/>
        <v/>
      </c>
      <c r="N25" s="12"/>
    </row>
    <row r="26" spans="1:14" ht="43.95" customHeight="1">
      <c r="A26" s="11" t="str">
        <f t="shared" si="0"/>
        <v/>
      </c>
      <c r="B26" s="12"/>
      <c r="C26" s="12"/>
      <c r="D26" s="12"/>
      <c r="E26" s="12"/>
      <c r="F26" s="13"/>
      <c r="G26" s="13"/>
      <c r="H26" s="13"/>
      <c r="I26" s="13"/>
      <c r="J26" s="14" t="str">
        <f t="shared" si="1"/>
        <v/>
      </c>
      <c r="K26" s="14" t="str">
        <f t="shared" si="2"/>
        <v/>
      </c>
      <c r="L26" s="15"/>
      <c r="M26" s="14" t="str">
        <f t="shared" si="3"/>
        <v/>
      </c>
      <c r="N26" s="12"/>
    </row>
    <row r="27" spans="1:14" ht="43.95" customHeight="1">
      <c r="A27" s="11" t="str">
        <f t="shared" si="0"/>
        <v/>
      </c>
      <c r="B27" s="12"/>
      <c r="C27" s="12"/>
      <c r="D27" s="12"/>
      <c r="E27" s="12"/>
      <c r="F27" s="13"/>
      <c r="G27" s="13"/>
      <c r="H27" s="13"/>
      <c r="I27" s="13"/>
      <c r="J27" s="14" t="str">
        <f t="shared" si="1"/>
        <v/>
      </c>
      <c r="K27" s="14" t="str">
        <f t="shared" si="2"/>
        <v/>
      </c>
      <c r="L27" s="15"/>
      <c r="M27" s="14" t="str">
        <f t="shared" si="3"/>
        <v/>
      </c>
      <c r="N27" s="12"/>
    </row>
    <row r="28" spans="1:14" ht="43.95" customHeight="1">
      <c r="A28" s="11" t="str">
        <f t="shared" si="0"/>
        <v/>
      </c>
      <c r="B28" s="12"/>
      <c r="C28" s="12"/>
      <c r="D28" s="12"/>
      <c r="E28" s="12"/>
      <c r="F28" s="13"/>
      <c r="G28" s="13"/>
      <c r="H28" s="13"/>
      <c r="I28" s="13"/>
      <c r="J28" s="14" t="str">
        <f t="shared" si="1"/>
        <v/>
      </c>
      <c r="K28" s="14" t="str">
        <f t="shared" si="2"/>
        <v/>
      </c>
      <c r="L28" s="15"/>
      <c r="M28" s="14" t="str">
        <f t="shared" si="3"/>
        <v/>
      </c>
      <c r="N28" s="12"/>
    </row>
    <row r="29" spans="1:14" ht="43.95" customHeight="1">
      <c r="A29" s="11" t="str">
        <f t="shared" si="0"/>
        <v/>
      </c>
      <c r="B29" s="12"/>
      <c r="C29" s="12"/>
      <c r="D29" s="12"/>
      <c r="E29" s="12"/>
      <c r="F29" s="13"/>
      <c r="G29" s="13"/>
      <c r="H29" s="13"/>
      <c r="I29" s="13"/>
      <c r="J29" s="14" t="str">
        <f t="shared" si="1"/>
        <v/>
      </c>
      <c r="K29" s="14" t="str">
        <f t="shared" si="2"/>
        <v/>
      </c>
      <c r="L29" s="15"/>
      <c r="M29" s="14" t="str">
        <f t="shared" si="3"/>
        <v/>
      </c>
      <c r="N29" s="12"/>
    </row>
    <row r="30" spans="1:14" ht="43.95" customHeight="1">
      <c r="A30" s="11" t="str">
        <f t="shared" si="0"/>
        <v/>
      </c>
      <c r="B30" s="12"/>
      <c r="C30" s="12"/>
      <c r="D30" s="12"/>
      <c r="E30" s="12"/>
      <c r="F30" s="13"/>
      <c r="G30" s="13"/>
      <c r="H30" s="13"/>
      <c r="I30" s="13"/>
      <c r="J30" s="14" t="str">
        <f t="shared" si="1"/>
        <v/>
      </c>
      <c r="K30" s="14" t="str">
        <f t="shared" si="2"/>
        <v/>
      </c>
      <c r="L30" s="15"/>
      <c r="M30" s="14" t="str">
        <f t="shared" si="3"/>
        <v/>
      </c>
      <c r="N30" s="12"/>
    </row>
    <row r="31" spans="1:14" ht="43.95" customHeight="1">
      <c r="A31" s="11" t="str">
        <f t="shared" si="0"/>
        <v/>
      </c>
      <c r="B31" s="12"/>
      <c r="C31" s="12"/>
      <c r="D31" s="12"/>
      <c r="E31" s="12"/>
      <c r="F31" s="13"/>
      <c r="G31" s="13"/>
      <c r="H31" s="13"/>
      <c r="I31" s="13"/>
      <c r="J31" s="14" t="str">
        <f t="shared" si="1"/>
        <v/>
      </c>
      <c r="K31" s="14" t="str">
        <f t="shared" si="2"/>
        <v/>
      </c>
      <c r="L31" s="15"/>
      <c r="M31" s="14" t="str">
        <f t="shared" si="3"/>
        <v/>
      </c>
      <c r="N31" s="12"/>
    </row>
    <row r="32" spans="1:14" ht="43.95" customHeight="1">
      <c r="A32" s="11" t="str">
        <f t="shared" si="0"/>
        <v/>
      </c>
      <c r="B32" s="12"/>
      <c r="C32" s="12"/>
      <c r="D32" s="12"/>
      <c r="E32" s="12"/>
      <c r="F32" s="13"/>
      <c r="G32" s="13"/>
      <c r="H32" s="13"/>
      <c r="I32" s="13"/>
      <c r="J32" s="14" t="str">
        <f t="shared" si="1"/>
        <v/>
      </c>
      <c r="K32" s="14" t="str">
        <f t="shared" si="2"/>
        <v/>
      </c>
      <c r="L32" s="15"/>
      <c r="M32" s="14" t="str">
        <f t="shared" si="3"/>
        <v/>
      </c>
      <c r="N32" s="12"/>
    </row>
    <row r="33" spans="1:14" ht="43.95" customHeight="1">
      <c r="A33" s="11" t="str">
        <f t="shared" si="0"/>
        <v/>
      </c>
      <c r="B33" s="12"/>
      <c r="C33" s="12"/>
      <c r="D33" s="12"/>
      <c r="E33" s="12"/>
      <c r="F33" s="13"/>
      <c r="G33" s="13"/>
      <c r="H33" s="13"/>
      <c r="I33" s="13"/>
      <c r="J33" s="14" t="str">
        <f t="shared" si="1"/>
        <v/>
      </c>
      <c r="K33" s="14" t="str">
        <f t="shared" si="2"/>
        <v/>
      </c>
      <c r="L33" s="15"/>
      <c r="M33" s="14" t="str">
        <f t="shared" si="3"/>
        <v/>
      </c>
      <c r="N33" s="12"/>
    </row>
    <row r="34" spans="1:14" ht="43.95" customHeight="1">
      <c r="A34" s="11" t="str">
        <f t="shared" si="0"/>
        <v/>
      </c>
      <c r="B34" s="12"/>
      <c r="C34" s="12"/>
      <c r="D34" s="12"/>
      <c r="E34" s="12"/>
      <c r="F34" s="13"/>
      <c r="G34" s="13"/>
      <c r="H34" s="13"/>
      <c r="I34" s="13"/>
      <c r="J34" s="14" t="str">
        <f t="shared" si="1"/>
        <v/>
      </c>
      <c r="K34" s="14" t="str">
        <f t="shared" si="2"/>
        <v/>
      </c>
      <c r="L34" s="15"/>
      <c r="M34" s="14" t="str">
        <f t="shared" si="3"/>
        <v/>
      </c>
      <c r="N34" s="12"/>
    </row>
    <row r="35" spans="1:14" ht="43.95" customHeight="1">
      <c r="A35" s="11" t="str">
        <f t="shared" si="0"/>
        <v/>
      </c>
      <c r="B35" s="12"/>
      <c r="C35" s="12"/>
      <c r="D35" s="12"/>
      <c r="E35" s="12"/>
      <c r="F35" s="13"/>
      <c r="G35" s="13"/>
      <c r="H35" s="13"/>
      <c r="I35" s="13"/>
      <c r="J35" s="14" t="str">
        <f t="shared" si="1"/>
        <v/>
      </c>
      <c r="K35" s="14" t="str">
        <f t="shared" si="2"/>
        <v/>
      </c>
      <c r="L35" s="15"/>
      <c r="M35" s="14" t="str">
        <f t="shared" si="3"/>
        <v/>
      </c>
      <c r="N35" s="12"/>
    </row>
  </sheetData>
  <mergeCells count="2">
    <mergeCell ref="A1:N1"/>
    <mergeCell ref="A3:N3"/>
  </mergeCells>
  <conditionalFormatting sqref="A6:A35">
    <cfRule type="expression" dxfId="13" priority="5">
      <formula>AND(A6&lt;&gt;"",COUNTIF($A$6:$A$35,A6)&gt;1)</formula>
    </cfRule>
  </conditionalFormatting>
  <conditionalFormatting sqref="K6:K35">
    <cfRule type="expression" dxfId="12" priority="1">
      <formula>K6="Crítico"</formula>
    </cfRule>
    <cfRule type="expression" dxfId="11" priority="2">
      <formula>K6="Alto"</formula>
    </cfRule>
    <cfRule type="expression" dxfId="10" priority="3">
      <formula>K6="Medio"</formula>
    </cfRule>
    <cfRule type="expression" dxfId="9" priority="4">
      <formula>K6="Bajo"</formula>
    </cfRule>
  </conditionalFormatting>
  <dataValidations count="4">
    <dataValidation type="list" allowBlank="1" showInputMessage="1" showErrorMessage="1" errorTitle="Opción no válida" error="Selecciona una opción del desplegable." promptTitle="Dimensión principal" prompt="Selecciona la dimensión o combinación que mejor representa el impacto." sqref="D6:D35" xr:uid="{00000000-0002-0000-0200-000000000000}">
      <formula1>$P$1:$P$7</formula1>
    </dataValidation>
    <dataValidation type="whole" allowBlank="1" showInputMessage="1" showErrorMessage="1" errorTitle="Puntaje no válido" error="Solo se permiten números enteros entre 1 y 5." promptTitle="Puntaje de 1 a 5" prompt="Ingresa un número entero entre 1 y 5." sqref="F6:I35" xr:uid="{00000000-0002-0000-0200-000001000000}">
      <formula1>1</formula1>
      <formula2>5</formula2>
    </dataValidation>
    <dataValidation type="list" allowBlank="1" showInputMessage="1" showErrorMessage="1" errorTitle="Opción no válida" error="Selecciona Alta, Media o Baja." promptTitle="Capacidad de ejecución" prompt="Evalúa control, recursos, tiempo y dependencia de terceros." sqref="L6:L35" xr:uid="{00000000-0002-0000-0200-000002000000}">
      <formula1>$Q$1:$Q$3</formula1>
    </dataValidation>
    <dataValidation type="custom" allowBlank="1" showInputMessage="1" showErrorMessage="1" errorTitle="Celda automática" error="No escribas ni pegues datos sobre esta celda." promptTitle="Celda automática" prompt="Esta celda contiene un ID o cálculo automático. No la edites." sqref="A6:A35 M6:M35 J6:K35" xr:uid="{00000000-0002-0000-0200-000003000000}">
      <formula1>FALSE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0"/>
  <sheetViews>
    <sheetView showGridLines="0" workbookViewId="0">
      <selection activeCell="S13" sqref="A13:S13"/>
    </sheetView>
  </sheetViews>
  <sheetFormatPr baseColWidth="10" defaultColWidth="8.796875" defaultRowHeight="13.8"/>
  <cols>
    <col min="1" max="1" width="12" customWidth="1"/>
    <col min="2" max="2" width="38" customWidth="1"/>
    <col min="3" max="3" width="30" customWidth="1"/>
    <col min="4" max="4" width="38" customWidth="1"/>
    <col min="5" max="5" width="20" customWidth="1"/>
    <col min="6" max="6" width="30" customWidth="1"/>
    <col min="7" max="7" width="26" customWidth="1"/>
    <col min="8" max="8" width="12" customWidth="1"/>
    <col min="9" max="9" width="17" customWidth="1"/>
    <col min="10" max="11" width="13" customWidth="1"/>
    <col min="12" max="12" width="15" customWidth="1"/>
    <col min="13" max="13" width="17" customWidth="1"/>
    <col min="14" max="14" width="18" customWidth="1"/>
    <col min="15" max="17" width="15" customWidth="1"/>
    <col min="18" max="18" width="18" customWidth="1"/>
    <col min="19" max="19" width="38" customWidth="1"/>
    <col min="20" max="23" width="9.765625E-2" customWidth="1"/>
  </cols>
  <sheetData>
    <row r="1" spans="1:23" ht="31.95" customHeight="1">
      <c r="A1" s="20" t="s">
        <v>207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9" t="s">
        <v>208</v>
      </c>
      <c r="U1" s="9" t="s">
        <v>209</v>
      </c>
      <c r="V1" s="9" t="s">
        <v>210</v>
      </c>
      <c r="W1" s="9" t="s">
        <v>211</v>
      </c>
    </row>
    <row r="2" spans="1:23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9" t="s">
        <v>212</v>
      </c>
      <c r="U2" s="9" t="s">
        <v>213</v>
      </c>
      <c r="V2" s="9" t="s">
        <v>214</v>
      </c>
      <c r="W2" s="9" t="s">
        <v>215</v>
      </c>
    </row>
    <row r="3" spans="1:23" ht="25.95" customHeight="1">
      <c r="A3" s="21" t="s">
        <v>216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9" t="s">
        <v>217</v>
      </c>
      <c r="U3" s="9"/>
      <c r="V3" s="9" t="s">
        <v>218</v>
      </c>
      <c r="W3" s="9" t="s">
        <v>219</v>
      </c>
    </row>
    <row r="4" spans="1:23" ht="14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9" t="s">
        <v>220</v>
      </c>
      <c r="U4" s="9"/>
      <c r="V4" s="9" t="s">
        <v>221</v>
      </c>
      <c r="W4" s="9" t="s">
        <v>222</v>
      </c>
    </row>
    <row r="5" spans="1:23" ht="28.05" customHeight="1">
      <c r="A5" s="4" t="s">
        <v>223</v>
      </c>
      <c r="B5" s="4" t="s">
        <v>224</v>
      </c>
      <c r="C5" s="4" t="s">
        <v>225</v>
      </c>
      <c r="D5" s="4" t="s">
        <v>226</v>
      </c>
      <c r="E5" s="4" t="s">
        <v>227</v>
      </c>
      <c r="F5" s="1"/>
      <c r="G5" s="24" t="s">
        <v>228</v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9" t="s">
        <v>229</v>
      </c>
      <c r="U5" s="9"/>
      <c r="V5" s="9" t="s">
        <v>230</v>
      </c>
      <c r="W5" s="9" t="s">
        <v>231</v>
      </c>
    </row>
    <row r="6" spans="1:23" ht="28.05" customHeight="1">
      <c r="A6" s="16">
        <f>COUNTA('03 Diagnóstico'!C6:C35)</f>
        <v>5</v>
      </c>
      <c r="B6" s="16">
        <f>COUNTIF('03 Diagnóstico'!K6:K35,"Crítico")+COUNTIF('03 Diagnóstico'!K6:K35,"Alto")</f>
        <v>5</v>
      </c>
      <c r="C6" s="16">
        <f>COUNTIF(Q11:Q40,"En curso")</f>
        <v>3</v>
      </c>
      <c r="D6" s="16">
        <f>COUNTIF(Q11:Q40,"Completado")</f>
        <v>2</v>
      </c>
      <c r="E6" s="17">
        <f>IFERROR(AVERAGE(N11:N40),0)</f>
        <v>0.95128205128205123</v>
      </c>
      <c r="F6" s="1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9" t="s">
        <v>232</v>
      </c>
      <c r="U6" s="9"/>
      <c r="V6" s="9"/>
      <c r="W6" s="9"/>
    </row>
    <row r="7" spans="1:23" ht="14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9" t="s">
        <v>233</v>
      </c>
      <c r="U7" s="9"/>
      <c r="V7" s="9"/>
      <c r="W7" s="9"/>
    </row>
    <row r="8" spans="1:23" ht="14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9" t="s">
        <v>234</v>
      </c>
      <c r="U8" s="9"/>
      <c r="V8" s="9"/>
      <c r="W8" s="9"/>
    </row>
    <row r="9" spans="1:23" ht="14.4">
      <c r="A9" s="27" t="s">
        <v>235</v>
      </c>
      <c r="B9" s="27"/>
      <c r="C9" s="27"/>
      <c r="D9" s="27"/>
      <c r="E9" s="27" t="s">
        <v>236</v>
      </c>
      <c r="F9" s="27"/>
      <c r="G9" s="27"/>
      <c r="H9" s="27"/>
      <c r="I9" s="27"/>
      <c r="J9" s="27" t="s">
        <v>237</v>
      </c>
      <c r="K9" s="27"/>
      <c r="L9" s="27"/>
      <c r="M9" s="27"/>
      <c r="N9" s="27"/>
      <c r="O9" s="27" t="s">
        <v>238</v>
      </c>
      <c r="P9" s="27"/>
      <c r="Q9" s="27"/>
      <c r="R9" s="27"/>
      <c r="S9" s="27"/>
      <c r="T9" s="9" t="s">
        <v>239</v>
      </c>
      <c r="U9" s="9"/>
      <c r="V9" s="9"/>
      <c r="W9" s="9"/>
    </row>
    <row r="10" spans="1:23" ht="46.05" customHeight="1">
      <c r="A10" s="4" t="s">
        <v>84</v>
      </c>
      <c r="B10" s="4" t="s">
        <v>240</v>
      </c>
      <c r="C10" s="4" t="s">
        <v>3</v>
      </c>
      <c r="D10" s="4" t="s">
        <v>51</v>
      </c>
      <c r="E10" s="4" t="s">
        <v>125</v>
      </c>
      <c r="F10" s="4" t="s">
        <v>122</v>
      </c>
      <c r="G10" s="4" t="s">
        <v>90</v>
      </c>
      <c r="H10" s="4" t="s">
        <v>137</v>
      </c>
      <c r="I10" s="4" t="s">
        <v>131</v>
      </c>
      <c r="J10" s="4" t="s">
        <v>93</v>
      </c>
      <c r="K10" s="4" t="s">
        <v>99</v>
      </c>
      <c r="L10" s="4" t="s">
        <v>128</v>
      </c>
      <c r="M10" s="4" t="s">
        <v>241</v>
      </c>
      <c r="N10" s="4" t="s">
        <v>242</v>
      </c>
      <c r="O10" s="4" t="s">
        <v>78</v>
      </c>
      <c r="P10" s="4" t="s">
        <v>81</v>
      </c>
      <c r="Q10" s="4" t="s">
        <v>75</v>
      </c>
      <c r="R10" s="4" t="s">
        <v>66</v>
      </c>
      <c r="S10" s="4" t="s">
        <v>105</v>
      </c>
      <c r="T10" s="9" t="s">
        <v>243</v>
      </c>
      <c r="U10" s="9"/>
      <c r="V10" s="9"/>
      <c r="W10" s="9"/>
    </row>
    <row r="11" spans="1:23" ht="46.05" customHeight="1">
      <c r="A11" s="15" t="s">
        <v>208</v>
      </c>
      <c r="B11" s="11" t="str">
        <f>IF(A11="","",IFERROR(INDEX('03 Diagnóstico'!$C$6:$C$35,MATCH(A11,'03 Diagnóstico'!$A$6:$A$35,0)),""))</f>
        <v>El horno presenta sobrecalentamientos tres veces al mes.</v>
      </c>
      <c r="C11" s="12" t="s">
        <v>244</v>
      </c>
      <c r="D11" s="12" t="s">
        <v>245</v>
      </c>
      <c r="E11" s="12" t="s">
        <v>246</v>
      </c>
      <c r="F11" s="12" t="s">
        <v>247</v>
      </c>
      <c r="G11" s="12" t="s">
        <v>248</v>
      </c>
      <c r="H11" s="12" t="s">
        <v>249</v>
      </c>
      <c r="I11" s="15" t="s">
        <v>209</v>
      </c>
      <c r="J11" s="15">
        <v>3</v>
      </c>
      <c r="K11" s="15">
        <v>0</v>
      </c>
      <c r="L11" s="15">
        <v>0</v>
      </c>
      <c r="M11" s="18">
        <f t="shared" ref="M11:M40" si="0">IF(COUNTA(I11:L11)&lt;4,"",IF(J11=0,IF(L11=0,0,""),IF(I11="Reducir",(J11-L11)/ABS(J11),(L11-J11)/ABS(J11))))</f>
        <v>1</v>
      </c>
      <c r="N11" s="18">
        <f t="shared" ref="N11:N40" si="1">IF(COUNTA(I11:L11)&lt;4,"",IF(J11=K11,IF(I11="Reducir",IF(L11&lt;=K11,1,0),IF(L11&gt;=K11,1,0)),IF(I11="Reducir",MAX(0,MIN(1,(J11-L11)/(J11-K11))),MAX(0,MIN(1,(L11-J11)/(K11-J11))))))</f>
        <v>1</v>
      </c>
      <c r="O11" s="19">
        <v>46204</v>
      </c>
      <c r="P11" s="19">
        <v>46295</v>
      </c>
      <c r="Q11" s="15" t="s">
        <v>221</v>
      </c>
      <c r="R11" s="15" t="s">
        <v>211</v>
      </c>
      <c r="S11" s="12" t="s">
        <v>250</v>
      </c>
      <c r="T11" s="9" t="s">
        <v>251</v>
      </c>
      <c r="U11" s="9"/>
      <c r="V11" s="9"/>
      <c r="W11" s="9"/>
    </row>
    <row r="12" spans="1:23" ht="46.05" customHeight="1">
      <c r="A12" s="15" t="s">
        <v>212</v>
      </c>
      <c r="B12" s="11" t="str">
        <f>IF(A12="","",IFERROR(INDEX('03 Diagnóstico'!$C$6:$C$35,MATCH(A12,'03 Diagnóstico'!$A$6:$A$35,0)),""))</f>
        <v>Se desperdicia 4,8% del valor mensual de los ingredientes.</v>
      </c>
      <c r="C12" s="12" t="s">
        <v>252</v>
      </c>
      <c r="D12" s="12" t="s">
        <v>253</v>
      </c>
      <c r="E12" s="12" t="s">
        <v>254</v>
      </c>
      <c r="F12" s="12" t="s">
        <v>255</v>
      </c>
      <c r="G12" s="12" t="s">
        <v>256</v>
      </c>
      <c r="H12" s="12" t="s">
        <v>257</v>
      </c>
      <c r="I12" s="15" t="s">
        <v>209</v>
      </c>
      <c r="J12" s="15">
        <v>4.8</v>
      </c>
      <c r="K12" s="15">
        <v>3.5</v>
      </c>
      <c r="L12" s="15">
        <v>3.6</v>
      </c>
      <c r="M12" s="18">
        <f t="shared" si="0"/>
        <v>0.24999999999999994</v>
      </c>
      <c r="N12" s="18">
        <f t="shared" si="1"/>
        <v>0.92307692307692302</v>
      </c>
      <c r="O12" s="19">
        <v>46204</v>
      </c>
      <c r="P12" s="19">
        <v>46295</v>
      </c>
      <c r="Q12" s="15" t="s">
        <v>214</v>
      </c>
      <c r="R12" s="15" t="s">
        <v>215</v>
      </c>
      <c r="S12" s="12" t="s">
        <v>258</v>
      </c>
      <c r="T12" s="9" t="s">
        <v>259</v>
      </c>
      <c r="U12" s="9"/>
      <c r="V12" s="9"/>
      <c r="W12" s="9"/>
    </row>
    <row r="13" spans="1:23" ht="46.05" customHeight="1">
      <c r="A13" s="15" t="s">
        <v>217</v>
      </c>
      <c r="B13" s="11" t="str">
        <f>IF(A13="","",IFERROR(INDEX('03 Diagnóstico'!$C$6:$C$35,MATCH(A13,'03 Diagnóstico'!$A$6:$A$35,0)),""))</f>
        <v>Tres trabajadores renunciaron durante los últimos seis meses.</v>
      </c>
      <c r="C13" s="12" t="s">
        <v>260</v>
      </c>
      <c r="D13" s="12" t="s">
        <v>261</v>
      </c>
      <c r="E13" s="12" t="s">
        <v>262</v>
      </c>
      <c r="F13" s="12" t="s">
        <v>263</v>
      </c>
      <c r="G13" s="12" t="s">
        <v>264</v>
      </c>
      <c r="H13" s="12" t="s">
        <v>249</v>
      </c>
      <c r="I13" s="15" t="s">
        <v>209</v>
      </c>
      <c r="J13" s="15">
        <v>3</v>
      </c>
      <c r="K13" s="15">
        <v>1</v>
      </c>
      <c r="L13" s="15">
        <v>0</v>
      </c>
      <c r="M13" s="18">
        <f t="shared" si="0"/>
        <v>1</v>
      </c>
      <c r="N13" s="18">
        <f t="shared" si="1"/>
        <v>1</v>
      </c>
      <c r="O13" s="19">
        <v>46204</v>
      </c>
      <c r="P13" s="19">
        <v>46388</v>
      </c>
      <c r="Q13" s="15" t="s">
        <v>214</v>
      </c>
      <c r="R13" s="15" t="s">
        <v>211</v>
      </c>
      <c r="S13" s="12" t="s">
        <v>265</v>
      </c>
      <c r="T13" s="9" t="s">
        <v>266</v>
      </c>
      <c r="U13" s="9"/>
      <c r="V13" s="9"/>
      <c r="W13" s="9"/>
    </row>
    <row r="14" spans="1:23" ht="46.05" customHeight="1">
      <c r="A14" s="15" t="s">
        <v>220</v>
      </c>
      <c r="B14" s="11" t="str">
        <f>IF(A14="","",IFERROR(INDEX('03 Diagnóstico'!$C$6:$C$35,MATCH(A14,'03 Diagnóstico'!$A$6:$A$35,0)),""))</f>
        <v>El consumo promedio llegó a 2.400 kWh mensuales.</v>
      </c>
      <c r="C14" s="12" t="s">
        <v>267</v>
      </c>
      <c r="D14" s="12" t="s">
        <v>268</v>
      </c>
      <c r="E14" s="12" t="s">
        <v>246</v>
      </c>
      <c r="F14" s="12" t="s">
        <v>269</v>
      </c>
      <c r="G14" s="12" t="s">
        <v>270</v>
      </c>
      <c r="H14" s="12" t="s">
        <v>271</v>
      </c>
      <c r="I14" s="15" t="s">
        <v>209</v>
      </c>
      <c r="J14" s="15">
        <v>2400</v>
      </c>
      <c r="K14" s="15">
        <v>2208</v>
      </c>
      <c r="L14" s="15">
        <v>2184</v>
      </c>
      <c r="M14" s="18">
        <f t="shared" si="0"/>
        <v>0.09</v>
      </c>
      <c r="N14" s="18">
        <f t="shared" si="1"/>
        <v>1</v>
      </c>
      <c r="O14" s="19">
        <v>46204</v>
      </c>
      <c r="P14" s="19">
        <v>46295</v>
      </c>
      <c r="Q14" s="15" t="s">
        <v>221</v>
      </c>
      <c r="R14" s="15" t="s">
        <v>211</v>
      </c>
      <c r="S14" s="12" t="s">
        <v>107</v>
      </c>
      <c r="T14" s="9" t="s">
        <v>272</v>
      </c>
      <c r="U14" s="9"/>
      <c r="V14" s="9"/>
      <c r="W14" s="9"/>
    </row>
    <row r="15" spans="1:23" ht="46.05" customHeight="1">
      <c r="A15" s="15" t="s">
        <v>229</v>
      </c>
      <c r="B15" s="11" t="str">
        <f>IF(A15="","",IFERROR(INDEX('03 Diagnóstico'!$C$6:$C$35,MATCH(A15,'03 Diagnóstico'!$A$6:$A$35,0)),""))</f>
        <v>Cada pedido utiliza 42 gramos de material de empaque.</v>
      </c>
      <c r="C15" s="12" t="s">
        <v>273</v>
      </c>
      <c r="D15" s="12" t="s">
        <v>274</v>
      </c>
      <c r="E15" s="12" t="s">
        <v>275</v>
      </c>
      <c r="F15" s="12" t="s">
        <v>276</v>
      </c>
      <c r="G15" s="12" t="s">
        <v>277</v>
      </c>
      <c r="H15" s="12" t="s">
        <v>278</v>
      </c>
      <c r="I15" s="15" t="s">
        <v>209</v>
      </c>
      <c r="J15" s="15">
        <v>42</v>
      </c>
      <c r="K15" s="15">
        <v>36</v>
      </c>
      <c r="L15" s="15">
        <v>37</v>
      </c>
      <c r="M15" s="18">
        <f t="shared" si="0"/>
        <v>0.11904761904761904</v>
      </c>
      <c r="N15" s="18">
        <f t="shared" si="1"/>
        <v>0.83333333333333337</v>
      </c>
      <c r="O15" s="19">
        <v>46218</v>
      </c>
      <c r="P15" s="19">
        <v>46310</v>
      </c>
      <c r="Q15" s="15" t="s">
        <v>214</v>
      </c>
      <c r="R15" s="15" t="s">
        <v>215</v>
      </c>
      <c r="S15" s="12" t="s">
        <v>279</v>
      </c>
      <c r="T15" s="9" t="s">
        <v>280</v>
      </c>
      <c r="U15" s="9"/>
      <c r="V15" s="9"/>
      <c r="W15" s="9"/>
    </row>
    <row r="16" spans="1:23" ht="46.05" customHeight="1">
      <c r="A16" s="15"/>
      <c r="B16" s="11" t="str">
        <f>IF(A16="","",IFERROR(INDEX('03 Diagnóstico'!$C$6:$C$35,MATCH(A16,'03 Diagnóstico'!$A$6:$A$35,0)),""))</f>
        <v/>
      </c>
      <c r="C16" s="12"/>
      <c r="D16" s="12"/>
      <c r="E16" s="12"/>
      <c r="F16" s="12"/>
      <c r="G16" s="12"/>
      <c r="H16" s="12"/>
      <c r="I16" s="15"/>
      <c r="J16" s="15"/>
      <c r="K16" s="15"/>
      <c r="L16" s="15"/>
      <c r="M16" s="18" t="str">
        <f t="shared" si="0"/>
        <v/>
      </c>
      <c r="N16" s="18" t="str">
        <f t="shared" si="1"/>
        <v/>
      </c>
      <c r="O16" s="19"/>
      <c r="P16" s="19"/>
      <c r="Q16" s="15"/>
      <c r="R16" s="15"/>
      <c r="S16" s="12"/>
      <c r="T16" s="9" t="s">
        <v>281</v>
      </c>
      <c r="U16" s="9"/>
      <c r="V16" s="9"/>
      <c r="W16" s="9"/>
    </row>
    <row r="17" spans="1:23" ht="46.05" customHeight="1">
      <c r="A17" s="15"/>
      <c r="B17" s="11" t="str">
        <f>IF(A17="","",IFERROR(INDEX('03 Diagnóstico'!$C$6:$C$35,MATCH(A17,'03 Diagnóstico'!$A$6:$A$35,0)),""))</f>
        <v/>
      </c>
      <c r="C17" s="12"/>
      <c r="D17" s="12"/>
      <c r="E17" s="12"/>
      <c r="F17" s="12"/>
      <c r="G17" s="12"/>
      <c r="H17" s="12"/>
      <c r="I17" s="15"/>
      <c r="J17" s="15"/>
      <c r="K17" s="15"/>
      <c r="L17" s="15"/>
      <c r="M17" s="18" t="str">
        <f t="shared" si="0"/>
        <v/>
      </c>
      <c r="N17" s="18" t="str">
        <f t="shared" si="1"/>
        <v/>
      </c>
      <c r="O17" s="19"/>
      <c r="P17" s="19"/>
      <c r="Q17" s="15"/>
      <c r="R17" s="15"/>
      <c r="S17" s="12"/>
      <c r="T17" s="9" t="s">
        <v>282</v>
      </c>
      <c r="U17" s="9"/>
      <c r="V17" s="9"/>
      <c r="W17" s="9"/>
    </row>
    <row r="18" spans="1:23" ht="46.05" customHeight="1">
      <c r="A18" s="15"/>
      <c r="B18" s="11" t="str">
        <f>IF(A18="","",IFERROR(INDEX('03 Diagnóstico'!$C$6:$C$35,MATCH(A18,'03 Diagnóstico'!$A$6:$A$35,0)),""))</f>
        <v/>
      </c>
      <c r="C18" s="12"/>
      <c r="D18" s="12"/>
      <c r="E18" s="12"/>
      <c r="F18" s="12"/>
      <c r="G18" s="12"/>
      <c r="H18" s="12"/>
      <c r="I18" s="15"/>
      <c r="J18" s="15"/>
      <c r="K18" s="15"/>
      <c r="L18" s="15"/>
      <c r="M18" s="18" t="str">
        <f t="shared" si="0"/>
        <v/>
      </c>
      <c r="N18" s="18" t="str">
        <f t="shared" si="1"/>
        <v/>
      </c>
      <c r="O18" s="19"/>
      <c r="P18" s="19"/>
      <c r="Q18" s="15"/>
      <c r="R18" s="15"/>
      <c r="S18" s="12"/>
      <c r="T18" s="9" t="s">
        <v>283</v>
      </c>
      <c r="U18" s="9"/>
      <c r="V18" s="9"/>
      <c r="W18" s="9"/>
    </row>
    <row r="19" spans="1:23" ht="46.05" customHeight="1">
      <c r="A19" s="15"/>
      <c r="B19" s="11" t="str">
        <f>IF(A19="","",IFERROR(INDEX('03 Diagnóstico'!$C$6:$C$35,MATCH(A19,'03 Diagnóstico'!$A$6:$A$35,0)),""))</f>
        <v/>
      </c>
      <c r="C19" s="12"/>
      <c r="D19" s="12"/>
      <c r="E19" s="12"/>
      <c r="F19" s="12"/>
      <c r="G19" s="12"/>
      <c r="H19" s="12"/>
      <c r="I19" s="15"/>
      <c r="J19" s="15"/>
      <c r="K19" s="15"/>
      <c r="L19" s="15"/>
      <c r="M19" s="18" t="str">
        <f t="shared" si="0"/>
        <v/>
      </c>
      <c r="N19" s="18" t="str">
        <f t="shared" si="1"/>
        <v/>
      </c>
      <c r="O19" s="19"/>
      <c r="P19" s="19"/>
      <c r="Q19" s="15"/>
      <c r="R19" s="15"/>
      <c r="S19" s="12"/>
      <c r="T19" s="9" t="s">
        <v>284</v>
      </c>
      <c r="U19" s="9"/>
      <c r="V19" s="9"/>
      <c r="W19" s="9"/>
    </row>
    <row r="20" spans="1:23" ht="46.05" customHeight="1">
      <c r="A20" s="15"/>
      <c r="B20" s="11" t="str">
        <f>IF(A20="","",IFERROR(INDEX('03 Diagnóstico'!$C$6:$C$35,MATCH(A20,'03 Diagnóstico'!$A$6:$A$35,0)),""))</f>
        <v/>
      </c>
      <c r="C20" s="12"/>
      <c r="D20" s="12"/>
      <c r="E20" s="12"/>
      <c r="F20" s="12"/>
      <c r="G20" s="12"/>
      <c r="H20" s="12"/>
      <c r="I20" s="15"/>
      <c r="J20" s="15"/>
      <c r="K20" s="15"/>
      <c r="L20" s="15"/>
      <c r="M20" s="18" t="str">
        <f t="shared" si="0"/>
        <v/>
      </c>
      <c r="N20" s="18" t="str">
        <f t="shared" si="1"/>
        <v/>
      </c>
      <c r="O20" s="19"/>
      <c r="P20" s="19"/>
      <c r="Q20" s="15"/>
      <c r="R20" s="15"/>
      <c r="S20" s="12"/>
      <c r="T20" s="9" t="s">
        <v>285</v>
      </c>
      <c r="U20" s="9"/>
      <c r="V20" s="9"/>
      <c r="W20" s="9"/>
    </row>
    <row r="21" spans="1:23" ht="46.05" customHeight="1">
      <c r="A21" s="15"/>
      <c r="B21" s="11" t="str">
        <f>IF(A21="","",IFERROR(INDEX('03 Diagnóstico'!$C$6:$C$35,MATCH(A21,'03 Diagnóstico'!$A$6:$A$35,0)),""))</f>
        <v/>
      </c>
      <c r="C21" s="12"/>
      <c r="D21" s="12"/>
      <c r="E21" s="12"/>
      <c r="F21" s="12"/>
      <c r="G21" s="12"/>
      <c r="H21" s="12"/>
      <c r="I21" s="15"/>
      <c r="J21" s="15"/>
      <c r="K21" s="15"/>
      <c r="L21" s="15"/>
      <c r="M21" s="18" t="str">
        <f t="shared" si="0"/>
        <v/>
      </c>
      <c r="N21" s="18" t="str">
        <f t="shared" si="1"/>
        <v/>
      </c>
      <c r="O21" s="19"/>
      <c r="P21" s="19"/>
      <c r="Q21" s="15"/>
      <c r="R21" s="15"/>
      <c r="S21" s="12"/>
      <c r="T21" s="9" t="s">
        <v>286</v>
      </c>
      <c r="U21" s="9"/>
      <c r="V21" s="9"/>
      <c r="W21" s="9"/>
    </row>
    <row r="22" spans="1:23" ht="46.05" customHeight="1">
      <c r="A22" s="15"/>
      <c r="B22" s="11" t="str">
        <f>IF(A22="","",IFERROR(INDEX('03 Diagnóstico'!$C$6:$C$35,MATCH(A22,'03 Diagnóstico'!$A$6:$A$35,0)),""))</f>
        <v/>
      </c>
      <c r="C22" s="12"/>
      <c r="D22" s="12"/>
      <c r="E22" s="12"/>
      <c r="F22" s="12"/>
      <c r="G22" s="12"/>
      <c r="H22" s="12"/>
      <c r="I22" s="15"/>
      <c r="J22" s="15"/>
      <c r="K22" s="15"/>
      <c r="L22" s="15"/>
      <c r="M22" s="18" t="str">
        <f t="shared" si="0"/>
        <v/>
      </c>
      <c r="N22" s="18" t="str">
        <f t="shared" si="1"/>
        <v/>
      </c>
      <c r="O22" s="19"/>
      <c r="P22" s="19"/>
      <c r="Q22" s="15"/>
      <c r="R22" s="15"/>
      <c r="S22" s="12"/>
      <c r="T22" s="9" t="s">
        <v>287</v>
      </c>
      <c r="U22" s="9"/>
      <c r="V22" s="9"/>
      <c r="W22" s="9"/>
    </row>
    <row r="23" spans="1:23" ht="46.05" customHeight="1">
      <c r="A23" s="15"/>
      <c r="B23" s="11" t="str">
        <f>IF(A23="","",IFERROR(INDEX('03 Diagnóstico'!$C$6:$C$35,MATCH(A23,'03 Diagnóstico'!$A$6:$A$35,0)),""))</f>
        <v/>
      </c>
      <c r="C23" s="12"/>
      <c r="D23" s="12"/>
      <c r="E23" s="12"/>
      <c r="F23" s="12"/>
      <c r="G23" s="12"/>
      <c r="H23" s="12"/>
      <c r="I23" s="15"/>
      <c r="J23" s="15"/>
      <c r="K23" s="15"/>
      <c r="L23" s="15"/>
      <c r="M23" s="18" t="str">
        <f t="shared" si="0"/>
        <v/>
      </c>
      <c r="N23" s="18" t="str">
        <f t="shared" si="1"/>
        <v/>
      </c>
      <c r="O23" s="19"/>
      <c r="P23" s="19"/>
      <c r="Q23" s="15"/>
      <c r="R23" s="15"/>
      <c r="S23" s="12"/>
      <c r="T23" s="9" t="s">
        <v>288</v>
      </c>
      <c r="U23" s="9"/>
      <c r="V23" s="9"/>
      <c r="W23" s="9"/>
    </row>
    <row r="24" spans="1:23" ht="46.05" customHeight="1">
      <c r="A24" s="15"/>
      <c r="B24" s="11" t="str">
        <f>IF(A24="","",IFERROR(INDEX('03 Diagnóstico'!$C$6:$C$35,MATCH(A24,'03 Diagnóstico'!$A$6:$A$35,0)),""))</f>
        <v/>
      </c>
      <c r="C24" s="12"/>
      <c r="D24" s="12"/>
      <c r="E24" s="12"/>
      <c r="F24" s="12"/>
      <c r="G24" s="12"/>
      <c r="H24" s="12"/>
      <c r="I24" s="15"/>
      <c r="J24" s="15"/>
      <c r="K24" s="15"/>
      <c r="L24" s="15"/>
      <c r="M24" s="18" t="str">
        <f t="shared" si="0"/>
        <v/>
      </c>
      <c r="N24" s="18" t="str">
        <f t="shared" si="1"/>
        <v/>
      </c>
      <c r="O24" s="19"/>
      <c r="P24" s="19"/>
      <c r="Q24" s="15"/>
      <c r="R24" s="15"/>
      <c r="S24" s="12"/>
      <c r="T24" s="9" t="s">
        <v>289</v>
      </c>
      <c r="U24" s="9"/>
      <c r="V24" s="9"/>
      <c r="W24" s="9"/>
    </row>
    <row r="25" spans="1:23" ht="46.05" customHeight="1">
      <c r="A25" s="15"/>
      <c r="B25" s="11" t="str">
        <f>IF(A25="","",IFERROR(INDEX('03 Diagnóstico'!$C$6:$C$35,MATCH(A25,'03 Diagnóstico'!$A$6:$A$35,0)),""))</f>
        <v/>
      </c>
      <c r="C25" s="12"/>
      <c r="D25" s="12"/>
      <c r="E25" s="12"/>
      <c r="F25" s="12"/>
      <c r="G25" s="12"/>
      <c r="H25" s="12"/>
      <c r="I25" s="15"/>
      <c r="J25" s="15"/>
      <c r="K25" s="15"/>
      <c r="L25" s="15"/>
      <c r="M25" s="18" t="str">
        <f t="shared" si="0"/>
        <v/>
      </c>
      <c r="N25" s="18" t="str">
        <f t="shared" si="1"/>
        <v/>
      </c>
      <c r="O25" s="19"/>
      <c r="P25" s="19"/>
      <c r="Q25" s="15"/>
      <c r="R25" s="15"/>
      <c r="S25" s="12"/>
      <c r="T25" s="9" t="s">
        <v>290</v>
      </c>
      <c r="U25" s="9"/>
      <c r="V25" s="9"/>
      <c r="W25" s="9"/>
    </row>
    <row r="26" spans="1:23" ht="46.05" customHeight="1">
      <c r="A26" s="15"/>
      <c r="B26" s="11" t="str">
        <f>IF(A26="","",IFERROR(INDEX('03 Diagnóstico'!$C$6:$C$35,MATCH(A26,'03 Diagnóstico'!$A$6:$A$35,0)),""))</f>
        <v/>
      </c>
      <c r="C26" s="12"/>
      <c r="D26" s="12"/>
      <c r="E26" s="12"/>
      <c r="F26" s="12"/>
      <c r="G26" s="12"/>
      <c r="H26" s="12"/>
      <c r="I26" s="15"/>
      <c r="J26" s="15"/>
      <c r="K26" s="15"/>
      <c r="L26" s="15"/>
      <c r="M26" s="18" t="str">
        <f t="shared" si="0"/>
        <v/>
      </c>
      <c r="N26" s="18" t="str">
        <f t="shared" si="1"/>
        <v/>
      </c>
      <c r="O26" s="19"/>
      <c r="P26" s="19"/>
      <c r="Q26" s="15"/>
      <c r="R26" s="15"/>
      <c r="S26" s="12"/>
      <c r="T26" s="9" t="s">
        <v>291</v>
      </c>
      <c r="U26" s="9"/>
      <c r="V26" s="9"/>
      <c r="W26" s="9"/>
    </row>
    <row r="27" spans="1:23" ht="46.05" customHeight="1">
      <c r="A27" s="15"/>
      <c r="B27" s="11" t="str">
        <f>IF(A27="","",IFERROR(INDEX('03 Diagnóstico'!$C$6:$C$35,MATCH(A27,'03 Diagnóstico'!$A$6:$A$35,0)),""))</f>
        <v/>
      </c>
      <c r="C27" s="12"/>
      <c r="D27" s="12"/>
      <c r="E27" s="12"/>
      <c r="F27" s="12"/>
      <c r="G27" s="12"/>
      <c r="H27" s="12"/>
      <c r="I27" s="15"/>
      <c r="J27" s="15"/>
      <c r="K27" s="15"/>
      <c r="L27" s="15"/>
      <c r="M27" s="18" t="str">
        <f t="shared" si="0"/>
        <v/>
      </c>
      <c r="N27" s="18" t="str">
        <f t="shared" si="1"/>
        <v/>
      </c>
      <c r="O27" s="19"/>
      <c r="P27" s="19"/>
      <c r="Q27" s="15"/>
      <c r="R27" s="15"/>
      <c r="S27" s="12"/>
      <c r="T27" s="9" t="s">
        <v>292</v>
      </c>
      <c r="U27" s="9"/>
      <c r="V27" s="9"/>
      <c r="W27" s="9"/>
    </row>
    <row r="28" spans="1:23" ht="46.05" customHeight="1">
      <c r="A28" s="15"/>
      <c r="B28" s="11" t="str">
        <f>IF(A28="","",IFERROR(INDEX('03 Diagnóstico'!$C$6:$C$35,MATCH(A28,'03 Diagnóstico'!$A$6:$A$35,0)),""))</f>
        <v/>
      </c>
      <c r="C28" s="12"/>
      <c r="D28" s="12"/>
      <c r="E28" s="12"/>
      <c r="F28" s="12"/>
      <c r="G28" s="12"/>
      <c r="H28" s="12"/>
      <c r="I28" s="15"/>
      <c r="J28" s="15"/>
      <c r="K28" s="15"/>
      <c r="L28" s="15"/>
      <c r="M28" s="18" t="str">
        <f t="shared" si="0"/>
        <v/>
      </c>
      <c r="N28" s="18" t="str">
        <f t="shared" si="1"/>
        <v/>
      </c>
      <c r="O28" s="19"/>
      <c r="P28" s="19"/>
      <c r="Q28" s="15"/>
      <c r="R28" s="15"/>
      <c r="S28" s="12"/>
      <c r="T28" s="9" t="s">
        <v>293</v>
      </c>
      <c r="U28" s="9"/>
      <c r="V28" s="9"/>
      <c r="W28" s="9"/>
    </row>
    <row r="29" spans="1:23" ht="46.05" customHeight="1">
      <c r="A29" s="15"/>
      <c r="B29" s="11" t="str">
        <f>IF(A29="","",IFERROR(INDEX('03 Diagnóstico'!$C$6:$C$35,MATCH(A29,'03 Diagnóstico'!$A$6:$A$35,0)),""))</f>
        <v/>
      </c>
      <c r="C29" s="12"/>
      <c r="D29" s="12"/>
      <c r="E29" s="12"/>
      <c r="F29" s="12"/>
      <c r="G29" s="12"/>
      <c r="H29" s="12"/>
      <c r="I29" s="15"/>
      <c r="J29" s="15"/>
      <c r="K29" s="15"/>
      <c r="L29" s="15"/>
      <c r="M29" s="18" t="str">
        <f t="shared" si="0"/>
        <v/>
      </c>
      <c r="N29" s="18" t="str">
        <f t="shared" si="1"/>
        <v/>
      </c>
      <c r="O29" s="19"/>
      <c r="P29" s="19"/>
      <c r="Q29" s="15"/>
      <c r="R29" s="15"/>
      <c r="S29" s="12"/>
      <c r="T29" s="9" t="s">
        <v>294</v>
      </c>
      <c r="U29" s="9"/>
      <c r="V29" s="9"/>
      <c r="W29" s="9"/>
    </row>
    <row r="30" spans="1:23" ht="46.05" customHeight="1">
      <c r="A30" s="15"/>
      <c r="B30" s="11" t="str">
        <f>IF(A30="","",IFERROR(INDEX('03 Diagnóstico'!$C$6:$C$35,MATCH(A30,'03 Diagnóstico'!$A$6:$A$35,0)),""))</f>
        <v/>
      </c>
      <c r="C30" s="12"/>
      <c r="D30" s="12"/>
      <c r="E30" s="12"/>
      <c r="F30" s="12"/>
      <c r="G30" s="12"/>
      <c r="H30" s="12"/>
      <c r="I30" s="15"/>
      <c r="J30" s="15"/>
      <c r="K30" s="15"/>
      <c r="L30" s="15"/>
      <c r="M30" s="18" t="str">
        <f t="shared" si="0"/>
        <v/>
      </c>
      <c r="N30" s="18" t="str">
        <f t="shared" si="1"/>
        <v/>
      </c>
      <c r="O30" s="19"/>
      <c r="P30" s="19"/>
      <c r="Q30" s="15"/>
      <c r="R30" s="15"/>
      <c r="S30" s="12"/>
      <c r="T30" s="9" t="s">
        <v>295</v>
      </c>
      <c r="U30" s="9"/>
      <c r="V30" s="9"/>
      <c r="W30" s="9"/>
    </row>
    <row r="31" spans="1:23" ht="46.05" customHeight="1">
      <c r="A31" s="15"/>
      <c r="B31" s="11" t="str">
        <f>IF(A31="","",IFERROR(INDEX('03 Diagnóstico'!$C$6:$C$35,MATCH(A31,'03 Diagnóstico'!$A$6:$A$35,0)),""))</f>
        <v/>
      </c>
      <c r="C31" s="12"/>
      <c r="D31" s="12"/>
      <c r="E31" s="12"/>
      <c r="F31" s="12"/>
      <c r="G31" s="12"/>
      <c r="H31" s="12"/>
      <c r="I31" s="15"/>
      <c r="J31" s="15"/>
      <c r="K31" s="15"/>
      <c r="L31" s="15"/>
      <c r="M31" s="18" t="str">
        <f t="shared" si="0"/>
        <v/>
      </c>
      <c r="N31" s="18" t="str">
        <f t="shared" si="1"/>
        <v/>
      </c>
      <c r="O31" s="19"/>
      <c r="P31" s="19"/>
      <c r="Q31" s="15"/>
      <c r="R31" s="15"/>
      <c r="S31" s="12"/>
    </row>
    <row r="32" spans="1:23" ht="46.05" customHeight="1">
      <c r="A32" s="15"/>
      <c r="B32" s="11" t="str">
        <f>IF(A32="","",IFERROR(INDEX('03 Diagnóstico'!$C$6:$C$35,MATCH(A32,'03 Diagnóstico'!$A$6:$A$35,0)),""))</f>
        <v/>
      </c>
      <c r="C32" s="12"/>
      <c r="D32" s="12"/>
      <c r="E32" s="12"/>
      <c r="F32" s="12"/>
      <c r="G32" s="12"/>
      <c r="H32" s="12"/>
      <c r="I32" s="15"/>
      <c r="J32" s="15"/>
      <c r="K32" s="15"/>
      <c r="L32" s="15"/>
      <c r="M32" s="18" t="str">
        <f t="shared" si="0"/>
        <v/>
      </c>
      <c r="N32" s="18" t="str">
        <f t="shared" si="1"/>
        <v/>
      </c>
      <c r="O32" s="19"/>
      <c r="P32" s="19"/>
      <c r="Q32" s="15"/>
      <c r="R32" s="15"/>
      <c r="S32" s="12"/>
    </row>
    <row r="33" spans="1:19" ht="46.05" customHeight="1">
      <c r="A33" s="15"/>
      <c r="B33" s="11" t="str">
        <f>IF(A33="","",IFERROR(INDEX('03 Diagnóstico'!$C$6:$C$35,MATCH(A33,'03 Diagnóstico'!$A$6:$A$35,0)),""))</f>
        <v/>
      </c>
      <c r="C33" s="12"/>
      <c r="D33" s="12"/>
      <c r="E33" s="12"/>
      <c r="F33" s="12"/>
      <c r="G33" s="12"/>
      <c r="H33" s="12"/>
      <c r="I33" s="15"/>
      <c r="J33" s="15"/>
      <c r="K33" s="15"/>
      <c r="L33" s="15"/>
      <c r="M33" s="18" t="str">
        <f t="shared" si="0"/>
        <v/>
      </c>
      <c r="N33" s="18" t="str">
        <f t="shared" si="1"/>
        <v/>
      </c>
      <c r="O33" s="19"/>
      <c r="P33" s="19"/>
      <c r="Q33" s="15"/>
      <c r="R33" s="15"/>
      <c r="S33" s="12"/>
    </row>
    <row r="34" spans="1:19" ht="46.05" customHeight="1">
      <c r="A34" s="15"/>
      <c r="B34" s="11" t="str">
        <f>IF(A34="","",IFERROR(INDEX('03 Diagnóstico'!$C$6:$C$35,MATCH(A34,'03 Diagnóstico'!$A$6:$A$35,0)),""))</f>
        <v/>
      </c>
      <c r="C34" s="12"/>
      <c r="D34" s="12"/>
      <c r="E34" s="12"/>
      <c r="F34" s="12"/>
      <c r="G34" s="12"/>
      <c r="H34" s="12"/>
      <c r="I34" s="15"/>
      <c r="J34" s="15"/>
      <c r="K34" s="15"/>
      <c r="L34" s="15"/>
      <c r="M34" s="18" t="str">
        <f t="shared" si="0"/>
        <v/>
      </c>
      <c r="N34" s="18" t="str">
        <f t="shared" si="1"/>
        <v/>
      </c>
      <c r="O34" s="19"/>
      <c r="P34" s="19"/>
      <c r="Q34" s="15"/>
      <c r="R34" s="15"/>
      <c r="S34" s="12"/>
    </row>
    <row r="35" spans="1:19" ht="46.05" customHeight="1">
      <c r="A35" s="15"/>
      <c r="B35" s="11" t="str">
        <f>IF(A35="","",IFERROR(INDEX('03 Diagnóstico'!$C$6:$C$35,MATCH(A35,'03 Diagnóstico'!$A$6:$A$35,0)),""))</f>
        <v/>
      </c>
      <c r="C35" s="12"/>
      <c r="D35" s="12"/>
      <c r="E35" s="12"/>
      <c r="F35" s="12"/>
      <c r="G35" s="12"/>
      <c r="H35" s="12"/>
      <c r="I35" s="15"/>
      <c r="J35" s="15"/>
      <c r="K35" s="15"/>
      <c r="L35" s="15"/>
      <c r="M35" s="18" t="str">
        <f t="shared" si="0"/>
        <v/>
      </c>
      <c r="N35" s="18" t="str">
        <f t="shared" si="1"/>
        <v/>
      </c>
      <c r="O35" s="19"/>
      <c r="P35" s="19"/>
      <c r="Q35" s="15"/>
      <c r="R35" s="15"/>
      <c r="S35" s="12"/>
    </row>
    <row r="36" spans="1:19" ht="46.05" customHeight="1">
      <c r="A36" s="15"/>
      <c r="B36" s="11" t="str">
        <f>IF(A36="","",IFERROR(INDEX('03 Diagnóstico'!$C$6:$C$35,MATCH(A36,'03 Diagnóstico'!$A$6:$A$35,0)),""))</f>
        <v/>
      </c>
      <c r="C36" s="12"/>
      <c r="D36" s="12"/>
      <c r="E36" s="12"/>
      <c r="F36" s="12"/>
      <c r="G36" s="12"/>
      <c r="H36" s="12"/>
      <c r="I36" s="15"/>
      <c r="J36" s="15"/>
      <c r="K36" s="15"/>
      <c r="L36" s="15"/>
      <c r="M36" s="18" t="str">
        <f t="shared" si="0"/>
        <v/>
      </c>
      <c r="N36" s="18" t="str">
        <f t="shared" si="1"/>
        <v/>
      </c>
      <c r="O36" s="19"/>
      <c r="P36" s="19"/>
      <c r="Q36" s="15"/>
      <c r="R36" s="15"/>
      <c r="S36" s="12"/>
    </row>
    <row r="37" spans="1:19" ht="46.05" customHeight="1">
      <c r="A37" s="15"/>
      <c r="B37" s="11" t="str">
        <f>IF(A37="","",IFERROR(INDEX('03 Diagnóstico'!$C$6:$C$35,MATCH(A37,'03 Diagnóstico'!$A$6:$A$35,0)),""))</f>
        <v/>
      </c>
      <c r="C37" s="12"/>
      <c r="D37" s="12"/>
      <c r="E37" s="12"/>
      <c r="F37" s="12"/>
      <c r="G37" s="12"/>
      <c r="H37" s="12"/>
      <c r="I37" s="15"/>
      <c r="J37" s="15"/>
      <c r="K37" s="15"/>
      <c r="L37" s="15"/>
      <c r="M37" s="18" t="str">
        <f t="shared" si="0"/>
        <v/>
      </c>
      <c r="N37" s="18" t="str">
        <f t="shared" si="1"/>
        <v/>
      </c>
      <c r="O37" s="19"/>
      <c r="P37" s="19"/>
      <c r="Q37" s="15"/>
      <c r="R37" s="15"/>
      <c r="S37" s="12"/>
    </row>
    <row r="38" spans="1:19" ht="46.05" customHeight="1">
      <c r="A38" s="15"/>
      <c r="B38" s="11" t="str">
        <f>IF(A38="","",IFERROR(INDEX('03 Diagnóstico'!$C$6:$C$35,MATCH(A38,'03 Diagnóstico'!$A$6:$A$35,0)),""))</f>
        <v/>
      </c>
      <c r="C38" s="12"/>
      <c r="D38" s="12"/>
      <c r="E38" s="12"/>
      <c r="F38" s="12"/>
      <c r="G38" s="12"/>
      <c r="H38" s="12"/>
      <c r="I38" s="15"/>
      <c r="J38" s="15"/>
      <c r="K38" s="15"/>
      <c r="L38" s="15"/>
      <c r="M38" s="18" t="str">
        <f t="shared" si="0"/>
        <v/>
      </c>
      <c r="N38" s="18" t="str">
        <f t="shared" si="1"/>
        <v/>
      </c>
      <c r="O38" s="19"/>
      <c r="P38" s="19"/>
      <c r="Q38" s="15"/>
      <c r="R38" s="15"/>
      <c r="S38" s="12"/>
    </row>
    <row r="39" spans="1:19" ht="46.05" customHeight="1">
      <c r="A39" s="15"/>
      <c r="B39" s="11" t="str">
        <f>IF(A39="","",IFERROR(INDEX('03 Diagnóstico'!$C$6:$C$35,MATCH(A39,'03 Diagnóstico'!$A$6:$A$35,0)),""))</f>
        <v/>
      </c>
      <c r="C39" s="12"/>
      <c r="D39" s="12"/>
      <c r="E39" s="12"/>
      <c r="F39" s="12"/>
      <c r="G39" s="12"/>
      <c r="H39" s="12"/>
      <c r="I39" s="15"/>
      <c r="J39" s="15"/>
      <c r="K39" s="15"/>
      <c r="L39" s="15"/>
      <c r="M39" s="18" t="str">
        <f t="shared" si="0"/>
        <v/>
      </c>
      <c r="N39" s="18" t="str">
        <f t="shared" si="1"/>
        <v/>
      </c>
      <c r="O39" s="19"/>
      <c r="P39" s="19"/>
      <c r="Q39" s="15"/>
      <c r="R39" s="15"/>
      <c r="S39" s="12"/>
    </row>
    <row r="40" spans="1:19" ht="46.05" customHeight="1">
      <c r="A40" s="15"/>
      <c r="B40" s="11" t="str">
        <f>IF(A40="","",IFERROR(INDEX('03 Diagnóstico'!$C$6:$C$35,MATCH(A40,'03 Diagnóstico'!$A$6:$A$35,0)),""))</f>
        <v/>
      </c>
      <c r="C40" s="12"/>
      <c r="D40" s="12"/>
      <c r="E40" s="12"/>
      <c r="F40" s="12"/>
      <c r="G40" s="12"/>
      <c r="H40" s="12"/>
      <c r="I40" s="15"/>
      <c r="J40" s="15"/>
      <c r="K40" s="15"/>
      <c r="L40" s="15"/>
      <c r="M40" s="18" t="str">
        <f t="shared" si="0"/>
        <v/>
      </c>
      <c r="N40" s="18" t="str">
        <f t="shared" si="1"/>
        <v/>
      </c>
      <c r="O40" s="19"/>
      <c r="P40" s="19"/>
      <c r="Q40" s="15"/>
      <c r="R40" s="15"/>
      <c r="S40" s="12"/>
    </row>
  </sheetData>
  <mergeCells count="7">
    <mergeCell ref="A1:S1"/>
    <mergeCell ref="A3:S3"/>
    <mergeCell ref="G5:S6"/>
    <mergeCell ref="A9:D9"/>
    <mergeCell ref="E9:I9"/>
    <mergeCell ref="J9:N9"/>
    <mergeCell ref="O9:S9"/>
  </mergeCells>
  <conditionalFormatting sqref="B11:B40">
    <cfRule type="expression" dxfId="8" priority="7">
      <formula>AND($A11&lt;&gt;"",$B11="")</formula>
    </cfRule>
  </conditionalFormatting>
  <conditionalFormatting sqref="N11:N40">
    <cfRule type="expression" dxfId="7" priority="8">
      <formula>AND(N11&lt;&gt;"",N11&lt;0.5)</formula>
    </cfRule>
    <cfRule type="expression" dxfId="6" priority="9">
      <formula>AND(N11&lt;&gt;"",N11&gt;=0.5,N11&lt;1)</formula>
    </cfRule>
    <cfRule type="expression" dxfId="5" priority="10">
      <formula>AND(N11&lt;&gt;"",N11&gt;=1)</formula>
    </cfRule>
  </conditionalFormatting>
  <conditionalFormatting sqref="P11:P40">
    <cfRule type="expression" dxfId="4" priority="6">
      <formula>AND($O11&lt;&gt;"",$P11&lt;&gt;"",$P11&lt;$O11)</formula>
    </cfRule>
  </conditionalFormatting>
  <conditionalFormatting sqref="Q11:Q40">
    <cfRule type="expression" dxfId="3" priority="2">
      <formula>Q11="Completado"</formula>
    </cfRule>
    <cfRule type="expression" dxfId="2" priority="3">
      <formula>Q11="En curso"</formula>
    </cfRule>
    <cfRule type="expression" dxfId="1" priority="4">
      <formula>Q11="En pausa"</formula>
    </cfRule>
    <cfRule type="expression" dxfId="0" priority="5">
      <formula>Q11="Cancelado"</formula>
    </cfRule>
  </conditionalFormatting>
  <dataValidations count="8">
    <dataValidation type="list" allowBlank="1" showInputMessage="1" showErrorMessage="1" errorTitle="ID no válido" error="Selecciona un ID del desplegable." promptTitle="ID del impacto" prompt="Selecciona el ID de una fila diligenciada en la hoja 03." sqref="A11:A40" xr:uid="{00000000-0002-0000-0300-000000000000}">
      <formula1>$T$1:$T$30</formula1>
    </dataValidation>
    <dataValidation type="list" allowBlank="1" showInputMessage="1" showErrorMessage="1" errorTitle="Opción no válida" error="Selecciona Reducir o Aumentar." promptTitle="Sentido de mejora" prompt="Elige Reducir cuando un valor menor sea mejor y Aumentar cuando un valor mayor sea mejor." sqref="I11:I40" xr:uid="{00000000-0002-0000-0300-000001000000}">
      <formula1>$U$1:$U$2</formula1>
    </dataValidation>
    <dataValidation type="decimal" operator="greaterThanOrEqual" allowBlank="1" showInputMessage="1" showErrorMessage="1" errorTitle="Valor no válido" error="Ingresa un número mayor o igual a cero." promptTitle="Valor numérico" prompt="Usa la misma unidad en línea base, meta y resultado. Si la unidad es %, escribe 4,8 para 4,8%." sqref="J11:L40" xr:uid="{00000000-0002-0000-0300-000002000000}">
      <formula1>0</formula1>
    </dataValidation>
    <dataValidation type="date" allowBlank="1" showInputMessage="1" showErrorMessage="1" errorTitle="Fecha no válida" error="Ingresa una fecha válida entre 01/01/2000 y 31/12/2100." promptTitle="Fecha de inicio" prompt="Ingresa una fecha válida entre 2000 y 2100." sqref="O11:O40" xr:uid="{00000000-0002-0000-0300-000003000000}">
      <formula1>DATE(2000,1,1)</formula1>
      <formula2>DATE(2100,12,31)</formula2>
    </dataValidation>
    <dataValidation type="custom" allowBlank="1" showInputMessage="1" showErrorMessage="1" errorTitle="Secuencia de fechas no válida" error="La fecha de revisión debe ser igual o posterior a la fecha de inicio." promptTitle="Fecha de revisión" prompt="Debe ser igual o posterior a la fecha de inicio." sqref="P11:P40" xr:uid="{00000000-0002-0000-0300-000004000000}">
      <formula1>OR(P11="",AND(ISNUMBER(P11),P11&gt;=DATE(2000,1,1),P11&lt;=DATE(2100,12,31),OR(O11="",P11&gt;=O11)))</formula1>
    </dataValidation>
    <dataValidation type="list" allowBlank="1" showInputMessage="1" showErrorMessage="1" errorTitle="Opción no válida" error="Selecciona una opción del desplegable." promptTitle="Estado" prompt="Selecciona la situación actual de la acción." sqref="Q11:Q40" xr:uid="{00000000-0002-0000-0300-000005000000}">
      <formula1>$V$1:$V$5</formula1>
    </dataValidation>
    <dataValidation type="list" allowBlank="1" showInputMessage="1" showErrorMessage="1" errorTitle="Opción no válida" error="Selecciona una opción del desplegable." promptTitle="Decisión siguiente" prompt="Define qué debe ocurrir después de revisar el resultado." sqref="R11:R40" xr:uid="{00000000-0002-0000-0300-000006000000}">
      <formula1>$W$1:$W$5</formula1>
    </dataValidation>
    <dataValidation type="custom" allowBlank="1" showInputMessage="1" showErrorMessage="1" errorTitle="Celda automática" error="No escribas ni pegues datos sobre esta celda." promptTitle="Celda automática" prompt="Esta celda contiene un ID o cálculo automático. No la edites." sqref="A6:E6 M11:N40 B11:B40" xr:uid="{00000000-0002-0000-0300-000007000000}">
      <formula1>FALSE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01 Instrucciones</vt:lpstr>
      <vt:lpstr>02 Glosario</vt:lpstr>
      <vt:lpstr>03 Diagnóstico</vt:lpstr>
      <vt:lpstr>04 Plan y seguimiento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2026-07-16T12:11:08Z</dcterms:modified>
</cp:coreProperties>
</file>