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789C397-0952-469A-9F98-E6C24D8C21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 Instrucciones" sheetId="1" r:id="rId1"/>
    <sheet name="02 Glosario" sheetId="2" r:id="rId2"/>
    <sheet name="03 Configuración" sheetId="3" r:id="rId3"/>
    <sheet name="04 Expertos" sheetId="4" r:id="rId4"/>
    <sheet name="05 Respuestas" sheetId="5" r:id="rId5"/>
    <sheet name="06 Resumen" sheetId="6" r:id="rId6"/>
    <sheet name="07 Conclusione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6" l="1"/>
  <c r="C38" i="6"/>
  <c r="B38" i="6"/>
  <c r="A38" i="6"/>
  <c r="F37" i="6"/>
  <c r="C37" i="6"/>
  <c r="B37" i="6"/>
  <c r="A37" i="6"/>
  <c r="F36" i="6"/>
  <c r="C36" i="6"/>
  <c r="B36" i="6"/>
  <c r="A36" i="6"/>
  <c r="F35" i="6"/>
  <c r="C35" i="6"/>
  <c r="B35" i="6"/>
  <c r="A35" i="6"/>
  <c r="F34" i="6"/>
  <c r="C34" i="6"/>
  <c r="B34" i="6"/>
  <c r="A34" i="6"/>
  <c r="F33" i="6"/>
  <c r="C33" i="6"/>
  <c r="B33" i="6"/>
  <c r="A33" i="6"/>
  <c r="F32" i="6"/>
  <c r="C32" i="6"/>
  <c r="B32" i="6"/>
  <c r="A32" i="6"/>
  <c r="F31" i="6"/>
  <c r="C31" i="6"/>
  <c r="B31" i="6"/>
  <c r="A31" i="6"/>
  <c r="F30" i="6"/>
  <c r="C30" i="6"/>
  <c r="B30" i="6"/>
  <c r="A30" i="6"/>
  <c r="F29" i="6"/>
  <c r="C29" i="6"/>
  <c r="B29" i="6"/>
  <c r="A29" i="6"/>
  <c r="F28" i="6"/>
  <c r="C28" i="6"/>
  <c r="B28" i="6"/>
  <c r="A28" i="6"/>
  <c r="F27" i="6"/>
  <c r="C27" i="6"/>
  <c r="B27" i="6"/>
  <c r="A27" i="6"/>
  <c r="F26" i="6"/>
  <c r="C26" i="6"/>
  <c r="B26" i="6"/>
  <c r="A26" i="6"/>
  <c r="F25" i="6"/>
  <c r="C25" i="6"/>
  <c r="B25" i="6"/>
  <c r="A25" i="6"/>
  <c r="F24" i="6"/>
  <c r="C24" i="6"/>
  <c r="B24" i="6"/>
  <c r="A24" i="6"/>
  <c r="F23" i="6"/>
  <c r="C23" i="6"/>
  <c r="B23" i="6"/>
  <c r="A23" i="6"/>
  <c r="F22" i="6"/>
  <c r="C22" i="6"/>
  <c r="B22" i="6"/>
  <c r="A22" i="6"/>
  <c r="F21" i="6"/>
  <c r="C21" i="6"/>
  <c r="B21" i="6"/>
  <c r="A21" i="6"/>
  <c r="F20" i="6"/>
  <c r="C20" i="6"/>
  <c r="B20" i="6"/>
  <c r="A20" i="6"/>
  <c r="F19" i="6"/>
  <c r="C19" i="6"/>
  <c r="B19" i="6"/>
  <c r="A19" i="6"/>
  <c r="F18" i="6"/>
  <c r="C18" i="6"/>
  <c r="B18" i="6"/>
  <c r="A18" i="6"/>
  <c r="F17" i="6"/>
  <c r="C17" i="6"/>
  <c r="B17" i="6"/>
  <c r="A17" i="6"/>
  <c r="F16" i="6"/>
  <c r="C16" i="6"/>
  <c r="B16" i="6"/>
  <c r="A16" i="6"/>
  <c r="F15" i="6"/>
  <c r="C15" i="6"/>
  <c r="B15" i="6"/>
  <c r="A15" i="6"/>
  <c r="F14" i="6"/>
  <c r="C14" i="6"/>
  <c r="B14" i="6"/>
  <c r="A14" i="6"/>
  <c r="F13" i="6"/>
  <c r="C13" i="6"/>
  <c r="B13" i="6"/>
  <c r="A13" i="6"/>
  <c r="B8" i="6"/>
  <c r="B6" i="6"/>
  <c r="B5" i="6"/>
  <c r="R31" i="5"/>
  <c r="E38" i="6" s="1"/>
  <c r="Q31" i="5"/>
  <c r="D38" i="6" s="1"/>
  <c r="P31" i="5"/>
  <c r="O31" i="5"/>
  <c r="N31" i="5"/>
  <c r="M31" i="5"/>
  <c r="R30" i="5"/>
  <c r="E37" i="6" s="1"/>
  <c r="Q30" i="5"/>
  <c r="D37" i="6" s="1"/>
  <c r="P30" i="5"/>
  <c r="O30" i="5"/>
  <c r="N30" i="5"/>
  <c r="M30" i="5"/>
  <c r="R29" i="5"/>
  <c r="E36" i="6" s="1"/>
  <c r="Q29" i="5"/>
  <c r="D36" i="6" s="1"/>
  <c r="P29" i="5"/>
  <c r="O29" i="5"/>
  <c r="N29" i="5"/>
  <c r="M29" i="5"/>
  <c r="R28" i="5"/>
  <c r="E35" i="6" s="1"/>
  <c r="Q28" i="5"/>
  <c r="D35" i="6" s="1"/>
  <c r="P28" i="5"/>
  <c r="O28" i="5"/>
  <c r="N28" i="5"/>
  <c r="M28" i="5"/>
  <c r="R27" i="5"/>
  <c r="E34" i="6" s="1"/>
  <c r="Q27" i="5"/>
  <c r="D34" i="6" s="1"/>
  <c r="P27" i="5"/>
  <c r="O27" i="5"/>
  <c r="N27" i="5"/>
  <c r="M27" i="5"/>
  <c r="R26" i="5"/>
  <c r="E33" i="6" s="1"/>
  <c r="Q26" i="5"/>
  <c r="D33" i="6" s="1"/>
  <c r="P26" i="5"/>
  <c r="O26" i="5"/>
  <c r="N26" i="5"/>
  <c r="M26" i="5"/>
  <c r="R25" i="5"/>
  <c r="E32" i="6" s="1"/>
  <c r="Q25" i="5"/>
  <c r="D32" i="6" s="1"/>
  <c r="P25" i="5"/>
  <c r="O25" i="5"/>
  <c r="N25" i="5"/>
  <c r="M25" i="5"/>
  <c r="R24" i="5"/>
  <c r="E31" i="6" s="1"/>
  <c r="Q24" i="5"/>
  <c r="D31" i="6" s="1"/>
  <c r="P24" i="5"/>
  <c r="O24" i="5"/>
  <c r="N24" i="5"/>
  <c r="M24" i="5"/>
  <c r="R23" i="5"/>
  <c r="E30" i="6" s="1"/>
  <c r="Q23" i="5"/>
  <c r="D30" i="6" s="1"/>
  <c r="P23" i="5"/>
  <c r="O23" i="5"/>
  <c r="N23" i="5"/>
  <c r="M23" i="5"/>
  <c r="R22" i="5"/>
  <c r="E29" i="6" s="1"/>
  <c r="Q22" i="5"/>
  <c r="D29" i="6" s="1"/>
  <c r="P22" i="5"/>
  <c r="O22" i="5"/>
  <c r="N22" i="5"/>
  <c r="M22" i="5"/>
  <c r="R21" i="5"/>
  <c r="E28" i="6" s="1"/>
  <c r="Q21" i="5"/>
  <c r="D28" i="6" s="1"/>
  <c r="P21" i="5"/>
  <c r="O21" i="5"/>
  <c r="N21" i="5"/>
  <c r="M21" i="5"/>
  <c r="R20" i="5"/>
  <c r="E27" i="6" s="1"/>
  <c r="Q20" i="5"/>
  <c r="D27" i="6" s="1"/>
  <c r="P20" i="5"/>
  <c r="O20" i="5"/>
  <c r="N20" i="5"/>
  <c r="M20" i="5"/>
  <c r="R19" i="5"/>
  <c r="E26" i="6" s="1"/>
  <c r="Q19" i="5"/>
  <c r="D26" i="6" s="1"/>
  <c r="P19" i="5"/>
  <c r="O19" i="5"/>
  <c r="N19" i="5"/>
  <c r="M19" i="5"/>
  <c r="R18" i="5"/>
  <c r="E25" i="6" s="1"/>
  <c r="Q18" i="5"/>
  <c r="D25" i="6" s="1"/>
  <c r="P18" i="5"/>
  <c r="O18" i="5"/>
  <c r="N18" i="5"/>
  <c r="M18" i="5"/>
  <c r="R17" i="5"/>
  <c r="E24" i="6" s="1"/>
  <c r="Q17" i="5"/>
  <c r="D24" i="6" s="1"/>
  <c r="P17" i="5"/>
  <c r="O17" i="5"/>
  <c r="N17" i="5"/>
  <c r="M17" i="5"/>
  <c r="R16" i="5"/>
  <c r="E23" i="6" s="1"/>
  <c r="Q16" i="5"/>
  <c r="D23" i="6" s="1"/>
  <c r="P16" i="5"/>
  <c r="O16" i="5"/>
  <c r="N16" i="5"/>
  <c r="M16" i="5"/>
  <c r="R15" i="5"/>
  <c r="E22" i="6" s="1"/>
  <c r="Q15" i="5"/>
  <c r="D22" i="6" s="1"/>
  <c r="P15" i="5"/>
  <c r="O15" i="5"/>
  <c r="N15" i="5"/>
  <c r="M15" i="5"/>
  <c r="R14" i="5"/>
  <c r="E21" i="6" s="1"/>
  <c r="Q14" i="5"/>
  <c r="D21" i="6" s="1"/>
  <c r="P14" i="5"/>
  <c r="O14" i="5"/>
  <c r="N14" i="5"/>
  <c r="M14" i="5"/>
  <c r="R13" i="5"/>
  <c r="E20" i="6" s="1"/>
  <c r="Q13" i="5"/>
  <c r="D20" i="6" s="1"/>
  <c r="O13" i="5"/>
  <c r="P13" i="5" s="1"/>
  <c r="N13" i="5"/>
  <c r="M13" i="5"/>
  <c r="R12" i="5"/>
  <c r="E19" i="6" s="1"/>
  <c r="Q12" i="5"/>
  <c r="D19" i="6" s="1"/>
  <c r="P12" i="5"/>
  <c r="O12" i="5"/>
  <c r="N12" i="5"/>
  <c r="M12" i="5"/>
  <c r="R11" i="5"/>
  <c r="E18" i="6" s="1"/>
  <c r="Q11" i="5"/>
  <c r="D18" i="6" s="1"/>
  <c r="O11" i="5"/>
  <c r="P11" i="5" s="1"/>
  <c r="N11" i="5"/>
  <c r="M11" i="5"/>
  <c r="R10" i="5"/>
  <c r="E17" i="6" s="1"/>
  <c r="Q10" i="5"/>
  <c r="D17" i="6" s="1"/>
  <c r="P10" i="5"/>
  <c r="O10" i="5"/>
  <c r="N10" i="5"/>
  <c r="M10" i="5"/>
  <c r="R9" i="5"/>
  <c r="E16" i="6" s="1"/>
  <c r="Q9" i="5"/>
  <c r="D16" i="6" s="1"/>
  <c r="O9" i="5"/>
  <c r="P9" i="5" s="1"/>
  <c r="N9" i="5"/>
  <c r="M9" i="5"/>
  <c r="R8" i="5"/>
  <c r="E15" i="6" s="1"/>
  <c r="Q8" i="5"/>
  <c r="D15" i="6" s="1"/>
  <c r="P8" i="5"/>
  <c r="O8" i="5"/>
  <c r="N8" i="5"/>
  <c r="M8" i="5"/>
  <c r="R7" i="5"/>
  <c r="E14" i="6" s="1"/>
  <c r="Q7" i="5"/>
  <c r="D14" i="6" s="1"/>
  <c r="O7" i="5"/>
  <c r="P7" i="5" s="1"/>
  <c r="N7" i="5"/>
  <c r="M7" i="5"/>
  <c r="R6" i="5"/>
  <c r="B9" i="6" s="1"/>
  <c r="Q6" i="5"/>
  <c r="B7" i="6" s="1"/>
  <c r="P6" i="5"/>
  <c r="O6" i="5"/>
  <c r="N6" i="5"/>
  <c r="M6" i="5"/>
  <c r="D13" i="6" l="1"/>
  <c r="E13" i="6"/>
</calcChain>
</file>

<file path=xl/sharedStrings.xml><?xml version="1.0" encoding="utf-8"?>
<sst xmlns="http://schemas.openxmlformats.org/spreadsheetml/2006/main" count="330" uniqueCount="243">
  <si>
    <t>Plantilla Método Delphi - Instrucciones de uso</t>
  </si>
  <si>
    <t>Objetivo</t>
  </si>
  <si>
    <t>Ayudarte a organizar un estudio Delphi básico-intermedio: configurar el problema, registrar expertos, capturar respuestas por ronda, medir consenso y cerrar conclusiones accionables.</t>
  </si>
  <si>
    <t>Antes de empezar</t>
  </si>
  <si>
    <t>La plantilla trae un ejemplo completo sobre una tienda que evalúa lanzar productos para mascotas. Úsalo como guía, luego borra solo los datos editables y reemplázalos por tu caso.</t>
  </si>
  <si>
    <t>Flujo rápido</t>
  </si>
  <si>
    <t>1) Configura el estudio. 2) Registra expertos. 3) Captura respuestas de ronda 1. 4) Revisa consenso. 5) Si hay preguntas en Revisar, crea ronda 2. 6) Cierra conclusiones.</t>
  </si>
  <si>
    <t>Regla visual</t>
  </si>
  <si>
    <t>Blanco = editable. Amarillo = análisis u observación del moderador. Gris = cálculo automático; no editar. Azul marino = títulos y encabezados.</t>
  </si>
  <si>
    <t>Qué borrar para usarla</t>
  </si>
  <si>
    <t>Borra únicamente los datos del ejemplo en las celdas editables: 03 columna B, 04 filas de expertos, 05 columnas A:D, E:L y S, y 07 filas de conclusiones.</t>
  </si>
  <si>
    <t>Qué NO borrar</t>
  </si>
  <si>
    <t>No borres encabezados, columnas, fórmulas de 05 M:R ni fórmulas de 06. Si borras una fórmula, el resumen dejará de funcionar.</t>
  </si>
  <si>
    <t>Paso 1 - 03 Configuración</t>
  </si>
  <si>
    <t>Define problema, pregunta principal, objetivo, moderador, fecha, número máximo de rondas, criterio de consenso y escala. Esto guía todo el ejercicio.</t>
  </si>
  <si>
    <t>Paso 2 - 04 Expertos</t>
  </si>
  <si>
    <t>Registra hasta 8 expertos con código E01 a E08. No necesitas escribir nombres reales. Marca Participa = Sí solo a quienes responderán.</t>
  </si>
  <si>
    <t>Paso 3 - 05 Respuestas</t>
  </si>
  <si>
    <t>Cada fila es una pregunta en una ronda. Completa A:D, captura respuestas 1 a 5 en E:L y escribe una observación corta en S. M:R se calcula solo.</t>
  </si>
  <si>
    <t>Cómo usar la escala</t>
  </si>
  <si>
    <t>1 = muy bajo o desacuerdo fuerte. 2 = bajo. 3 = medio. 4 = alto. 5 = muy alto o acuerdo fuerte. Para esta plantilla, 4 y 5 cuentan como acuerdo.</t>
  </si>
  <si>
    <t>Cómo pasar a otra ronda</t>
  </si>
  <si>
    <t>Si una pregunta queda en Revisar, usa el resumen del moderador para crear una nueva pregunta en la siguiente ronda. Ejemplo: Ronda 2, P01.</t>
  </si>
  <si>
    <t>Cuándo cerrar</t>
  </si>
  <si>
    <t>Cierra cuando las preguntas clave alcanzan el criterio de consenso o cuando tienes suficiente información para una decisión prudente. No fuerces unanimidad.</t>
  </si>
  <si>
    <t>Paso 4 - 06 Resumen</t>
  </si>
  <si>
    <t>No captures datos aquí. Revisa expertos activos, preguntas registradas, promedio de consenso y preguntas por revisar. Si hay Revisar, vuelve a 05.</t>
  </si>
  <si>
    <t>Paso 5 - 07 Conclusiones</t>
  </si>
  <si>
    <t>Resume decisiones accionables: tema, resultado, consenso, acción, responsable, fecha, indicador y estado. No copies todas las respuestas.</t>
  </si>
  <si>
    <t>Recomendación práctica</t>
  </si>
  <si>
    <t>Para pymes, usa 2 o 3 rondas, 4 a 8 expertos y 4 a 8 preguntas por ronda. Mantenerlo simple mejora la participación.</t>
  </si>
  <si>
    <t>Señales de problema</t>
  </si>
  <si>
    <t>Preguntas muy largas, expertos sin experiencia real, muchas respuestas en blanco, consenso muy bajo o conclusiones sin responsable.</t>
  </si>
  <si>
    <t>Después del ejercicio</t>
  </si>
  <si>
    <t>Convierte la decisión en seguimiento: define indicador, fecha de revisión y responsable. El método Delphi ayuda a decidir; los datos reales validan después.</t>
  </si>
  <si>
    <t>Nota final</t>
  </si>
  <si>
    <t>Esta es una versión básica-intermedia. Si necesitas rondas ilimitadas, dashboard avanzado o reporte ejecutivo, puedes construir una versión premium más adelante.</t>
  </si>
  <si>
    <t>Glosario de términos usados en la plantilla</t>
  </si>
  <si>
    <t>Consulta este glosario cuando una palabra de la plantilla no sea clara. No necesitas editar esta hoja.</t>
  </si>
  <si>
    <t>Término</t>
  </si>
  <si>
    <t>Significado práctico</t>
  </si>
  <si>
    <t>Dónde se usa</t>
  </si>
  <si>
    <t>Método Delphi</t>
  </si>
  <si>
    <t>Técnica para consultar expertos de forma anónima y por rondas hasta llegar a consenso o una conclusión útil.</t>
  </si>
  <si>
    <t>Toda la plantilla</t>
  </si>
  <si>
    <t>Experto</t>
  </si>
  <si>
    <t>Persona con conocimiento práctico o técnico sobre el tema evaluado.</t>
  </si>
  <si>
    <t>04 Expertos</t>
  </si>
  <si>
    <t>Código del experto</t>
  </si>
  <si>
    <t>Identificador anónimo como E01, E02 o E03. Evita usar nombres si se quiere proteger identidad.</t>
  </si>
  <si>
    <t>04 Expertos y 05 Respuestas</t>
  </si>
  <si>
    <t>Moderador</t>
  </si>
  <si>
    <t>Persona que recopila, resume y redistribuye respuestas sin imponer su opinión.</t>
  </si>
  <si>
    <t>03 Configuración y 05 Respuestas</t>
  </si>
  <si>
    <t>Ronda</t>
  </si>
  <si>
    <t>Ciclo de consulta. En cada ronda se hacen preguntas, se resumen respuestas y se decide si hace falta otra ronda.</t>
  </si>
  <si>
    <t>05 Respuestas</t>
  </si>
  <si>
    <t>ID pregunta</t>
  </si>
  <si>
    <t>Código corto para identificar cada pregunta, por ejemplo P01, P02 o R2-P01.</t>
  </si>
  <si>
    <t>05 Respuestas y 06 Resumen</t>
  </si>
  <si>
    <t>Pregunta</t>
  </si>
  <si>
    <t>Consulta que responderán los expertos. Debe ser clara, concreta y comparable.</t>
  </si>
  <si>
    <t>Tipo</t>
  </si>
  <si>
    <t>Formato de respuesta. En esta plantilla se usa principalmente escala 1-5.</t>
  </si>
  <si>
    <t>Escala 1-5</t>
  </si>
  <si>
    <t>Sistema para puntuar: 1 muy bajo, 2 bajo, 3 medio, 4 alto, 5 muy alto.</t>
  </si>
  <si>
    <t>Respuesta válida</t>
  </si>
  <si>
    <t>Valor numérico capturado entre 1 y 5 para un experto activo.</t>
  </si>
  <si>
    <t>Promedio</t>
  </si>
  <si>
    <t>Media de las respuestas válidas de los expertos.</t>
  </si>
  <si>
    <t>Mín</t>
  </si>
  <si>
    <t>Respuesta más baja registrada en la pregunta.</t>
  </si>
  <si>
    <t>Máx</t>
  </si>
  <si>
    <t>Respuesta más alta registrada en la pregunta.</t>
  </si>
  <si>
    <t>Rango</t>
  </si>
  <si>
    <t>Diferencia entre la respuesta más alta y la más baja. Ayuda a ver dispersión.</t>
  </si>
  <si>
    <t>% acuerdo</t>
  </si>
  <si>
    <t>Porcentaje de expertos que respondieron 4 o 5 sobre el total de respuestas válidas.</t>
  </si>
  <si>
    <t>Criterio de consenso</t>
  </si>
  <si>
    <t>Porcentaje mínimo requerido para declarar consenso. Ejemplo: 80%.</t>
  </si>
  <si>
    <t>03 Configuración</t>
  </si>
  <si>
    <t>Consenso</t>
  </si>
  <si>
    <t>Estado que aparece cuando el % acuerdo cumple el criterio definido.</t>
  </si>
  <si>
    <t>Revisar</t>
  </si>
  <si>
    <t>Estado que indica que la pregunta requiere aclaración, nueva ronda o análisis del moderador.</t>
  </si>
  <si>
    <t>Observación del moderador</t>
  </si>
  <si>
    <t>Resumen breve de patrones, riesgos o decisiones derivadas de las respuestas.</t>
  </si>
  <si>
    <t>Conclusión final</t>
  </si>
  <si>
    <t>Resultado útil para tomar una decisión y definir acciones concretas.</t>
  </si>
  <si>
    <t>07 Conclusiones</t>
  </si>
  <si>
    <t>Indicador de seguimiento</t>
  </si>
  <si>
    <t>Dato que se medirá después para validar si la decisión funcionó.</t>
  </si>
  <si>
    <t>Configuración del estudio Delphi</t>
  </si>
  <si>
    <t>Qué hacer aquí: reemplaza solo los datos de la columna B. Cuando termines, pasa a 04 Expertos. La columna C explica cómo llenar cada campo y la columna D confirma que es editable.</t>
  </si>
  <si>
    <t>Campo</t>
  </si>
  <si>
    <t>Dato del ejemplo / reemplaza aquí</t>
  </si>
  <si>
    <t>Instrucción</t>
  </si>
  <si>
    <t>Editable</t>
  </si>
  <si>
    <t>Problema a resolver</t>
  </si>
  <si>
    <t>Evaluar si conviene lanzar una línea de productos para mascotas en una tienda de artículos para el hogar.</t>
  </si>
  <si>
    <t>Describe el problema de negocio en una frase clara.</t>
  </si>
  <si>
    <t>Sí</t>
  </si>
  <si>
    <t>Pregunta principal</t>
  </si>
  <si>
    <t>¿Qué productos para mascotas deberían probarse primero y qué volumen inicial de compra sería prudente para los primeros tres meses?</t>
  </si>
  <si>
    <t>Convierte el problema en una pregunta concreta.</t>
  </si>
  <si>
    <t>Objetivo del estudio</t>
  </si>
  <si>
    <t>Definir una prueba inicial de productos, volumen de compra y riesgos a controlar antes de invertir más inventario.</t>
  </si>
  <si>
    <t>Indica qué decisión quieres tomar al finalizar.</t>
  </si>
  <si>
    <t>Administrador de la tienda</t>
  </si>
  <si>
    <t>Persona que recopila y resume respuestas.</t>
  </si>
  <si>
    <t>Fecha de inicio</t>
  </si>
  <si>
    <t>Fecha de inicio del ejercicio.</t>
  </si>
  <si>
    <t>Número máximo de rondas</t>
  </si>
  <si>
    <t>Se recomienda usar entre 2 y 3 rondas.</t>
  </si>
  <si>
    <t>Porcentaje mínimo de acuerdo. Ejemplo: 80%.</t>
  </si>
  <si>
    <t>Escala utilizada</t>
  </si>
  <si>
    <t>1 a 5</t>
  </si>
  <si>
    <t>1 = muy bajo, 5 = muy alto.</t>
  </si>
  <si>
    <t>Decisión esperada</t>
  </si>
  <si>
    <t>Comprar pocas referencias, medir rotación durante 15 días y ampliar solo si la demanda responde.</t>
  </si>
  <si>
    <t>Resultado esperado después de revisar el consenso.</t>
  </si>
  <si>
    <t>Registro de expertos</t>
  </si>
  <si>
    <t>Qué hacer aquí: escribe un experto por fila. Usa códigos E01 a E08 y marca Participa = Sí solo a quienes responderán. Esos códigos son las columnas E01-E08 de la hoja 05 Respuestas.</t>
  </si>
  <si>
    <t>Regla práctica: busca perfiles distintos. Ejemplo: ventas, compras, inventario, cliente, proveedor, finanzas. No uses solo personas que piensan igual.</t>
  </si>
  <si>
    <t>Código</t>
  </si>
  <si>
    <t>Área / perfil</t>
  </si>
  <si>
    <t>Experiencia</t>
  </si>
  <si>
    <t>Rol en el estudio</t>
  </si>
  <si>
    <t>Participa</t>
  </si>
  <si>
    <t>Observación</t>
  </si>
  <si>
    <t>Uso en respuestas</t>
  </si>
  <si>
    <t>E01</t>
  </si>
  <si>
    <t>Proveedor de accesorios para mascotas</t>
  </si>
  <si>
    <t>10 años</t>
  </si>
  <si>
    <t>Aporta visión de categoría y rotación</t>
  </si>
  <si>
    <t>Conoce productos más vendidos en tiendas similares.</t>
  </si>
  <si>
    <t>Columna E01</t>
  </si>
  <si>
    <t>E02</t>
  </si>
  <si>
    <t>Vendedor de tienda</t>
  </si>
  <si>
    <t>4 años</t>
  </si>
  <si>
    <t>Aporta preguntas frecuentes de clientes</t>
  </si>
  <si>
    <t>Identifica interés de clientes actuales.</t>
  </si>
  <si>
    <t>Columna E02</t>
  </si>
  <si>
    <t>E03</t>
  </si>
  <si>
    <t>Encargado de inventario</t>
  </si>
  <si>
    <t>6 años</t>
  </si>
  <si>
    <t>Evalúa espacio, reposición y riesgo de sobrestock</t>
  </si>
  <si>
    <t>Advierte límites de almacenamiento.</t>
  </si>
  <si>
    <t>Columna E03</t>
  </si>
  <si>
    <t>E04</t>
  </si>
  <si>
    <t>Cliente frecuente con mascotas</t>
  </si>
  <si>
    <t>Comprador habitual</t>
  </si>
  <si>
    <t>Aporta visión de consumidor</t>
  </si>
  <si>
    <t>Sugiere productos básicos de entrada.</t>
  </si>
  <si>
    <t>Columna E04</t>
  </si>
  <si>
    <t>E05</t>
  </si>
  <si>
    <t>Responsable financiero</t>
  </si>
  <si>
    <t>8 años</t>
  </si>
  <si>
    <t>Evalúa margen, caja y riesgo de inversión</t>
  </si>
  <si>
    <t>Recomienda prueba controlada.</t>
  </si>
  <si>
    <t>Columna E05</t>
  </si>
  <si>
    <t>E06</t>
  </si>
  <si>
    <t>No</t>
  </si>
  <si>
    <t>Columna E06</t>
  </si>
  <si>
    <t>E07</t>
  </si>
  <si>
    <t>Columna E07</t>
  </si>
  <si>
    <t>E08</t>
  </si>
  <si>
    <t>Columna E08</t>
  </si>
  <si>
    <t>Captura de respuestas por ronda</t>
  </si>
  <si>
    <t>Qué hacer aquí: completa A:D para cada pregunta, captura respuestas 1 a 5 en E:L y escribe una observación del moderador en S. No edites M:R: son cálculos automáticos.</t>
  </si>
  <si>
    <t>Escala: 1 = muy bajo/desacuerdo fuerte | 2 = bajo | 3 = medio | 4 = alto | 5 = muy alto/acuerdo fuerte. Deja vacío si el experto no participa. Si Estado = Revisar, crea una nueva pregunta en la siguiente ronda.</t>
  </si>
  <si>
    <t>1. Datos de la pregunta</t>
  </si>
  <si>
    <t>2. Respuestas de expertos</t>
  </si>
  <si>
    <t>3. Automático</t>
  </si>
  <si>
    <t>4. Observación</t>
  </si>
  <si>
    <t>Estado</t>
  </si>
  <si>
    <t>P01</t>
  </si>
  <si>
    <t>Potencial de demanda inicial de accesorios para mascotas</t>
  </si>
  <si>
    <t>Mayoría ve demanda atractiva, pero inventario recomienda prudencia.</t>
  </si>
  <si>
    <t>P02</t>
  </si>
  <si>
    <t>Riesgo de comprar demasiadas referencias al inicio</t>
  </si>
  <si>
    <t>Riesgo alto. Recomendación: prueba limitada.</t>
  </si>
  <si>
    <t>P03</t>
  </si>
  <si>
    <t>Conveniencia de iniciar con camas, comederos y juguetes económicos</t>
  </si>
  <si>
    <t>Hay acuerdo sobre iniciar con productos básicos y de baja barrera.</t>
  </si>
  <si>
    <t>P04</t>
  </si>
  <si>
    <t>Volumen inicial prudente para la primera compra</t>
  </si>
  <si>
    <t>Se sugiere volumen moderado; no ampliar hasta medir rotación.</t>
  </si>
  <si>
    <t>Después del resumen, ¿mantiene la estimación de demanda inicial?</t>
  </si>
  <si>
    <t>El consenso sube tras aclarar que será una prueba pequeña.</t>
  </si>
  <si>
    <t>¿Está de acuerdo con limitar la compra inicial a pocas referencias?</t>
  </si>
  <si>
    <t>Consenso fuerte: iniciar con pocas referencias y seguimiento quincenal.</t>
  </si>
  <si>
    <t>¿Se debe ampliar la categoría solo si la rotación responde?</t>
  </si>
  <si>
    <t>Consenso fuerte: ampliar solo con datos de venta.</t>
  </si>
  <si>
    <t>¿La decisión final debe incluir revisión cada 15 días?</t>
  </si>
  <si>
    <t>Consenso fuerte sobre seguimiento cada 15 días.</t>
  </si>
  <si>
    <t>Nota: Si borras el ejemplo, borra solo las celdas editables A:D, E:L y S. No borres M:R porque contienen los cálculos automáticos.</t>
  </si>
  <si>
    <t>Resumen visual del consenso</t>
  </si>
  <si>
    <t>Qué hacer aquí: no captures datos. Revisa los indicadores y el detalle. Si Preguntas por revisar es mayor que 0, vuelve a 05 Respuestas y crea una nueva pregunta en la siguiente ronda.</t>
  </si>
  <si>
    <t>Lectura rápida: Consenso = puedes usar la respuesta para decidir. Revisar = necesita aclaración, nueva ronda o una decisión prudente con más control.</t>
  </si>
  <si>
    <t>Indicador</t>
  </si>
  <si>
    <t>Resultado</t>
  </si>
  <si>
    <t>Lectura rápida</t>
  </si>
  <si>
    <t>Expertos activos</t>
  </si>
  <si>
    <t>Cantidad de expertos marcados como participantes.</t>
  </si>
  <si>
    <t>Preguntas registradas</t>
  </si>
  <si>
    <t>Total de preguntas/rondas capturadas.</t>
  </si>
  <si>
    <t>Promedio de consenso</t>
  </si>
  <si>
    <t>Promedio del % de acuerdo en preguntas con respuestas.</t>
  </si>
  <si>
    <t>Preguntas con consenso</t>
  </si>
  <si>
    <t>Preguntas que alcanzan el criterio definido.</t>
  </si>
  <si>
    <t>Preguntas por revisar</t>
  </si>
  <si>
    <t>Preguntas que requieren nueva ronda o aclaración.</t>
  </si>
  <si>
    <t>Detalle automático por pregunta: usa esta tabla para identificar qué preguntas ya tienen consenso y cuáles requieren revisión.</t>
  </si>
  <si>
    <t>Conclusiones y plan de acción</t>
  </si>
  <si>
    <t>Qué hacer aquí: completa esta hoja solo al final. Escribe una fila por decisión accionable, no una fila por cada respuesta. Debe quedar claro qué se hará, quién lo hará, cuándo se revisará y con qué indicador.</t>
  </si>
  <si>
    <t>Criterio de cierre: si hay temas en Revisar, incluye una acción prudente: nueva ronda, prueba piloto, más datos o seguimiento más corto. No cierres una decisión importante sin responsable ni indicador.</t>
  </si>
  <si>
    <t>Tema</t>
  </si>
  <si>
    <t>Resultado final</t>
  </si>
  <si>
    <t>Nivel de consenso</t>
  </si>
  <si>
    <t>Decisión / acción recomendada</t>
  </si>
  <si>
    <t>Responsable</t>
  </si>
  <si>
    <t>Fecha seguimiento</t>
  </si>
  <si>
    <t>Estado seguimiento</t>
  </si>
  <si>
    <t>Categoría inicial</t>
  </si>
  <si>
    <t>Camas pequeñas, comederos y juguetes económicos tienen mejor potencial para prueba inicial.</t>
  </si>
  <si>
    <t>Iniciar con tres líneas y pocas referencias.</t>
  </si>
  <si>
    <t>Administrador</t>
  </si>
  <si>
    <t>Ventas por referencia y rotación semanal</t>
  </si>
  <si>
    <t>Pendiente</t>
  </si>
  <si>
    <t>Volumen de compra</t>
  </si>
  <si>
    <t>El grupo recomienda compra moderada para evitar sobreinventario.</t>
  </si>
  <si>
    <t>Comprar lote piloto y no ampliar hasta medir ventas.</t>
  </si>
  <si>
    <t>Encargado de compras</t>
  </si>
  <si>
    <t>Inventario disponible / ventas acumuladas</t>
  </si>
  <si>
    <t>Riesgo principal</t>
  </si>
  <si>
    <t>El mayor riesgo es comprar demasiadas referencias sin demanda validada.</t>
  </si>
  <si>
    <t>Limitar referencias, revisar cada 15 días y ajustar compra.</t>
  </si>
  <si>
    <t>Referencias sin rotación</t>
  </si>
  <si>
    <t>Seguimiento</t>
  </si>
  <si>
    <t>Se recomienda seguimiento quincenal antes de ampliar la categoría.</t>
  </si>
  <si>
    <t>Crear revisión de resultados cada 15 días.</t>
  </si>
  <si>
    <t>Margen, rotación y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</si>
</sst>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12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color rgb="FF111827"/>
      <name val="Carlito"/>
    </font>
    <font>
      <sz val="11"/>
      <color rgb="FF111827"/>
      <name val="Carlito"/>
    </font>
    <font>
      <b/>
      <sz val="11"/>
      <color rgb="FF001F3F"/>
      <name val="Carlito"/>
    </font>
    <font>
      <b/>
      <sz val="15"/>
      <color rgb="FFFFFFFF"/>
      <name val="Carlito"/>
    </font>
    <font>
      <b/>
      <i/>
      <sz val="11"/>
      <color rgb="FF001F3F"/>
      <name val="Carlito"/>
    </font>
    <font>
      <sz val="11"/>
      <color rgb="FF334155"/>
      <name val="Carlito"/>
    </font>
    <font>
      <b/>
      <sz val="11"/>
      <color rgb="FF166534"/>
      <name val="Carlito"/>
    </font>
    <font>
      <b/>
      <sz val="11"/>
      <color rgb="FF334155"/>
      <name val="Carlito"/>
    </font>
    <font>
      <b/>
      <sz val="11"/>
      <color rgb="FF92400E"/>
      <name val="Carlito"/>
    </font>
  </fonts>
  <fills count="21">
    <fill>
      <patternFill patternType="none"/>
    </fill>
    <fill>
      <patternFill patternType="gray125"/>
    </fill>
    <fill>
      <patternFill patternType="solid">
        <fgColor rgb="FFFFF7ED"/>
      </patternFill>
    </fill>
    <fill>
      <patternFill patternType="solid">
        <fgColor rgb="FF001F3F"/>
      </patternFill>
    </fill>
    <fill>
      <patternFill patternType="solid">
        <fgColor rgb="FFFFFFFF"/>
      </patternFill>
    </fill>
    <fill>
      <patternFill patternType="solid">
        <fgColor rgb="FFFFF7E6"/>
      </patternFill>
    </fill>
    <fill>
      <patternFill patternType="solid">
        <fgColor rgb="FFFFF2CC"/>
      </patternFill>
    </fill>
    <fill>
      <patternFill patternType="solid">
        <fgColor rgb="FF0B2A4A"/>
      </patternFill>
    </fill>
    <fill>
      <patternFill patternType="solid">
        <fgColor rgb="FFE7E6E6"/>
      </patternFill>
    </fill>
    <fill>
      <patternFill patternType="solid">
        <fgColor rgb="FFCFE2F3"/>
      </patternFill>
    </fill>
    <fill>
      <patternFill patternType="solid">
        <fgColor rgb="FFD9EAD3"/>
      </patternFill>
    </fill>
    <fill>
      <patternFill patternType="solid">
        <fgColor rgb="FF001F3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3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7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 style="thin">
        <color rgb="FFD9E2EC"/>
      </left>
      <right/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/>
      <bottom style="thin">
        <color rgb="FFD9E2EC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11" borderId="5" xfId="0" applyFont="1" applyFill="1" applyBorder="1" applyAlignment="1">
      <alignment horizontal="center" vertical="center"/>
    </xf>
    <xf numFmtId="0" fontId="0" fillId="12" borderId="0" xfId="0" applyFill="1"/>
    <xf numFmtId="0" fontId="5" fillId="13" borderId="1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vertical="top" wrapText="1"/>
    </xf>
    <xf numFmtId="0" fontId="5" fillId="13" borderId="1" xfId="0" applyFont="1" applyFill="1" applyBorder="1" applyAlignment="1">
      <alignment vertical="top" wrapText="1"/>
    </xf>
    <xf numFmtId="0" fontId="0" fillId="12" borderId="0" xfId="0" applyFill="1" applyAlignment="1">
      <alignment wrapText="1"/>
    </xf>
    <xf numFmtId="0" fontId="3" fillId="14" borderId="1" xfId="0" applyFont="1" applyFill="1" applyBorder="1" applyAlignment="1">
      <alignment horizontal="left" vertical="top" wrapText="1"/>
    </xf>
    <xf numFmtId="0" fontId="3" fillId="15" borderId="1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 wrapText="1"/>
    </xf>
    <xf numFmtId="0" fontId="6" fillId="11" borderId="0" xfId="0" applyFont="1" applyFill="1" applyAlignment="1">
      <alignment horizontal="center" vertical="center"/>
    </xf>
    <xf numFmtId="0" fontId="5" fillId="16" borderId="0" xfId="0" applyFont="1" applyFill="1" applyAlignment="1"/>
    <xf numFmtId="0" fontId="5" fillId="16" borderId="0" xfId="0" applyFont="1" applyFill="1" applyAlignment="1">
      <alignment wrapText="1"/>
    </xf>
    <xf numFmtId="0" fontId="2" fillId="17" borderId="0" xfId="0" applyFont="1" applyFill="1" applyAlignment="1">
      <alignment horizontal="center" vertical="center" wrapText="1"/>
    </xf>
    <xf numFmtId="0" fontId="4" fillId="12" borderId="1" xfId="0" applyFont="1" applyFill="1" applyBorder="1" applyAlignment="1">
      <alignment vertical="top" wrapText="1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7" fillId="16" borderId="1" xfId="0" applyFont="1" applyFill="1" applyBorder="1" applyAlignment="1" applyProtection="1">
      <alignment horizontal="left" vertical="center"/>
      <protection locked="0"/>
    </xf>
    <xf numFmtId="0" fontId="7" fillId="16" borderId="1" xfId="0" applyFont="1" applyFill="1" applyBorder="1" applyAlignment="1" applyProtection="1">
      <alignment horizontal="left" vertical="center" wrapText="1"/>
      <protection locked="0"/>
    </xf>
    <xf numFmtId="0" fontId="2" fillId="17" borderId="1" xfId="0" applyFont="1" applyFill="1" applyBorder="1" applyAlignment="1" applyProtection="1">
      <alignment horizontal="center" vertical="center" wrapText="1"/>
      <protection locked="0"/>
    </xf>
    <xf numFmtId="0" fontId="5" fillId="13" borderId="1" xfId="0" applyFont="1" applyFill="1" applyBorder="1" applyAlignment="1" applyProtection="1">
      <alignment vertical="top" wrapText="1"/>
      <protection locked="0"/>
    </xf>
    <xf numFmtId="0" fontId="4" fillId="14" borderId="1" xfId="0" applyFont="1" applyFill="1" applyBorder="1" applyAlignment="1" applyProtection="1">
      <alignment vertical="top" wrapText="1"/>
      <protection locked="0"/>
    </xf>
    <xf numFmtId="0" fontId="8" fillId="18" borderId="1" xfId="0" applyFont="1" applyFill="1" applyBorder="1" applyAlignment="1" applyProtection="1">
      <alignment vertical="top" wrapText="1"/>
      <protection locked="0"/>
    </xf>
    <xf numFmtId="0" fontId="9" fillId="19" borderId="1" xfId="0" applyFont="1" applyFill="1" applyBorder="1" applyAlignment="1" applyProtection="1">
      <alignment horizontal="center" vertical="top" wrapText="1"/>
      <protection locked="0"/>
    </xf>
    <xf numFmtId="164" fontId="4" fillId="14" borderId="1" xfId="0" applyNumberFormat="1" applyFont="1" applyFill="1" applyBorder="1" applyAlignment="1" applyProtection="1">
      <alignment vertical="top" wrapText="1"/>
      <protection locked="0"/>
    </xf>
    <xf numFmtId="9" fontId="4" fillId="14" borderId="1" xfId="0" applyNumberFormat="1" applyFont="1" applyFill="1" applyBorder="1" applyAlignment="1" applyProtection="1">
      <alignment vertical="top" wrapText="1"/>
      <protection locked="0"/>
    </xf>
    <xf numFmtId="0" fontId="0" fillId="12" borderId="0" xfId="0" applyFill="1" applyAlignment="1" applyProtection="1">
      <alignment wrapText="1"/>
      <protection locked="0"/>
    </xf>
    <xf numFmtId="0" fontId="6" fillId="11" borderId="2" xfId="0" applyFont="1" applyFill="1" applyBorder="1" applyAlignment="1" applyProtection="1">
      <alignment horizontal="center" vertical="center" wrapText="1"/>
      <protection locked="0"/>
    </xf>
    <xf numFmtId="0" fontId="6" fillId="11" borderId="3" xfId="0" applyFont="1" applyFill="1" applyBorder="1" applyAlignment="1" applyProtection="1">
      <alignment horizontal="center" vertical="center" wrapText="1"/>
      <protection locked="0"/>
    </xf>
    <xf numFmtId="0" fontId="6" fillId="11" borderId="4" xfId="0" applyFont="1" applyFill="1" applyBorder="1" applyAlignment="1" applyProtection="1">
      <alignment horizontal="center" vertical="center" wrapText="1"/>
      <protection locked="0"/>
    </xf>
    <xf numFmtId="0" fontId="5" fillId="16" borderId="1" xfId="0" applyFont="1" applyFill="1" applyBorder="1" applyAlignment="1" applyProtection="1">
      <protection locked="0"/>
    </xf>
    <xf numFmtId="0" fontId="5" fillId="16" borderId="1" xfId="0" applyFont="1" applyFill="1" applyBorder="1" applyAlignment="1" applyProtection="1">
      <alignment wrapText="1"/>
      <protection locked="0"/>
    </xf>
    <xf numFmtId="0" fontId="5" fillId="13" borderId="1" xfId="0" applyFont="1" applyFill="1" applyBorder="1" applyAlignment="1" applyProtection="1">
      <alignment horizontal="center" vertical="top" wrapText="1"/>
      <protection locked="0"/>
    </xf>
    <xf numFmtId="0" fontId="4" fillId="14" borderId="1" xfId="0" applyFont="1" applyFill="1" applyBorder="1" applyAlignment="1" applyProtection="1">
      <alignment horizontal="center" vertical="top" wrapText="1"/>
      <protection locked="0"/>
    </xf>
    <xf numFmtId="0" fontId="4" fillId="15" borderId="1" xfId="0" applyFont="1" applyFill="1" applyBorder="1" applyAlignment="1" applyProtection="1">
      <alignment vertical="top" wrapText="1"/>
      <protection locked="0"/>
    </xf>
    <xf numFmtId="0" fontId="8" fillId="20" borderId="1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left" vertical="top"/>
      <protection locked="0"/>
    </xf>
    <xf numFmtId="0" fontId="7" fillId="6" borderId="1" xfId="0" applyFont="1" applyFill="1" applyBorder="1" applyAlignment="1" applyProtection="1">
      <alignment horizontal="left" vertical="top" wrapText="1"/>
      <protection locked="0"/>
    </xf>
    <xf numFmtId="0" fontId="5" fillId="6" borderId="1" xfId="0" applyFont="1" applyFill="1" applyBorder="1" applyAlignment="1" applyProtection="1">
      <alignment vertical="top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8" borderId="1" xfId="0" applyNumberFormat="1" applyFont="1" applyFill="1" applyBorder="1" applyAlignment="1" applyProtection="1">
      <alignment horizontal="center" vertical="top" wrapText="1"/>
      <protection locked="0"/>
    </xf>
    <xf numFmtId="9" fontId="4" fillId="8" borderId="1" xfId="0" applyNumberFormat="1" applyFont="1" applyFill="1" applyBorder="1" applyAlignment="1" applyProtection="1">
      <alignment horizontal="center" vertical="top" wrapText="1"/>
      <protection locked="0"/>
    </xf>
    <xf numFmtId="0" fontId="4" fillId="8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6" fillId="11" borderId="0" xfId="0" applyFont="1" applyFill="1" applyAlignment="1" applyProtection="1">
      <alignment horizontal="center" vertical="center"/>
      <protection locked="0"/>
    </xf>
    <xf numFmtId="0" fontId="7" fillId="16" borderId="0" xfId="0" applyFont="1" applyFill="1" applyAlignment="1" applyProtection="1">
      <alignment horizontal="left" vertical="center"/>
      <protection locked="0"/>
    </xf>
    <xf numFmtId="0" fontId="7" fillId="16" borderId="0" xfId="0" applyFont="1" applyFill="1" applyAlignment="1" applyProtection="1">
      <alignment horizontal="left" vertical="center" wrapText="1"/>
      <protection locked="0"/>
    </xf>
    <xf numFmtId="0" fontId="5" fillId="16" borderId="0" xfId="0" applyFont="1" applyFill="1" applyAlignment="1" applyProtection="1">
      <protection locked="0"/>
    </xf>
    <xf numFmtId="0" fontId="5" fillId="16" borderId="0" xfId="0" applyFont="1" applyFill="1" applyAlignment="1" applyProtection="1">
      <alignment wrapText="1"/>
      <protection locked="0"/>
    </xf>
    <xf numFmtId="0" fontId="2" fillId="17" borderId="0" xfId="0" applyFont="1" applyFill="1" applyAlignment="1" applyProtection="1">
      <alignment horizontal="center" vertical="center" wrapText="1"/>
      <protection locked="0"/>
    </xf>
    <xf numFmtId="0" fontId="3" fillId="14" borderId="1" xfId="0" applyFont="1" applyFill="1" applyBorder="1" applyAlignment="1" applyProtection="1">
      <alignment horizontal="center" vertical="top" wrapText="1"/>
      <protection locked="0"/>
    </xf>
    <xf numFmtId="9" fontId="3" fillId="1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15" borderId="0" xfId="0" applyFont="1" applyFill="1" applyAlignment="1" applyProtection="1">
      <protection locked="0"/>
    </xf>
    <xf numFmtId="0" fontId="11" fillId="15" borderId="0" xfId="0" applyFont="1" applyFill="1" applyAlignment="1" applyProtection="1">
      <alignment wrapText="1"/>
      <protection locked="0"/>
    </xf>
    <xf numFmtId="0" fontId="4" fillId="12" borderId="1" xfId="0" applyFont="1" applyFill="1" applyBorder="1" applyAlignment="1" applyProtection="1">
      <alignment vertical="top" wrapText="1"/>
      <protection locked="0"/>
    </xf>
    <xf numFmtId="9" fontId="4" fillId="12" borderId="1" xfId="0" applyNumberFormat="1" applyFont="1" applyFill="1" applyBorder="1" applyAlignment="1" applyProtection="1">
      <alignment vertical="top" wrapText="1"/>
      <protection locked="0"/>
    </xf>
    <xf numFmtId="0" fontId="0" fillId="12" borderId="0" xfId="0" applyFill="1" applyProtection="1">
      <protection locked="0"/>
    </xf>
    <xf numFmtId="0" fontId="6" fillId="11" borderId="0" xfId="0" applyFont="1" applyFill="1" applyAlignment="1" applyProtection="1">
      <alignment horizontal="center" vertical="center" wrapText="1"/>
      <protection locked="0"/>
    </xf>
    <xf numFmtId="0" fontId="2" fillId="17" borderId="0" xfId="0" applyFont="1" applyFill="1" applyAlignment="1" applyProtection="1">
      <alignment horizontal="center" vertical="center"/>
      <protection locked="0"/>
    </xf>
    <xf numFmtId="9" fontId="4" fillId="1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8">
    <dxf>
      <font>
        <b/>
        <color rgb="FF9C5700"/>
      </font>
      <fill>
        <patternFill>
          <bgColor rgb="FFFCE4D6"/>
        </patternFill>
      </fill>
    </dxf>
    <dxf>
      <font>
        <b/>
        <color rgb="FF166534"/>
      </font>
      <fill>
        <patternFill>
          <bgColor rgb="FFD9EAD3"/>
        </patternFill>
      </fill>
    </dxf>
    <dxf>
      <font>
        <b/>
        <color rgb="FF1F4E79"/>
      </font>
      <fill>
        <patternFill>
          <bgColor rgb="FFDDEBF7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C5700"/>
      </font>
      <fill>
        <patternFill>
          <bgColor rgb="FFFCE4D6"/>
        </patternFill>
      </fill>
    </dxf>
    <dxf>
      <font>
        <b/>
        <color rgb="FF166534"/>
      </font>
      <fill>
        <patternFill>
          <bgColor rgb="FFD9EAD3"/>
        </patternFill>
      </fill>
    </dxf>
    <dxf>
      <font>
        <b/>
        <color rgb="FF9C5700"/>
      </font>
      <fill>
        <patternFill>
          <bgColor rgb="FFFCE4D6"/>
        </patternFill>
      </fill>
    </dxf>
    <dxf>
      <font>
        <b/>
        <color rgb="FF166534"/>
      </font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5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1CA225-F48B-46AE-BE3B-F559D8086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828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1C34D-DFAA-493E-979B-BD0CB62DF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0</xdr:row>
      <xdr:rowOff>0</xdr:rowOff>
    </xdr:from>
    <xdr:to>
      <xdr:col>7</xdr:col>
      <xdr:colOff>247942</xdr:colOff>
      <xdr:row>3</xdr:row>
      <xdr:rowOff>102870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04B9A3-66E3-4707-947D-1BADF73C3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06475" y="0"/>
          <a:ext cx="2114842" cy="58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3</xdr:row>
      <xdr:rowOff>102870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03C4EF-26E6-4EC2-82D8-7A5B4BB5B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06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9525</xdr:rowOff>
    </xdr:from>
    <xdr:to>
      <xdr:col>9</xdr:col>
      <xdr:colOff>114592</xdr:colOff>
      <xdr:row>3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9BFAC0-D195-458A-B6D1-985650F1B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77775" y="9525"/>
          <a:ext cx="2114842" cy="58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2E1186-D55B-4A03-BB10-B8410BDD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2625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nfoexperiencia">
  <a:themeElements>
    <a:clrScheme name="Infoexperiencia">
      <a:dk1>
        <a:srgbClr val="001F3F"/>
      </a:dk1>
      <a:lt1>
        <a:srgbClr val="FFFFFF"/>
      </a:lt1>
      <a:dk2>
        <a:srgbClr val="0E2841"/>
      </a:dk2>
      <a:lt2>
        <a:srgbClr val="F3F6FA"/>
      </a:lt2>
      <a:accent1>
        <a:srgbClr val="001F3F"/>
      </a:accent1>
      <a:accent2>
        <a:srgbClr val="0B5CAD"/>
      </a:accent2>
      <a:accent3>
        <a:srgbClr val="16A34A"/>
      </a:accent3>
      <a:accent4>
        <a:srgbClr val="F59E0B"/>
      </a:accent4>
      <a:accent5>
        <a:srgbClr val="64748B"/>
      </a:accent5>
      <a:accent6>
        <a:srgbClr val="EAF3FB"/>
      </a:accent6>
      <a:hlink>
        <a:srgbClr val="0B5CAD"/>
      </a:hlink>
      <a:folHlink>
        <a:srgbClr val="0B5C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Infoexperiencia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workbookViewId="0">
      <selection activeCell="B25" sqref="B25"/>
    </sheetView>
  </sheetViews>
  <sheetFormatPr baseColWidth="10" defaultColWidth="8.796875" defaultRowHeight="13.8"/>
  <cols>
    <col min="1" max="1" width="28.59765625" style="2" customWidth="1"/>
    <col min="2" max="2" width="170.59765625" style="2" customWidth="1"/>
    <col min="3" max="16384" width="8.796875" style="2"/>
  </cols>
  <sheetData>
    <row r="1" spans="1:2" ht="21">
      <c r="A1" s="1" t="s">
        <v>0</v>
      </c>
      <c r="B1" s="1"/>
    </row>
    <row r="2" spans="1:2">
      <c r="A2" s="3" t="s">
        <v>1</v>
      </c>
      <c r="B2" s="8" t="s">
        <v>2</v>
      </c>
    </row>
    <row r="3" spans="1:2">
      <c r="A3" s="4" t="s">
        <v>3</v>
      </c>
      <c r="B3" s="9" t="s">
        <v>4</v>
      </c>
    </row>
    <row r="4" spans="1:2">
      <c r="A4" s="4" t="s">
        <v>5</v>
      </c>
      <c r="B4" s="10" t="s">
        <v>6</v>
      </c>
    </row>
    <row r="5" spans="1:2">
      <c r="A5" s="4" t="s">
        <v>7</v>
      </c>
      <c r="B5" s="10" t="s">
        <v>8</v>
      </c>
    </row>
    <row r="6" spans="1:2">
      <c r="A6" s="4" t="s">
        <v>9</v>
      </c>
      <c r="B6" s="10" t="s">
        <v>10</v>
      </c>
    </row>
    <row r="7" spans="1:2">
      <c r="A7" s="4" t="s">
        <v>11</v>
      </c>
      <c r="B7" s="10" t="s">
        <v>12</v>
      </c>
    </row>
    <row r="8" spans="1:2">
      <c r="A8" s="3" t="s">
        <v>13</v>
      </c>
      <c r="B8" s="11" t="s">
        <v>14</v>
      </c>
    </row>
    <row r="9" spans="1:2">
      <c r="A9" s="3" t="s">
        <v>15</v>
      </c>
      <c r="B9" s="11" t="s">
        <v>16</v>
      </c>
    </row>
    <row r="10" spans="1:2">
      <c r="A10" s="3" t="s">
        <v>17</v>
      </c>
      <c r="B10" s="11" t="s">
        <v>18</v>
      </c>
    </row>
    <row r="11" spans="1:2">
      <c r="A11" s="3" t="s">
        <v>19</v>
      </c>
      <c r="B11" s="11" t="s">
        <v>20</v>
      </c>
    </row>
    <row r="12" spans="1:2">
      <c r="A12" s="3" t="s">
        <v>21</v>
      </c>
      <c r="B12" s="11" t="s">
        <v>22</v>
      </c>
    </row>
    <row r="13" spans="1:2">
      <c r="A13" s="3" t="s">
        <v>23</v>
      </c>
      <c r="B13" s="11" t="s">
        <v>24</v>
      </c>
    </row>
    <row r="14" spans="1:2">
      <c r="A14" s="3" t="s">
        <v>25</v>
      </c>
      <c r="B14" s="5" t="s">
        <v>26</v>
      </c>
    </row>
    <row r="15" spans="1:2">
      <c r="A15" s="3" t="s">
        <v>27</v>
      </c>
      <c r="B15" s="5" t="s">
        <v>28</v>
      </c>
    </row>
    <row r="16" spans="1:2">
      <c r="A16" s="3" t="s">
        <v>29</v>
      </c>
      <c r="B16" s="5" t="s">
        <v>30</v>
      </c>
    </row>
    <row r="17" spans="1:2">
      <c r="A17" s="3" t="s">
        <v>31</v>
      </c>
      <c r="B17" s="5" t="s">
        <v>32</v>
      </c>
    </row>
    <row r="18" spans="1:2">
      <c r="A18" s="3" t="s">
        <v>33</v>
      </c>
      <c r="B18" s="5" t="s">
        <v>34</v>
      </c>
    </row>
    <row r="19" spans="1:2">
      <c r="A19" s="6" t="s">
        <v>35</v>
      </c>
      <c r="B19" s="5" t="s">
        <v>36</v>
      </c>
    </row>
    <row r="20" spans="1:2">
      <c r="A20" s="7"/>
      <c r="B20" s="7"/>
    </row>
    <row r="21" spans="1:2">
      <c r="A21" s="7"/>
      <c r="B21" s="7"/>
    </row>
    <row r="22" spans="1:2">
      <c r="A22" s="7"/>
      <c r="B22" s="7"/>
    </row>
    <row r="23" spans="1:2">
      <c r="A23" s="7"/>
      <c r="B23" s="7"/>
    </row>
    <row r="24" spans="1:2">
      <c r="A24" s="7"/>
      <c r="B24" s="7"/>
    </row>
    <row r="25" spans="1:2">
      <c r="A25" s="7"/>
      <c r="B25" s="7"/>
    </row>
    <row r="26" spans="1:2">
      <c r="A26" s="7"/>
      <c r="B26" s="7"/>
    </row>
    <row r="27" spans="1:2">
      <c r="A27" s="7"/>
      <c r="B27" s="7"/>
    </row>
    <row r="28" spans="1:2">
      <c r="A28" s="7"/>
      <c r="B28" s="7"/>
    </row>
    <row r="29" spans="1:2">
      <c r="A29" s="7"/>
      <c r="B29" s="7"/>
    </row>
    <row r="30" spans="1:2">
      <c r="A30" s="7"/>
      <c r="B30" s="7"/>
    </row>
    <row r="31" spans="1:2">
      <c r="A31" s="7"/>
      <c r="B31" s="7"/>
    </row>
    <row r="32" spans="1:2">
      <c r="A32" s="7"/>
      <c r="B32" s="7"/>
    </row>
    <row r="33" spans="1:2">
      <c r="A33" s="7"/>
      <c r="B33" s="7"/>
    </row>
    <row r="34" spans="1:2">
      <c r="A34" s="7"/>
      <c r="B34" s="7"/>
    </row>
    <row r="35" spans="1:2">
      <c r="A35" s="7"/>
      <c r="B35" s="7"/>
    </row>
    <row r="36" spans="1:2">
      <c r="A36" s="7"/>
      <c r="B36" s="7"/>
    </row>
    <row r="37" spans="1:2">
      <c r="A37" s="7"/>
      <c r="B37" s="7"/>
    </row>
    <row r="38" spans="1:2">
      <c r="A38" s="7"/>
      <c r="B38" s="7"/>
    </row>
    <row r="39" spans="1:2">
      <c r="A39" s="7"/>
      <c r="B39" s="7"/>
    </row>
    <row r="40" spans="1:2">
      <c r="A40" s="7"/>
      <c r="B40" s="7"/>
    </row>
  </sheetData>
  <sheetProtection algorithmName="SHA-512" hashValue="TXQCkaMJklUJtHFObStaBnHSgYlMTwYSxt6CkOro52iXgSDlE2P2fxss0ASZFoRBXnO2BtIsDhW+G7f84bs/jw==" saltValue="xTcHsDtfCZXsSO0WKzUiPA==" spinCount="100000" sheet="1" objects="1" scenarios="1" formatCells="0" formatColumns="0" formatRows="0" sort="0" autoFilter="0" pivotTables="0"/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0"/>
  <sheetViews>
    <sheetView workbookViewId="0">
      <selection activeCell="D12" sqref="D12"/>
    </sheetView>
  </sheetViews>
  <sheetFormatPr baseColWidth="10" defaultColWidth="8.796875" defaultRowHeight="13.8"/>
  <cols>
    <col min="1" max="1" width="33" style="2" customWidth="1"/>
    <col min="2" max="2" width="83.59765625" style="2" customWidth="1"/>
    <col min="3" max="3" width="25.3984375" style="2" customWidth="1"/>
    <col min="4" max="16384" width="8.796875" style="2"/>
  </cols>
  <sheetData>
    <row r="1" spans="1:19" ht="19.2">
      <c r="A1" s="12" t="s">
        <v>37</v>
      </c>
      <c r="B1" s="12"/>
      <c r="C1" s="1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13" t="s">
        <v>38</v>
      </c>
      <c r="B2" s="14"/>
      <c r="C2" s="14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>
      <c r="A3" s="15" t="s">
        <v>39</v>
      </c>
      <c r="B3" s="15" t="s">
        <v>40</v>
      </c>
      <c r="C3" s="15" t="s">
        <v>41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7.6">
      <c r="A4" s="16" t="s">
        <v>42</v>
      </c>
      <c r="B4" s="16" t="s">
        <v>43</v>
      </c>
      <c r="C4" s="16" t="s">
        <v>44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6" t="s">
        <v>45</v>
      </c>
      <c r="B5" s="16" t="s">
        <v>46</v>
      </c>
      <c r="C5" s="16" t="s">
        <v>47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6" t="s">
        <v>48</v>
      </c>
      <c r="B6" s="16" t="s">
        <v>49</v>
      </c>
      <c r="C6" s="16" t="s">
        <v>50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.6">
      <c r="A7" s="16" t="s">
        <v>51</v>
      </c>
      <c r="B7" s="16" t="s">
        <v>52</v>
      </c>
      <c r="C7" s="16" t="s">
        <v>53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27.6">
      <c r="A8" s="16" t="s">
        <v>54</v>
      </c>
      <c r="B8" s="16" t="s">
        <v>55</v>
      </c>
      <c r="C8" s="16" t="s">
        <v>56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16" t="s">
        <v>57</v>
      </c>
      <c r="B9" s="16" t="s">
        <v>58</v>
      </c>
      <c r="C9" s="16" t="s">
        <v>59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>
      <c r="A10" s="16" t="s">
        <v>60</v>
      </c>
      <c r="B10" s="16" t="s">
        <v>61</v>
      </c>
      <c r="C10" s="16" t="s">
        <v>56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>
      <c r="A11" s="16" t="s">
        <v>62</v>
      </c>
      <c r="B11" s="16" t="s">
        <v>63</v>
      </c>
      <c r="C11" s="16" t="s">
        <v>56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>
      <c r="A12" s="16" t="s">
        <v>64</v>
      </c>
      <c r="B12" s="16" t="s">
        <v>65</v>
      </c>
      <c r="C12" s="16" t="s">
        <v>56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>
      <c r="A13" s="16" t="s">
        <v>66</v>
      </c>
      <c r="B13" s="16" t="s">
        <v>67</v>
      </c>
      <c r="C13" s="16" t="s">
        <v>56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>
      <c r="A14" s="16" t="s">
        <v>68</v>
      </c>
      <c r="B14" s="16" t="s">
        <v>69</v>
      </c>
      <c r="C14" s="16" t="s">
        <v>56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>
      <c r="A15" s="16" t="s">
        <v>70</v>
      </c>
      <c r="B15" s="16" t="s">
        <v>71</v>
      </c>
      <c r="C15" s="16" t="s">
        <v>56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>
      <c r="A16" s="16" t="s">
        <v>72</v>
      </c>
      <c r="B16" s="16" t="s">
        <v>73</v>
      </c>
      <c r="C16" s="16" t="s">
        <v>56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>
      <c r="A17" s="16" t="s">
        <v>74</v>
      </c>
      <c r="B17" s="16" t="s">
        <v>75</v>
      </c>
      <c r="C17" s="16" t="s">
        <v>56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>
      <c r="A18" s="16" t="s">
        <v>76</v>
      </c>
      <c r="B18" s="16" t="s">
        <v>77</v>
      </c>
      <c r="C18" s="16" t="s">
        <v>59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>
      <c r="A19" s="16" t="s">
        <v>78</v>
      </c>
      <c r="B19" s="16" t="s">
        <v>79</v>
      </c>
      <c r="C19" s="16" t="s">
        <v>80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A20" s="16" t="s">
        <v>81</v>
      </c>
      <c r="B20" s="16" t="s">
        <v>82</v>
      </c>
      <c r="C20" s="16" t="s">
        <v>59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A21" s="16" t="s">
        <v>83</v>
      </c>
      <c r="B21" s="16" t="s">
        <v>84</v>
      </c>
      <c r="C21" s="16" t="s">
        <v>59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>
      <c r="A22" s="16" t="s">
        <v>85</v>
      </c>
      <c r="B22" s="16" t="s">
        <v>86</v>
      </c>
      <c r="C22" s="16" t="s">
        <v>56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>
      <c r="A23" s="16" t="s">
        <v>87</v>
      </c>
      <c r="B23" s="16" t="s">
        <v>88</v>
      </c>
      <c r="C23" s="16" t="s">
        <v>89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>
      <c r="A24" s="16" t="s">
        <v>90</v>
      </c>
      <c r="B24" s="16" t="s">
        <v>91</v>
      </c>
      <c r="C24" s="16" t="s">
        <v>89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</sheetData>
  <sheetProtection algorithmName="SHA-512" hashValue="RpZb9H81Ldp1zNDK46uvapjnaj2t1OeaghDUQ2sm5Z/pn38S7DFMC3xI1iIMz+KmEjSXVzkRBqma5kBoVtTlIA==" saltValue="dR3bwfOndIQtqvDISsFf0w==" spinCount="100000" sheet="1" objects="1" scenarios="1" formatCells="0" formatColumns="0" sort="0" autoFilter="0" pivotTables="0"/>
  <mergeCells count="1"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0"/>
  <sheetViews>
    <sheetView workbookViewId="0">
      <selection activeCell="C24" sqref="C24"/>
    </sheetView>
  </sheetViews>
  <sheetFormatPr baseColWidth="10" defaultColWidth="8.796875" defaultRowHeight="13.8"/>
  <cols>
    <col min="1" max="1" width="29.8984375" style="2" customWidth="1"/>
    <col min="2" max="2" width="102.3984375" style="2" customWidth="1"/>
    <col min="3" max="3" width="39.09765625" style="2" customWidth="1"/>
    <col min="4" max="4" width="6.69921875" style="2" customWidth="1"/>
    <col min="5" max="16384" width="8.796875" style="2"/>
  </cols>
  <sheetData>
    <row r="1" spans="1:19" ht="14.4" customHeight="1">
      <c r="A1" s="17" t="s">
        <v>92</v>
      </c>
      <c r="B1" s="17"/>
      <c r="C1" s="17"/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" customHeight="1">
      <c r="A2" s="18" t="s">
        <v>93</v>
      </c>
      <c r="B2" s="19"/>
      <c r="C2" s="19"/>
      <c r="D2" s="1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>
      <c r="A3" s="20" t="s">
        <v>94</v>
      </c>
      <c r="B3" s="20" t="s">
        <v>95</v>
      </c>
      <c r="C3" s="20" t="s">
        <v>96</v>
      </c>
      <c r="D3" s="20" t="s">
        <v>97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2" customHeight="1">
      <c r="A4" s="21" t="s">
        <v>98</v>
      </c>
      <c r="B4" s="22" t="s">
        <v>99</v>
      </c>
      <c r="C4" s="23" t="s">
        <v>100</v>
      </c>
      <c r="D4" s="24" t="s">
        <v>101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12" customHeight="1">
      <c r="A5" s="21" t="s">
        <v>102</v>
      </c>
      <c r="B5" s="22" t="s">
        <v>103</v>
      </c>
      <c r="C5" s="23" t="s">
        <v>104</v>
      </c>
      <c r="D5" s="24" t="s">
        <v>101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" customHeight="1">
      <c r="A6" s="21" t="s">
        <v>105</v>
      </c>
      <c r="B6" s="22" t="s">
        <v>106</v>
      </c>
      <c r="C6" s="23" t="s">
        <v>107</v>
      </c>
      <c r="D6" s="24" t="s">
        <v>101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" customHeight="1">
      <c r="A7" s="21" t="s">
        <v>51</v>
      </c>
      <c r="B7" s="22" t="s">
        <v>108</v>
      </c>
      <c r="C7" s="23" t="s">
        <v>109</v>
      </c>
      <c r="D7" s="24" t="s">
        <v>101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" customHeight="1">
      <c r="A8" s="21" t="s">
        <v>110</v>
      </c>
      <c r="B8" s="25">
        <v>46204</v>
      </c>
      <c r="C8" s="23" t="s">
        <v>111</v>
      </c>
      <c r="D8" s="24" t="s">
        <v>101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2" customHeight="1">
      <c r="A9" s="21" t="s">
        <v>112</v>
      </c>
      <c r="B9" s="22">
        <v>3</v>
      </c>
      <c r="C9" s="23" t="s">
        <v>113</v>
      </c>
      <c r="D9" s="24" t="s">
        <v>101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2" customHeight="1">
      <c r="A10" s="21" t="s">
        <v>78</v>
      </c>
      <c r="B10" s="26">
        <v>0.8</v>
      </c>
      <c r="C10" s="23" t="s">
        <v>114</v>
      </c>
      <c r="D10" s="24" t="s">
        <v>101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12" customHeight="1">
      <c r="A11" s="21" t="s">
        <v>115</v>
      </c>
      <c r="B11" s="22" t="s">
        <v>116</v>
      </c>
      <c r="C11" s="23" t="s">
        <v>117</v>
      </c>
      <c r="D11" s="24" t="s">
        <v>101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2" customHeight="1">
      <c r="A12" s="21" t="s">
        <v>118</v>
      </c>
      <c r="B12" s="22" t="s">
        <v>119</v>
      </c>
      <c r="C12" s="23" t="s">
        <v>120</v>
      </c>
      <c r="D12" s="24" t="s">
        <v>101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>
      <c r="A13" s="27"/>
      <c r="B13" s="27"/>
      <c r="C13" s="27"/>
      <c r="D13" s="2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>
      <c r="A14" s="27"/>
      <c r="B14" s="27"/>
      <c r="C14" s="27"/>
      <c r="D14" s="2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>
      <c r="A15" s="27"/>
      <c r="B15" s="27"/>
      <c r="C15" s="27"/>
      <c r="D15" s="2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</sheetData>
  <sheetProtection algorithmName="SHA-512" hashValue="LsvNCkoqUEV02iRvQ1/a6qjuBGkGa9Npj2XbRyVK8/7pCQLVBXy2pkyslgSNngTYd03c1uGQX6M4P5urQ2ltkw==" saltValue="RSVJNYANcQ00n3+jXeEqVw==" spinCount="100000" sheet="1" objects="1" scenarios="1" formatCells="0" formatColumns="0" formatRows="0" insertColumns="0" sort="0" autoFilter="0" pivotTables="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workbookViewId="0">
      <selection sqref="A1:G12"/>
    </sheetView>
  </sheetViews>
  <sheetFormatPr baseColWidth="10" defaultColWidth="8.796875" defaultRowHeight="13.8"/>
  <cols>
    <col min="1" max="1" width="27.8984375" style="2" customWidth="1"/>
    <col min="2" max="2" width="29.8984375" style="2" customWidth="1"/>
    <col min="3" max="3" width="15.5" style="2" customWidth="1"/>
    <col min="4" max="4" width="36.8984375" style="2" customWidth="1"/>
    <col min="5" max="5" width="7.19921875" style="2" customWidth="1"/>
    <col min="6" max="6" width="40.19921875" style="2" customWidth="1"/>
    <col min="7" max="7" width="14.3984375" style="2" customWidth="1"/>
    <col min="8" max="16384" width="8.796875" style="2"/>
  </cols>
  <sheetData>
    <row r="1" spans="1:19" ht="14.4" customHeight="1">
      <c r="A1" s="28" t="s">
        <v>121</v>
      </c>
      <c r="B1" s="29"/>
      <c r="C1" s="29"/>
      <c r="D1" s="29"/>
      <c r="E1" s="29"/>
      <c r="F1" s="29"/>
      <c r="G1" s="30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" customHeight="1">
      <c r="A2" s="18" t="s">
        <v>122</v>
      </c>
      <c r="B2" s="19"/>
      <c r="C2" s="19"/>
      <c r="D2" s="19"/>
      <c r="E2" s="19"/>
      <c r="F2" s="19"/>
      <c r="G2" s="1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>
      <c r="A3" s="31" t="s">
        <v>123</v>
      </c>
      <c r="B3" s="32"/>
      <c r="C3" s="32"/>
      <c r="D3" s="32"/>
      <c r="E3" s="32"/>
      <c r="F3" s="32"/>
      <c r="G3" s="3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2" customHeight="1">
      <c r="A4" s="20" t="s">
        <v>124</v>
      </c>
      <c r="B4" s="20" t="s">
        <v>125</v>
      </c>
      <c r="C4" s="20" t="s">
        <v>126</v>
      </c>
      <c r="D4" s="20" t="s">
        <v>127</v>
      </c>
      <c r="E4" s="20" t="s">
        <v>128</v>
      </c>
      <c r="F4" s="20" t="s">
        <v>129</v>
      </c>
      <c r="G4" s="20" t="s">
        <v>130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12" customHeight="1">
      <c r="A5" s="33" t="s">
        <v>131</v>
      </c>
      <c r="B5" s="22" t="s">
        <v>132</v>
      </c>
      <c r="C5" s="22" t="s">
        <v>133</v>
      </c>
      <c r="D5" s="22" t="s">
        <v>134</v>
      </c>
      <c r="E5" s="34" t="s">
        <v>101</v>
      </c>
      <c r="F5" s="35" t="s">
        <v>135</v>
      </c>
      <c r="G5" s="36" t="s">
        <v>136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" customHeight="1">
      <c r="A6" s="33" t="s">
        <v>137</v>
      </c>
      <c r="B6" s="22" t="s">
        <v>138</v>
      </c>
      <c r="C6" s="22" t="s">
        <v>139</v>
      </c>
      <c r="D6" s="22" t="s">
        <v>140</v>
      </c>
      <c r="E6" s="34" t="s">
        <v>101</v>
      </c>
      <c r="F6" s="35" t="s">
        <v>141</v>
      </c>
      <c r="G6" s="36" t="s">
        <v>142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" customHeight="1">
      <c r="A7" s="33" t="s">
        <v>143</v>
      </c>
      <c r="B7" s="22" t="s">
        <v>144</v>
      </c>
      <c r="C7" s="22" t="s">
        <v>145</v>
      </c>
      <c r="D7" s="22" t="s">
        <v>146</v>
      </c>
      <c r="E7" s="34" t="s">
        <v>101</v>
      </c>
      <c r="F7" s="35" t="s">
        <v>147</v>
      </c>
      <c r="G7" s="36" t="s">
        <v>148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" customHeight="1">
      <c r="A8" s="33" t="s">
        <v>149</v>
      </c>
      <c r="B8" s="22" t="s">
        <v>150</v>
      </c>
      <c r="C8" s="22" t="s">
        <v>151</v>
      </c>
      <c r="D8" s="22" t="s">
        <v>152</v>
      </c>
      <c r="E8" s="34" t="s">
        <v>101</v>
      </c>
      <c r="F8" s="35" t="s">
        <v>153</v>
      </c>
      <c r="G8" s="36" t="s">
        <v>154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2" customHeight="1">
      <c r="A9" s="33" t="s">
        <v>155</v>
      </c>
      <c r="B9" s="22" t="s">
        <v>156</v>
      </c>
      <c r="C9" s="22" t="s">
        <v>157</v>
      </c>
      <c r="D9" s="22" t="s">
        <v>158</v>
      </c>
      <c r="E9" s="34" t="s">
        <v>101</v>
      </c>
      <c r="F9" s="35" t="s">
        <v>159</v>
      </c>
      <c r="G9" s="36" t="s">
        <v>160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2" customHeight="1">
      <c r="A10" s="33" t="s">
        <v>161</v>
      </c>
      <c r="B10" s="22"/>
      <c r="C10" s="22"/>
      <c r="D10" s="22"/>
      <c r="E10" s="34" t="s">
        <v>162</v>
      </c>
      <c r="F10" s="35"/>
      <c r="G10" s="36" t="s">
        <v>163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12" customHeight="1">
      <c r="A11" s="33" t="s">
        <v>164</v>
      </c>
      <c r="B11" s="22"/>
      <c r="C11" s="22"/>
      <c r="D11" s="22"/>
      <c r="E11" s="34" t="s">
        <v>162</v>
      </c>
      <c r="F11" s="35"/>
      <c r="G11" s="36" t="s">
        <v>165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2" customHeight="1">
      <c r="A12" s="33" t="s">
        <v>166</v>
      </c>
      <c r="B12" s="22"/>
      <c r="C12" s="22"/>
      <c r="D12" s="22"/>
      <c r="E12" s="34" t="s">
        <v>162</v>
      </c>
      <c r="F12" s="35"/>
      <c r="G12" s="36" t="s">
        <v>167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13.2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13.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3.2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2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2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2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2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2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2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2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2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2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</sheetData>
  <sheetProtection algorithmName="SHA-512" hashValue="2EyJNIotDqunkbu4tOGMe3GKvgCUJrV3FEQ1MBWfHXuAQz5X8AsC4Abls5gZe6WFJfj7eqVW0aKx4aixoazU3w==" saltValue="Utf5mlGLSMda7dOe8azOsw==" spinCount="100000" sheet="1" objects="1" scenarios="1" formatCells="0" formatColumns="0" formatRows="0" sort="0" autoFilter="0" pivotTables="0"/>
  <mergeCells count="1">
    <mergeCell ref="A1:G1"/>
  </mergeCells>
  <dataValidations count="1">
    <dataValidation type="list" errorStyle="warning" showErrorMessage="1" errorTitle="Valor no válido" error="Elige Sí o No." sqref="E5:E12" xr:uid="{00000000-0002-0000-0300-000000000000}">
      <formula1>"Sí,No"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4"/>
  <sheetViews>
    <sheetView workbookViewId="0">
      <selection sqref="A1:S124"/>
    </sheetView>
  </sheetViews>
  <sheetFormatPr baseColWidth="10" defaultColWidth="8.796875" defaultRowHeight="13.8"/>
  <cols>
    <col min="1" max="1" width="26.09765625" customWidth="1"/>
    <col min="2" max="2" width="22.8984375" customWidth="1"/>
    <col min="3" max="3" width="52.3984375" customWidth="1"/>
    <col min="4" max="4" width="18.09765625" customWidth="1"/>
    <col min="5" max="12" width="20.19921875" customWidth="1"/>
    <col min="13" max="18" width="11.19921875" customWidth="1"/>
    <col min="19" max="19" width="58.09765625" customWidth="1"/>
  </cols>
  <sheetData>
    <row r="1" spans="1:19" ht="19.2">
      <c r="A1" s="37" t="s">
        <v>168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19">
      <c r="A2" s="40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>
      <c r="A3" s="42" t="s">
        <v>170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27.6">
      <c r="A4" s="44" t="s">
        <v>171</v>
      </c>
      <c r="B4" s="44" t="s">
        <v>171</v>
      </c>
      <c r="C4" s="44" t="s">
        <v>171</v>
      </c>
      <c r="D4" s="44" t="s">
        <v>171</v>
      </c>
      <c r="E4" s="45" t="s">
        <v>172</v>
      </c>
      <c r="F4" s="45" t="s">
        <v>172</v>
      </c>
      <c r="G4" s="45" t="s">
        <v>172</v>
      </c>
      <c r="H4" s="45" t="s">
        <v>172</v>
      </c>
      <c r="I4" s="45" t="s">
        <v>172</v>
      </c>
      <c r="J4" s="45" t="s">
        <v>172</v>
      </c>
      <c r="K4" s="45" t="s">
        <v>172</v>
      </c>
      <c r="L4" s="45" t="s">
        <v>172</v>
      </c>
      <c r="M4" s="46" t="s">
        <v>173</v>
      </c>
      <c r="N4" s="46" t="s">
        <v>173</v>
      </c>
      <c r="O4" s="46" t="s">
        <v>173</v>
      </c>
      <c r="P4" s="46" t="s">
        <v>173</v>
      </c>
      <c r="Q4" s="46" t="s">
        <v>173</v>
      </c>
      <c r="R4" s="46" t="s">
        <v>173</v>
      </c>
      <c r="S4" s="47" t="s">
        <v>174</v>
      </c>
    </row>
    <row r="5" spans="1:19">
      <c r="A5" s="48" t="s">
        <v>54</v>
      </c>
      <c r="B5" s="48" t="s">
        <v>57</v>
      </c>
      <c r="C5" s="48" t="s">
        <v>60</v>
      </c>
      <c r="D5" s="48" t="s">
        <v>62</v>
      </c>
      <c r="E5" s="48" t="s">
        <v>131</v>
      </c>
      <c r="F5" s="48" t="s">
        <v>137</v>
      </c>
      <c r="G5" s="48" t="s">
        <v>143</v>
      </c>
      <c r="H5" s="48" t="s">
        <v>149</v>
      </c>
      <c r="I5" s="48" t="s">
        <v>155</v>
      </c>
      <c r="J5" s="48" t="s">
        <v>161</v>
      </c>
      <c r="K5" s="48" t="s">
        <v>164</v>
      </c>
      <c r="L5" s="48" t="s">
        <v>166</v>
      </c>
      <c r="M5" s="48" t="s">
        <v>68</v>
      </c>
      <c r="N5" s="48" t="s">
        <v>70</v>
      </c>
      <c r="O5" s="48" t="s">
        <v>72</v>
      </c>
      <c r="P5" s="48" t="s">
        <v>74</v>
      </c>
      <c r="Q5" s="48" t="s">
        <v>76</v>
      </c>
      <c r="R5" s="48" t="s">
        <v>175</v>
      </c>
      <c r="S5" s="48" t="s">
        <v>85</v>
      </c>
    </row>
    <row r="6" spans="1:19">
      <c r="A6" s="49">
        <v>1</v>
      </c>
      <c r="B6" s="49" t="s">
        <v>176</v>
      </c>
      <c r="C6" s="49" t="s">
        <v>177</v>
      </c>
      <c r="D6" s="49" t="s">
        <v>64</v>
      </c>
      <c r="E6" s="50">
        <v>4</v>
      </c>
      <c r="F6" s="50">
        <v>4</v>
      </c>
      <c r="G6" s="50">
        <v>3</v>
      </c>
      <c r="H6" s="50">
        <v>5</v>
      </c>
      <c r="I6" s="50">
        <v>4</v>
      </c>
      <c r="J6" s="50"/>
      <c r="K6" s="50"/>
      <c r="L6" s="50"/>
      <c r="M6" s="51">
        <f t="shared" ref="M6:M31" si="0">IF(COUNTA($A6:$D6)=0,"",IF(COUNT($E6:$L6)=0,"",AVERAGE($E6:$L6)))</f>
        <v>4</v>
      </c>
      <c r="N6" s="51">
        <f t="shared" ref="N6:N31" si="1">IF(COUNTA($A6:$D6)=0,"",IF(COUNT($E6:$L6)=0,"",MIN($E6:$L6)))</f>
        <v>3</v>
      </c>
      <c r="O6" s="51">
        <f t="shared" ref="O6:O31" si="2">IF(COUNTA($A6:$D6)=0,"",IF(COUNT($E6:$L6)=0,"",MAX($E6:$L6)))</f>
        <v>5</v>
      </c>
      <c r="P6" s="51">
        <f t="shared" ref="P6:P31" si="3">IF(COUNTA($A6:$D6)=0,"",IF(COUNT($E6:$L6)=0,"",O6-N6))</f>
        <v>2</v>
      </c>
      <c r="Q6" s="52">
        <f t="shared" ref="Q6:Q31" si="4">IF(COUNTA($A6:$D6)=0,"",IF(COUNT($E6:$L6)=0,"",COUNTIF($E6:$L6,"&gt;=4")/COUNT($E6:$L6)))</f>
        <v>0.8</v>
      </c>
      <c r="R6" s="53" t="str">
        <f>IF(COUNTA($A6:$D6)=0,"",IF(Q6&gt;='03 Configuración'!$B$10,"Consenso","Revisar"))</f>
        <v>Consenso</v>
      </c>
      <c r="S6" s="54" t="s">
        <v>178</v>
      </c>
    </row>
    <row r="7" spans="1:19">
      <c r="A7" s="49">
        <v>1</v>
      </c>
      <c r="B7" s="49" t="s">
        <v>179</v>
      </c>
      <c r="C7" s="49" t="s">
        <v>180</v>
      </c>
      <c r="D7" s="49" t="s">
        <v>64</v>
      </c>
      <c r="E7" s="50">
        <v>5</v>
      </c>
      <c r="F7" s="50">
        <v>4</v>
      </c>
      <c r="G7" s="50">
        <v>5</v>
      </c>
      <c r="H7" s="50">
        <v>4</v>
      </c>
      <c r="I7" s="50">
        <v>5</v>
      </c>
      <c r="J7" s="50"/>
      <c r="K7" s="50"/>
      <c r="L7" s="50"/>
      <c r="M7" s="51">
        <f t="shared" si="0"/>
        <v>4.5999999999999996</v>
      </c>
      <c r="N7" s="51">
        <f t="shared" si="1"/>
        <v>4</v>
      </c>
      <c r="O7" s="51">
        <f t="shared" si="2"/>
        <v>5</v>
      </c>
      <c r="P7" s="51">
        <f t="shared" si="3"/>
        <v>1</v>
      </c>
      <c r="Q7" s="52">
        <f t="shared" si="4"/>
        <v>1</v>
      </c>
      <c r="R7" s="53" t="str">
        <f>IF(COUNTA($A7:$D7)=0,"",IF(Q7&gt;='03 Configuración'!$B$10,"Consenso","Revisar"))</f>
        <v>Consenso</v>
      </c>
      <c r="S7" s="54" t="s">
        <v>181</v>
      </c>
    </row>
    <row r="8" spans="1:19" ht="27.6">
      <c r="A8" s="49">
        <v>1</v>
      </c>
      <c r="B8" s="49" t="s">
        <v>182</v>
      </c>
      <c r="C8" s="49" t="s">
        <v>183</v>
      </c>
      <c r="D8" s="49" t="s">
        <v>64</v>
      </c>
      <c r="E8" s="50">
        <v>4</v>
      </c>
      <c r="F8" s="50">
        <v>5</v>
      </c>
      <c r="G8" s="50">
        <v>4</v>
      </c>
      <c r="H8" s="50">
        <v>4</v>
      </c>
      <c r="I8" s="50">
        <v>4</v>
      </c>
      <c r="J8" s="50"/>
      <c r="K8" s="50"/>
      <c r="L8" s="50"/>
      <c r="M8" s="51">
        <f t="shared" si="0"/>
        <v>4.2</v>
      </c>
      <c r="N8" s="51">
        <f t="shared" si="1"/>
        <v>4</v>
      </c>
      <c r="O8" s="51">
        <f t="shared" si="2"/>
        <v>5</v>
      </c>
      <c r="P8" s="51">
        <f t="shared" si="3"/>
        <v>1</v>
      </c>
      <c r="Q8" s="52">
        <f t="shared" si="4"/>
        <v>1</v>
      </c>
      <c r="R8" s="53" t="str">
        <f>IF(COUNTA($A8:$D8)=0,"",IF(Q8&gt;='03 Configuración'!$B$10,"Consenso","Revisar"))</f>
        <v>Consenso</v>
      </c>
      <c r="S8" s="54" t="s">
        <v>184</v>
      </c>
    </row>
    <row r="9" spans="1:19">
      <c r="A9" s="49">
        <v>1</v>
      </c>
      <c r="B9" s="49" t="s">
        <v>185</v>
      </c>
      <c r="C9" s="49" t="s">
        <v>186</v>
      </c>
      <c r="D9" s="49" t="s">
        <v>64</v>
      </c>
      <c r="E9" s="50">
        <v>3</v>
      </c>
      <c r="F9" s="50">
        <v>3</v>
      </c>
      <c r="G9" s="50">
        <v>2</v>
      </c>
      <c r="H9" s="50">
        <v>3</v>
      </c>
      <c r="I9" s="50">
        <v>2</v>
      </c>
      <c r="J9" s="50"/>
      <c r="K9" s="50"/>
      <c r="L9" s="50"/>
      <c r="M9" s="51">
        <f t="shared" si="0"/>
        <v>2.6</v>
      </c>
      <c r="N9" s="51">
        <f t="shared" si="1"/>
        <v>2</v>
      </c>
      <c r="O9" s="51">
        <f t="shared" si="2"/>
        <v>3</v>
      </c>
      <c r="P9" s="51">
        <f t="shared" si="3"/>
        <v>1</v>
      </c>
      <c r="Q9" s="52">
        <f t="shared" si="4"/>
        <v>0</v>
      </c>
      <c r="R9" s="53" t="str">
        <f>IF(COUNTA($A9:$D9)=0,"",IF(Q9&gt;='03 Configuración'!$B$10,"Consenso","Revisar"))</f>
        <v>Revisar</v>
      </c>
      <c r="S9" s="54" t="s">
        <v>187</v>
      </c>
    </row>
    <row r="10" spans="1:19" ht="27.6">
      <c r="A10" s="49">
        <v>2</v>
      </c>
      <c r="B10" s="49" t="s">
        <v>176</v>
      </c>
      <c r="C10" s="49" t="s">
        <v>188</v>
      </c>
      <c r="D10" s="49" t="s">
        <v>64</v>
      </c>
      <c r="E10" s="50">
        <v>4</v>
      </c>
      <c r="F10" s="50">
        <v>4</v>
      </c>
      <c r="G10" s="50">
        <v>4</v>
      </c>
      <c r="H10" s="50">
        <v>5</v>
      </c>
      <c r="I10" s="50">
        <v>4</v>
      </c>
      <c r="J10" s="50"/>
      <c r="K10" s="50"/>
      <c r="L10" s="50"/>
      <c r="M10" s="51">
        <f t="shared" si="0"/>
        <v>4.2</v>
      </c>
      <c r="N10" s="51">
        <f t="shared" si="1"/>
        <v>4</v>
      </c>
      <c r="O10" s="51">
        <f t="shared" si="2"/>
        <v>5</v>
      </c>
      <c r="P10" s="51">
        <f t="shared" si="3"/>
        <v>1</v>
      </c>
      <c r="Q10" s="52">
        <f t="shared" si="4"/>
        <v>1</v>
      </c>
      <c r="R10" s="53" t="str">
        <f>IF(COUNTA($A10:$D10)=0,"",IF(Q10&gt;='03 Configuración'!$B$10,"Consenso","Revisar"))</f>
        <v>Consenso</v>
      </c>
      <c r="S10" s="54" t="s">
        <v>189</v>
      </c>
    </row>
    <row r="11" spans="1:19" ht="27.6">
      <c r="A11" s="49">
        <v>2</v>
      </c>
      <c r="B11" s="49" t="s">
        <v>179</v>
      </c>
      <c r="C11" s="49" t="s">
        <v>190</v>
      </c>
      <c r="D11" s="49" t="s">
        <v>64</v>
      </c>
      <c r="E11" s="50">
        <v>5</v>
      </c>
      <c r="F11" s="50">
        <v>5</v>
      </c>
      <c r="G11" s="50">
        <v>5</v>
      </c>
      <c r="H11" s="50">
        <v>4</v>
      </c>
      <c r="I11" s="50">
        <v>5</v>
      </c>
      <c r="J11" s="50"/>
      <c r="K11" s="50"/>
      <c r="L11" s="50"/>
      <c r="M11" s="51">
        <f t="shared" si="0"/>
        <v>4.8</v>
      </c>
      <c r="N11" s="51">
        <f t="shared" si="1"/>
        <v>4</v>
      </c>
      <c r="O11" s="51">
        <f t="shared" si="2"/>
        <v>5</v>
      </c>
      <c r="P11" s="51">
        <f t="shared" si="3"/>
        <v>1</v>
      </c>
      <c r="Q11" s="52">
        <f t="shared" si="4"/>
        <v>1</v>
      </c>
      <c r="R11" s="53" t="str">
        <f>IF(COUNTA($A11:$D11)=0,"",IF(Q11&gt;='03 Configuración'!$B$10,"Consenso","Revisar"))</f>
        <v>Consenso</v>
      </c>
      <c r="S11" s="54" t="s">
        <v>191</v>
      </c>
    </row>
    <row r="12" spans="1:19">
      <c r="A12" s="49">
        <v>2</v>
      </c>
      <c r="B12" s="49" t="s">
        <v>182</v>
      </c>
      <c r="C12" s="49" t="s">
        <v>192</v>
      </c>
      <c r="D12" s="49" t="s">
        <v>64</v>
      </c>
      <c r="E12" s="50">
        <v>5</v>
      </c>
      <c r="F12" s="50">
        <v>4</v>
      </c>
      <c r="G12" s="50">
        <v>5</v>
      </c>
      <c r="H12" s="50">
        <v>5</v>
      </c>
      <c r="I12" s="50">
        <v>5</v>
      </c>
      <c r="J12" s="50"/>
      <c r="K12" s="50"/>
      <c r="L12" s="50"/>
      <c r="M12" s="51">
        <f t="shared" si="0"/>
        <v>4.8</v>
      </c>
      <c r="N12" s="51">
        <f t="shared" si="1"/>
        <v>4</v>
      </c>
      <c r="O12" s="51">
        <f t="shared" si="2"/>
        <v>5</v>
      </c>
      <c r="P12" s="51">
        <f t="shared" si="3"/>
        <v>1</v>
      </c>
      <c r="Q12" s="52">
        <f t="shared" si="4"/>
        <v>1</v>
      </c>
      <c r="R12" s="53" t="str">
        <f>IF(COUNTA($A12:$D12)=0,"",IF(Q12&gt;='03 Configuración'!$B$10,"Consenso","Revisar"))</f>
        <v>Consenso</v>
      </c>
      <c r="S12" s="54" t="s">
        <v>193</v>
      </c>
    </row>
    <row r="13" spans="1:19">
      <c r="A13" s="49">
        <v>2</v>
      </c>
      <c r="B13" s="49" t="s">
        <v>185</v>
      </c>
      <c r="C13" s="49" t="s">
        <v>194</v>
      </c>
      <c r="D13" s="49" t="s">
        <v>64</v>
      </c>
      <c r="E13" s="50">
        <v>4</v>
      </c>
      <c r="F13" s="50">
        <v>5</v>
      </c>
      <c r="G13" s="50">
        <v>5</v>
      </c>
      <c r="H13" s="50">
        <v>4</v>
      </c>
      <c r="I13" s="50">
        <v>5</v>
      </c>
      <c r="J13" s="50"/>
      <c r="K13" s="50"/>
      <c r="L13" s="50"/>
      <c r="M13" s="51">
        <f t="shared" si="0"/>
        <v>4.5999999999999996</v>
      </c>
      <c r="N13" s="51">
        <f t="shared" si="1"/>
        <v>4</v>
      </c>
      <c r="O13" s="51">
        <f t="shared" si="2"/>
        <v>5</v>
      </c>
      <c r="P13" s="51">
        <f t="shared" si="3"/>
        <v>1</v>
      </c>
      <c r="Q13" s="52">
        <f t="shared" si="4"/>
        <v>1</v>
      </c>
      <c r="R13" s="53" t="str">
        <f>IF(COUNTA($A13:$D13)=0,"",IF(Q13&gt;='03 Configuración'!$B$10,"Consenso","Revisar"))</f>
        <v>Consenso</v>
      </c>
      <c r="S13" s="54" t="s">
        <v>195</v>
      </c>
    </row>
    <row r="14" spans="1:19">
      <c r="A14" s="49"/>
      <c r="B14" s="49"/>
      <c r="C14" s="49"/>
      <c r="D14" s="49"/>
      <c r="E14" s="50"/>
      <c r="F14" s="50"/>
      <c r="G14" s="50"/>
      <c r="H14" s="50"/>
      <c r="I14" s="50"/>
      <c r="J14" s="50"/>
      <c r="K14" s="50"/>
      <c r="L14" s="50"/>
      <c r="M14" s="51" t="str">
        <f t="shared" si="0"/>
        <v/>
      </c>
      <c r="N14" s="51" t="str">
        <f t="shared" si="1"/>
        <v/>
      </c>
      <c r="O14" s="51" t="str">
        <f t="shared" si="2"/>
        <v/>
      </c>
      <c r="P14" s="51" t="str">
        <f t="shared" si="3"/>
        <v/>
      </c>
      <c r="Q14" s="52" t="str">
        <f t="shared" si="4"/>
        <v/>
      </c>
      <c r="R14" s="53" t="str">
        <f>IF(COUNTA($A14:$D14)=0,"",IF(Q14&gt;='03 Configuración'!$B$10,"Consenso","Revisar"))</f>
        <v/>
      </c>
      <c r="S14" s="54"/>
    </row>
    <row r="15" spans="1:19">
      <c r="A15" s="49"/>
      <c r="B15" s="49"/>
      <c r="C15" s="49"/>
      <c r="D15" s="49"/>
      <c r="E15" s="50"/>
      <c r="F15" s="50"/>
      <c r="G15" s="50"/>
      <c r="H15" s="50"/>
      <c r="I15" s="50"/>
      <c r="J15" s="50"/>
      <c r="K15" s="50"/>
      <c r="L15" s="50"/>
      <c r="M15" s="51" t="str">
        <f t="shared" si="0"/>
        <v/>
      </c>
      <c r="N15" s="51" t="str">
        <f t="shared" si="1"/>
        <v/>
      </c>
      <c r="O15" s="51" t="str">
        <f t="shared" si="2"/>
        <v/>
      </c>
      <c r="P15" s="51" t="str">
        <f t="shared" si="3"/>
        <v/>
      </c>
      <c r="Q15" s="52" t="str">
        <f t="shared" si="4"/>
        <v/>
      </c>
      <c r="R15" s="53" t="str">
        <f>IF(COUNTA($A15:$D15)=0,"",IF(Q15&gt;='03 Configuración'!$B$10,"Consenso","Revisar"))</f>
        <v/>
      </c>
      <c r="S15" s="54"/>
    </row>
    <row r="16" spans="1:19">
      <c r="A16" s="49"/>
      <c r="B16" s="49"/>
      <c r="C16" s="49"/>
      <c r="D16" s="49"/>
      <c r="E16" s="50"/>
      <c r="F16" s="50"/>
      <c r="G16" s="50"/>
      <c r="H16" s="50"/>
      <c r="I16" s="50"/>
      <c r="J16" s="50"/>
      <c r="K16" s="50"/>
      <c r="L16" s="50"/>
      <c r="M16" s="51" t="str">
        <f t="shared" si="0"/>
        <v/>
      </c>
      <c r="N16" s="51" t="str">
        <f t="shared" si="1"/>
        <v/>
      </c>
      <c r="O16" s="51" t="str">
        <f t="shared" si="2"/>
        <v/>
      </c>
      <c r="P16" s="51" t="str">
        <f t="shared" si="3"/>
        <v/>
      </c>
      <c r="Q16" s="52" t="str">
        <f t="shared" si="4"/>
        <v/>
      </c>
      <c r="R16" s="53" t="str">
        <f>IF(COUNTA($A16:$D16)=0,"",IF(Q16&gt;='03 Configuración'!$B$10,"Consenso","Revisar"))</f>
        <v/>
      </c>
      <c r="S16" s="54"/>
    </row>
    <row r="17" spans="1:19">
      <c r="A17" s="49"/>
      <c r="B17" s="49"/>
      <c r="C17" s="49"/>
      <c r="D17" s="49"/>
      <c r="E17" s="50"/>
      <c r="F17" s="50"/>
      <c r="G17" s="50"/>
      <c r="H17" s="50"/>
      <c r="I17" s="50"/>
      <c r="J17" s="50"/>
      <c r="K17" s="50"/>
      <c r="L17" s="50"/>
      <c r="M17" s="51" t="str">
        <f t="shared" si="0"/>
        <v/>
      </c>
      <c r="N17" s="51" t="str">
        <f t="shared" si="1"/>
        <v/>
      </c>
      <c r="O17" s="51" t="str">
        <f t="shared" si="2"/>
        <v/>
      </c>
      <c r="P17" s="51" t="str">
        <f t="shared" si="3"/>
        <v/>
      </c>
      <c r="Q17" s="52" t="str">
        <f t="shared" si="4"/>
        <v/>
      </c>
      <c r="R17" s="53" t="str">
        <f>IF(COUNTA($A17:$D17)=0,"",IF(Q17&gt;='03 Configuración'!$B$10,"Consenso","Revisar"))</f>
        <v/>
      </c>
      <c r="S17" s="54"/>
    </row>
    <row r="18" spans="1:19">
      <c r="A18" s="49"/>
      <c r="B18" s="49"/>
      <c r="C18" s="49"/>
      <c r="D18" s="49"/>
      <c r="E18" s="50"/>
      <c r="F18" s="50"/>
      <c r="G18" s="50"/>
      <c r="H18" s="50"/>
      <c r="I18" s="50"/>
      <c r="J18" s="50"/>
      <c r="K18" s="50"/>
      <c r="L18" s="50"/>
      <c r="M18" s="51" t="str">
        <f t="shared" si="0"/>
        <v/>
      </c>
      <c r="N18" s="51" t="str">
        <f t="shared" si="1"/>
        <v/>
      </c>
      <c r="O18" s="51" t="str">
        <f t="shared" si="2"/>
        <v/>
      </c>
      <c r="P18" s="51" t="str">
        <f t="shared" si="3"/>
        <v/>
      </c>
      <c r="Q18" s="52" t="str">
        <f t="shared" si="4"/>
        <v/>
      </c>
      <c r="R18" s="53" t="str">
        <f>IF(COUNTA($A18:$D18)=0,"",IF(Q18&gt;='03 Configuración'!$B$10,"Consenso","Revisar"))</f>
        <v/>
      </c>
      <c r="S18" s="54"/>
    </row>
    <row r="19" spans="1:19">
      <c r="A19" s="49"/>
      <c r="B19" s="49"/>
      <c r="C19" s="49"/>
      <c r="D19" s="49"/>
      <c r="E19" s="50"/>
      <c r="F19" s="50"/>
      <c r="G19" s="50"/>
      <c r="H19" s="50"/>
      <c r="I19" s="50"/>
      <c r="J19" s="50"/>
      <c r="K19" s="50"/>
      <c r="L19" s="50"/>
      <c r="M19" s="51" t="str">
        <f t="shared" si="0"/>
        <v/>
      </c>
      <c r="N19" s="51" t="str">
        <f t="shared" si="1"/>
        <v/>
      </c>
      <c r="O19" s="51" t="str">
        <f t="shared" si="2"/>
        <v/>
      </c>
      <c r="P19" s="51" t="str">
        <f t="shared" si="3"/>
        <v/>
      </c>
      <c r="Q19" s="52" t="str">
        <f t="shared" si="4"/>
        <v/>
      </c>
      <c r="R19" s="53" t="str">
        <f>IF(COUNTA($A19:$D19)=0,"",IF(Q19&gt;='03 Configuración'!$B$10,"Consenso","Revisar"))</f>
        <v/>
      </c>
      <c r="S19" s="54"/>
    </row>
    <row r="20" spans="1:19">
      <c r="A20" s="49"/>
      <c r="B20" s="49"/>
      <c r="C20" s="49"/>
      <c r="D20" s="49"/>
      <c r="E20" s="50"/>
      <c r="F20" s="50"/>
      <c r="G20" s="50"/>
      <c r="H20" s="50"/>
      <c r="I20" s="50"/>
      <c r="J20" s="50"/>
      <c r="K20" s="50"/>
      <c r="L20" s="50"/>
      <c r="M20" s="51" t="str">
        <f t="shared" si="0"/>
        <v/>
      </c>
      <c r="N20" s="51" t="str">
        <f t="shared" si="1"/>
        <v/>
      </c>
      <c r="O20" s="51" t="str">
        <f t="shared" si="2"/>
        <v/>
      </c>
      <c r="P20" s="51" t="str">
        <f t="shared" si="3"/>
        <v/>
      </c>
      <c r="Q20" s="52" t="str">
        <f t="shared" si="4"/>
        <v/>
      </c>
      <c r="R20" s="53" t="str">
        <f>IF(COUNTA($A20:$D20)=0,"",IF(Q20&gt;='03 Configuración'!$B$10,"Consenso","Revisar"))</f>
        <v/>
      </c>
      <c r="S20" s="54"/>
    </row>
    <row r="21" spans="1:19">
      <c r="A21" s="49"/>
      <c r="B21" s="49"/>
      <c r="C21" s="49"/>
      <c r="D21" s="49"/>
      <c r="E21" s="50"/>
      <c r="F21" s="50"/>
      <c r="G21" s="50"/>
      <c r="H21" s="50"/>
      <c r="I21" s="50"/>
      <c r="J21" s="50"/>
      <c r="K21" s="50"/>
      <c r="L21" s="50"/>
      <c r="M21" s="51" t="str">
        <f t="shared" si="0"/>
        <v/>
      </c>
      <c r="N21" s="51" t="str">
        <f t="shared" si="1"/>
        <v/>
      </c>
      <c r="O21" s="51" t="str">
        <f t="shared" si="2"/>
        <v/>
      </c>
      <c r="P21" s="51" t="str">
        <f t="shared" si="3"/>
        <v/>
      </c>
      <c r="Q21" s="52" t="str">
        <f t="shared" si="4"/>
        <v/>
      </c>
      <c r="R21" s="53" t="str">
        <f>IF(COUNTA($A21:$D21)=0,"",IF(Q21&gt;='03 Configuración'!$B$10,"Consenso","Revisar"))</f>
        <v/>
      </c>
      <c r="S21" s="54"/>
    </row>
    <row r="22" spans="1:19">
      <c r="A22" s="49"/>
      <c r="B22" s="49"/>
      <c r="C22" s="49"/>
      <c r="D22" s="49"/>
      <c r="E22" s="50"/>
      <c r="F22" s="50"/>
      <c r="G22" s="50"/>
      <c r="H22" s="50"/>
      <c r="I22" s="50"/>
      <c r="J22" s="50"/>
      <c r="K22" s="50"/>
      <c r="L22" s="50"/>
      <c r="M22" s="51" t="str">
        <f t="shared" si="0"/>
        <v/>
      </c>
      <c r="N22" s="51" t="str">
        <f t="shared" si="1"/>
        <v/>
      </c>
      <c r="O22" s="51" t="str">
        <f t="shared" si="2"/>
        <v/>
      </c>
      <c r="P22" s="51" t="str">
        <f t="shared" si="3"/>
        <v/>
      </c>
      <c r="Q22" s="52" t="str">
        <f t="shared" si="4"/>
        <v/>
      </c>
      <c r="R22" s="53" t="str">
        <f>IF(COUNTA($A22:$D22)=0,"",IF(Q22&gt;='03 Configuración'!$B$10,"Consenso","Revisar"))</f>
        <v/>
      </c>
      <c r="S22" s="54"/>
    </row>
    <row r="23" spans="1:19">
      <c r="A23" s="49"/>
      <c r="B23" s="49"/>
      <c r="C23" s="49"/>
      <c r="D23" s="49"/>
      <c r="E23" s="50"/>
      <c r="F23" s="50"/>
      <c r="G23" s="50"/>
      <c r="H23" s="50"/>
      <c r="I23" s="50"/>
      <c r="J23" s="50"/>
      <c r="K23" s="50"/>
      <c r="L23" s="50"/>
      <c r="M23" s="51" t="str">
        <f t="shared" si="0"/>
        <v/>
      </c>
      <c r="N23" s="51" t="str">
        <f t="shared" si="1"/>
        <v/>
      </c>
      <c r="O23" s="51" t="str">
        <f t="shared" si="2"/>
        <v/>
      </c>
      <c r="P23" s="51" t="str">
        <f t="shared" si="3"/>
        <v/>
      </c>
      <c r="Q23" s="52" t="str">
        <f t="shared" si="4"/>
        <v/>
      </c>
      <c r="R23" s="53" t="str">
        <f>IF(COUNTA($A23:$D23)=0,"",IF(Q23&gt;='03 Configuración'!$B$10,"Consenso","Revisar"))</f>
        <v/>
      </c>
      <c r="S23" s="54"/>
    </row>
    <row r="24" spans="1:19">
      <c r="A24" s="49"/>
      <c r="B24" s="49"/>
      <c r="C24" s="49"/>
      <c r="D24" s="49"/>
      <c r="E24" s="50"/>
      <c r="F24" s="50"/>
      <c r="G24" s="50"/>
      <c r="H24" s="50"/>
      <c r="I24" s="50"/>
      <c r="J24" s="50"/>
      <c r="K24" s="50"/>
      <c r="L24" s="50"/>
      <c r="M24" s="51" t="str">
        <f t="shared" si="0"/>
        <v/>
      </c>
      <c r="N24" s="51" t="str">
        <f t="shared" si="1"/>
        <v/>
      </c>
      <c r="O24" s="51" t="str">
        <f t="shared" si="2"/>
        <v/>
      </c>
      <c r="P24" s="51" t="str">
        <f t="shared" si="3"/>
        <v/>
      </c>
      <c r="Q24" s="52" t="str">
        <f t="shared" si="4"/>
        <v/>
      </c>
      <c r="R24" s="53" t="str">
        <f>IF(COUNTA($A24:$D24)=0,"",IF(Q24&gt;='03 Configuración'!$B$10,"Consenso","Revisar"))</f>
        <v/>
      </c>
      <c r="S24" s="54"/>
    </row>
    <row r="25" spans="1:19">
      <c r="A25" s="49"/>
      <c r="B25" s="49"/>
      <c r="C25" s="49"/>
      <c r="D25" s="49"/>
      <c r="E25" s="50"/>
      <c r="F25" s="50"/>
      <c r="G25" s="50"/>
      <c r="H25" s="50"/>
      <c r="I25" s="50"/>
      <c r="J25" s="50"/>
      <c r="K25" s="50"/>
      <c r="L25" s="50"/>
      <c r="M25" s="51" t="str">
        <f t="shared" si="0"/>
        <v/>
      </c>
      <c r="N25" s="51" t="str">
        <f t="shared" si="1"/>
        <v/>
      </c>
      <c r="O25" s="51" t="str">
        <f t="shared" si="2"/>
        <v/>
      </c>
      <c r="P25" s="51" t="str">
        <f t="shared" si="3"/>
        <v/>
      </c>
      <c r="Q25" s="52" t="str">
        <f t="shared" si="4"/>
        <v/>
      </c>
      <c r="R25" s="53" t="str">
        <f>IF(COUNTA($A25:$D25)=0,"",IF(Q25&gt;='03 Configuración'!$B$10,"Consenso","Revisar"))</f>
        <v/>
      </c>
      <c r="S25" s="54"/>
    </row>
    <row r="26" spans="1:19">
      <c r="A26" s="49"/>
      <c r="B26" s="49"/>
      <c r="C26" s="49"/>
      <c r="D26" s="49"/>
      <c r="E26" s="50"/>
      <c r="F26" s="50"/>
      <c r="G26" s="50"/>
      <c r="H26" s="50"/>
      <c r="I26" s="50"/>
      <c r="J26" s="50"/>
      <c r="K26" s="50"/>
      <c r="L26" s="50"/>
      <c r="M26" s="51" t="str">
        <f t="shared" si="0"/>
        <v/>
      </c>
      <c r="N26" s="51" t="str">
        <f t="shared" si="1"/>
        <v/>
      </c>
      <c r="O26" s="51" t="str">
        <f t="shared" si="2"/>
        <v/>
      </c>
      <c r="P26" s="51" t="str">
        <f t="shared" si="3"/>
        <v/>
      </c>
      <c r="Q26" s="52" t="str">
        <f t="shared" si="4"/>
        <v/>
      </c>
      <c r="R26" s="53" t="str">
        <f>IF(COUNTA($A26:$D26)=0,"",IF(Q26&gt;='03 Configuración'!$B$10,"Consenso","Revisar"))</f>
        <v/>
      </c>
      <c r="S26" s="54"/>
    </row>
    <row r="27" spans="1:19">
      <c r="A27" s="49"/>
      <c r="B27" s="49"/>
      <c r="C27" s="49"/>
      <c r="D27" s="49"/>
      <c r="E27" s="50"/>
      <c r="F27" s="50"/>
      <c r="G27" s="50"/>
      <c r="H27" s="50"/>
      <c r="I27" s="50"/>
      <c r="J27" s="50"/>
      <c r="K27" s="50"/>
      <c r="L27" s="50"/>
      <c r="M27" s="51" t="str">
        <f t="shared" si="0"/>
        <v/>
      </c>
      <c r="N27" s="51" t="str">
        <f t="shared" si="1"/>
        <v/>
      </c>
      <c r="O27" s="51" t="str">
        <f t="shared" si="2"/>
        <v/>
      </c>
      <c r="P27" s="51" t="str">
        <f t="shared" si="3"/>
        <v/>
      </c>
      <c r="Q27" s="52" t="str">
        <f t="shared" si="4"/>
        <v/>
      </c>
      <c r="R27" s="53" t="str">
        <f>IF(COUNTA($A27:$D27)=0,"",IF(Q27&gt;='03 Configuración'!$B$10,"Consenso","Revisar"))</f>
        <v/>
      </c>
      <c r="S27" s="54"/>
    </row>
    <row r="28" spans="1:19">
      <c r="A28" s="49"/>
      <c r="B28" s="49"/>
      <c r="C28" s="49"/>
      <c r="D28" s="49"/>
      <c r="E28" s="50"/>
      <c r="F28" s="50"/>
      <c r="G28" s="50"/>
      <c r="H28" s="50"/>
      <c r="I28" s="50"/>
      <c r="J28" s="50"/>
      <c r="K28" s="50"/>
      <c r="L28" s="50"/>
      <c r="M28" s="51" t="str">
        <f t="shared" si="0"/>
        <v/>
      </c>
      <c r="N28" s="51" t="str">
        <f t="shared" si="1"/>
        <v/>
      </c>
      <c r="O28" s="51" t="str">
        <f t="shared" si="2"/>
        <v/>
      </c>
      <c r="P28" s="51" t="str">
        <f t="shared" si="3"/>
        <v/>
      </c>
      <c r="Q28" s="52" t="str">
        <f t="shared" si="4"/>
        <v/>
      </c>
      <c r="R28" s="53" t="str">
        <f>IF(COUNTA($A28:$D28)=0,"",IF(Q28&gt;='03 Configuración'!$B$10,"Consenso","Revisar"))</f>
        <v/>
      </c>
      <c r="S28" s="54"/>
    </row>
    <row r="29" spans="1:19">
      <c r="A29" s="49"/>
      <c r="B29" s="49"/>
      <c r="C29" s="49"/>
      <c r="D29" s="49"/>
      <c r="E29" s="50"/>
      <c r="F29" s="50"/>
      <c r="G29" s="50"/>
      <c r="H29" s="50"/>
      <c r="I29" s="50"/>
      <c r="J29" s="50"/>
      <c r="K29" s="50"/>
      <c r="L29" s="50"/>
      <c r="M29" s="51" t="str">
        <f t="shared" si="0"/>
        <v/>
      </c>
      <c r="N29" s="51" t="str">
        <f t="shared" si="1"/>
        <v/>
      </c>
      <c r="O29" s="51" t="str">
        <f t="shared" si="2"/>
        <v/>
      </c>
      <c r="P29" s="51" t="str">
        <f t="shared" si="3"/>
        <v/>
      </c>
      <c r="Q29" s="52" t="str">
        <f t="shared" si="4"/>
        <v/>
      </c>
      <c r="R29" s="53" t="str">
        <f>IF(COUNTA($A29:$D29)=0,"",IF(Q29&gt;='03 Configuración'!$B$10,"Consenso","Revisar"))</f>
        <v/>
      </c>
      <c r="S29" s="54"/>
    </row>
    <row r="30" spans="1:19">
      <c r="A30" s="49"/>
      <c r="B30" s="49"/>
      <c r="C30" s="49"/>
      <c r="D30" s="49"/>
      <c r="E30" s="50"/>
      <c r="F30" s="50"/>
      <c r="G30" s="50"/>
      <c r="H30" s="50"/>
      <c r="I30" s="50"/>
      <c r="J30" s="50"/>
      <c r="K30" s="50"/>
      <c r="L30" s="50"/>
      <c r="M30" s="51" t="str">
        <f t="shared" si="0"/>
        <v/>
      </c>
      <c r="N30" s="51" t="str">
        <f t="shared" si="1"/>
        <v/>
      </c>
      <c r="O30" s="51" t="str">
        <f t="shared" si="2"/>
        <v/>
      </c>
      <c r="P30" s="51" t="str">
        <f t="shared" si="3"/>
        <v/>
      </c>
      <c r="Q30" s="52" t="str">
        <f t="shared" si="4"/>
        <v/>
      </c>
      <c r="R30" s="53" t="str">
        <f>IF(COUNTA($A30:$D30)=0,"",IF(Q30&gt;='03 Configuración'!$B$10,"Consenso","Revisar"))</f>
        <v/>
      </c>
      <c r="S30" s="54"/>
    </row>
    <row r="31" spans="1:19">
      <c r="A31" s="49"/>
      <c r="B31" s="49"/>
      <c r="C31" s="49"/>
      <c r="D31" s="49"/>
      <c r="E31" s="50"/>
      <c r="F31" s="50"/>
      <c r="G31" s="50"/>
      <c r="H31" s="50"/>
      <c r="I31" s="50"/>
      <c r="J31" s="50"/>
      <c r="K31" s="50"/>
      <c r="L31" s="50"/>
      <c r="M31" s="51" t="str">
        <f t="shared" si="0"/>
        <v/>
      </c>
      <c r="N31" s="51" t="str">
        <f t="shared" si="1"/>
        <v/>
      </c>
      <c r="O31" s="51" t="str">
        <f t="shared" si="2"/>
        <v/>
      </c>
      <c r="P31" s="51" t="str">
        <f t="shared" si="3"/>
        <v/>
      </c>
      <c r="Q31" s="52" t="str">
        <f t="shared" si="4"/>
        <v/>
      </c>
      <c r="R31" s="53" t="str">
        <f>IF(COUNTA($A31:$D31)=0,"",IF(Q31&gt;='03 Configuración'!$B$10,"Consenso","Revisar"))</f>
        <v/>
      </c>
      <c r="S31" s="54"/>
    </row>
    <row r="32" spans="1:19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</row>
    <row r="33" spans="1:19">
      <c r="A33" s="56" t="s">
        <v>196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4" spans="1:19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</row>
    <row r="35" spans="1:19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</row>
    <row r="36" spans="1:19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</row>
    <row r="37" spans="1:19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</row>
    <row r="38" spans="1:19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</row>
    <row r="39" spans="1:19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</row>
    <row r="40" spans="1:19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1:19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</row>
    <row r="42" spans="1:19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</row>
    <row r="43" spans="1:19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</row>
    <row r="44" spans="1:19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</row>
    <row r="45" spans="1:19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</row>
    <row r="46" spans="1:19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</row>
    <row r="47" spans="1:19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</row>
    <row r="48" spans="1:19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</row>
    <row r="49" spans="1:19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</row>
    <row r="50" spans="1:19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</row>
    <row r="51" spans="1:19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</row>
    <row r="52" spans="1:19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</row>
    <row r="53" spans="1:19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</row>
    <row r="54" spans="1:19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</row>
    <row r="55" spans="1:19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</row>
    <row r="56" spans="1:19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1:19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</row>
    <row r="58" spans="1:19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</row>
    <row r="59" spans="1:19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</row>
    <row r="60" spans="1:19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</row>
    <row r="61" spans="1:19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</row>
    <row r="62" spans="1:19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</row>
    <row r="63" spans="1:19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</row>
    <row r="64" spans="1:19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</row>
    <row r="65" spans="1:19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</row>
    <row r="66" spans="1:19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</row>
    <row r="67" spans="1:19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</row>
    <row r="68" spans="1:19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</row>
    <row r="69" spans="1:19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</row>
    <row r="70" spans="1:19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</row>
    <row r="71" spans="1:19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</row>
    <row r="72" spans="1:19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</row>
    <row r="73" spans="1:19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</row>
    <row r="74" spans="1:19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</row>
    <row r="75" spans="1:19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</row>
    <row r="76" spans="1:19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</row>
    <row r="77" spans="1:19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</row>
    <row r="78" spans="1:19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</row>
    <row r="79" spans="1:19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</row>
    <row r="80" spans="1:19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</row>
    <row r="81" spans="1:19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</row>
    <row r="82" spans="1:19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</row>
    <row r="83" spans="1:19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</row>
    <row r="84" spans="1:19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</row>
    <row r="85" spans="1:19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</row>
    <row r="86" spans="1:19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</row>
    <row r="87" spans="1:19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</row>
    <row r="88" spans="1:19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</row>
    <row r="89" spans="1:19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</row>
    <row r="90" spans="1:19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</row>
    <row r="91" spans="1:19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</row>
    <row r="92" spans="1:19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</row>
    <row r="93" spans="1:19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</row>
    <row r="94" spans="1:19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</row>
    <row r="95" spans="1:19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</row>
    <row r="96" spans="1:19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</row>
    <row r="97" spans="1:19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</row>
    <row r="98" spans="1:19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</row>
    <row r="99" spans="1:19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</row>
    <row r="100" spans="1:19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</row>
    <row r="101" spans="1:19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</row>
    <row r="102" spans="1:19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</row>
    <row r="103" spans="1:19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</row>
    <row r="104" spans="1:19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</row>
    <row r="105" spans="1:19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</row>
    <row r="106" spans="1:19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</row>
    <row r="107" spans="1:19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</row>
    <row r="108" spans="1:19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</row>
    <row r="109" spans="1:19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</row>
    <row r="110" spans="1:19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</row>
    <row r="111" spans="1:19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</row>
    <row r="112" spans="1:19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</row>
    <row r="113" spans="1:19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</row>
    <row r="114" spans="1:19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</row>
    <row r="115" spans="1:19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</row>
    <row r="116" spans="1:19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</row>
    <row r="117" spans="1:19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</row>
    <row r="118" spans="1:19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</row>
    <row r="119" spans="1:19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</row>
    <row r="120" spans="1:19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</row>
    <row r="121" spans="1:19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</row>
    <row r="122" spans="1:19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</row>
    <row r="123" spans="1:19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</row>
    <row r="124" spans="1:19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</row>
  </sheetData>
  <sheetProtection algorithmName="SHA-512" hashValue="yjAgDl+q4etvyBJ+yEGmF3blDoW2r4t9onOS7fsBIRXvHs6FX9ceI3pS2VJc6KnegE+9JqC5Vn62GJjWICFKQA==" saltValue="8e2mmKH1TF/NnZs3BKazHg==" spinCount="100000" sheet="1" objects="1" scenarios="1" formatCells="0" formatColumns="0" formatRows="0" sort="0" autoFilter="0" pivotTables="0"/>
  <mergeCells count="1">
    <mergeCell ref="A1:S1"/>
  </mergeCells>
  <conditionalFormatting sqref="R6:R31">
    <cfRule type="containsText" dxfId="7" priority="1" operator="containsText" text="Consenso"/>
    <cfRule type="containsText" dxfId="6" priority="2" operator="containsText" text="Revisar"/>
  </conditionalFormatting>
  <dataValidations count="4">
    <dataValidation type="list" sqref="D6:D31" xr:uid="{00000000-0002-0000-0400-000000000000}">
      <formula1>"Escala 1-5"</formula1>
    </dataValidation>
    <dataValidation sqref="E6:L31" xr:uid="{00000000-0002-0000-0400-000001000000}">
      <formula1>1</formula1>
      <formula2>5</formula2>
    </dataValidation>
    <dataValidation errorStyle="warning" showErrorMessage="1" errorTitle="Tipo no válido" error="Usa Escala 1-5 en esta versión de la plantilla." sqref="D6:D13" xr:uid="{00000000-0002-0000-0400-000002000000}"/>
    <dataValidation type="whole" errorStyle="warning" allowBlank="1" showInputMessage="1" showErrorMessage="1" errorTitle="Respuesta fuera de escala" error="Ingresa un número entero entre 1 y 5." promptTitle="Respuesta del experto" prompt="Escribe un valor de 1 a 5. Deja vacío si no participa." sqref="E6:L13" xr:uid="{00000000-0002-0000-0400-000003000000}">
      <formula1>1</formula1>
      <formula2>5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>
      <selection activeCell="F30" sqref="F30"/>
    </sheetView>
  </sheetViews>
  <sheetFormatPr baseColWidth="10" defaultColWidth="8.796875" defaultRowHeight="13.8"/>
  <cols>
    <col min="1" max="1" width="31.69921875" style="2" customWidth="1"/>
    <col min="2" max="2" width="9.5" style="2" customWidth="1"/>
    <col min="3" max="3" width="52.3984375" style="2" customWidth="1"/>
    <col min="4" max="4" width="8.5" style="2" customWidth="1"/>
    <col min="5" max="5" width="10.69921875" style="2" customWidth="1"/>
    <col min="6" max="6" width="53.5" style="2" customWidth="1"/>
    <col min="7" max="16384" width="8.796875" style="2"/>
  </cols>
  <sheetData>
    <row r="1" spans="1:17" ht="14.4" customHeight="1">
      <c r="A1" s="60" t="s">
        <v>197</v>
      </c>
      <c r="B1" s="60"/>
      <c r="C1" s="60"/>
      <c r="D1" s="60"/>
      <c r="E1" s="60"/>
      <c r="F1" s="60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2" customHeight="1">
      <c r="A2" s="61" t="s">
        <v>198</v>
      </c>
      <c r="B2" s="62"/>
      <c r="C2" s="62"/>
      <c r="D2" s="62"/>
      <c r="E2" s="62"/>
      <c r="F2" s="62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2" customHeight="1">
      <c r="A3" s="63" t="s">
        <v>199</v>
      </c>
      <c r="B3" s="64"/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2" customHeight="1">
      <c r="A4" s="65" t="s">
        <v>200</v>
      </c>
      <c r="B4" s="65" t="s">
        <v>201</v>
      </c>
      <c r="C4" s="65" t="s">
        <v>202</v>
      </c>
      <c r="D4" s="27"/>
      <c r="E4" s="27"/>
      <c r="F4" s="2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21" t="s">
        <v>203</v>
      </c>
      <c r="B5" s="66">
        <f>COUNTIF('04 Expertos'!$E$5:$E$12,"Sí")</f>
        <v>5</v>
      </c>
      <c r="C5" s="23" t="s">
        <v>204</v>
      </c>
      <c r="D5" s="27"/>
      <c r="E5" s="27"/>
      <c r="F5" s="2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21" t="s">
        <v>205</v>
      </c>
      <c r="B6" s="66">
        <f>COUNTA('05 Respuestas'!$B$6:$B$31)</f>
        <v>8</v>
      </c>
      <c r="C6" s="23" t="s">
        <v>206</v>
      </c>
      <c r="D6" s="27"/>
      <c r="E6" s="27"/>
      <c r="F6" s="2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21" t="s">
        <v>207</v>
      </c>
      <c r="B7" s="67">
        <f>IFERROR(AVERAGEIF('05 Respuestas'!$Q$6:$Q$31,"&gt;=0"),"")</f>
        <v>0.85</v>
      </c>
      <c r="C7" s="23" t="s">
        <v>208</v>
      </c>
      <c r="D7" s="27"/>
      <c r="E7" s="27"/>
      <c r="F7" s="2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21" t="s">
        <v>209</v>
      </c>
      <c r="B8" s="66">
        <f>COUNTIF('05 Respuestas'!$R$6:$R$31,"Consenso")</f>
        <v>7</v>
      </c>
      <c r="C8" s="23" t="s">
        <v>210</v>
      </c>
      <c r="D8" s="27"/>
      <c r="E8" s="27"/>
      <c r="F8" s="2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21" t="s">
        <v>211</v>
      </c>
      <c r="B9" s="66">
        <f>COUNTIF('05 Respuestas'!$R$6:$R$31,"Revisar")</f>
        <v>1</v>
      </c>
      <c r="C9" s="23" t="s">
        <v>212</v>
      </c>
      <c r="D9" s="27"/>
      <c r="E9" s="27"/>
      <c r="F9" s="2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2" customHeight="1">
      <c r="A10" s="27"/>
      <c r="B10" s="27"/>
      <c r="C10" s="27"/>
      <c r="D10" s="27"/>
      <c r="E10" s="27"/>
      <c r="F10" s="2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2" customHeight="1">
      <c r="A11" s="68" t="s">
        <v>213</v>
      </c>
      <c r="B11" s="69"/>
      <c r="C11" s="69"/>
      <c r="D11" s="69"/>
      <c r="E11" s="69"/>
      <c r="F11" s="69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2" customHeight="1">
      <c r="A12" s="65" t="s">
        <v>54</v>
      </c>
      <c r="B12" s="65" t="s">
        <v>57</v>
      </c>
      <c r="C12" s="65" t="s">
        <v>60</v>
      </c>
      <c r="D12" s="65" t="s">
        <v>76</v>
      </c>
      <c r="E12" s="65" t="s">
        <v>175</v>
      </c>
      <c r="F12" s="65" t="s">
        <v>129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2" customHeight="1">
      <c r="A13" s="70">
        <f>IF('05 Respuestas'!A6="","",'05 Respuestas'!A6)</f>
        <v>1</v>
      </c>
      <c r="B13" s="70" t="str">
        <f>IF('05 Respuestas'!B6="","",'05 Respuestas'!B6)</f>
        <v>P01</v>
      </c>
      <c r="C13" s="70" t="str">
        <f>IF('05 Respuestas'!C6="","",'05 Respuestas'!C6)</f>
        <v>Potencial de demanda inicial de accesorios para mascotas</v>
      </c>
      <c r="D13" s="71">
        <f>IF('05 Respuestas'!Q6="","",'05 Respuestas'!Q6)</f>
        <v>0.8</v>
      </c>
      <c r="E13" s="70" t="str">
        <f>IF('05 Respuestas'!R6="","",'05 Respuestas'!R6)</f>
        <v>Consenso</v>
      </c>
      <c r="F13" s="70" t="str">
        <f>IF('05 Respuestas'!S6="","",'05 Respuestas'!S6)</f>
        <v>Mayoría ve demanda atractiva, pero inventario recomienda prudencia.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12" customHeight="1">
      <c r="A14" s="70">
        <f>IF('05 Respuestas'!A7="","",'05 Respuestas'!A7)</f>
        <v>1</v>
      </c>
      <c r="B14" s="70" t="str">
        <f>IF('05 Respuestas'!B7="","",'05 Respuestas'!B7)</f>
        <v>P02</v>
      </c>
      <c r="C14" s="70" t="str">
        <f>IF('05 Respuestas'!C7="","",'05 Respuestas'!C7)</f>
        <v>Riesgo de comprar demasiadas referencias al inicio</v>
      </c>
      <c r="D14" s="71">
        <f>IF('05 Respuestas'!Q7="","",'05 Respuestas'!Q7)</f>
        <v>1</v>
      </c>
      <c r="E14" s="70" t="str">
        <f>IF('05 Respuestas'!R7="","",'05 Respuestas'!R7)</f>
        <v>Consenso</v>
      </c>
      <c r="F14" s="70" t="str">
        <f>IF('05 Respuestas'!S7="","",'05 Respuestas'!S7)</f>
        <v>Riesgo alto. Recomendación: prueba limitada.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2" customHeight="1">
      <c r="A15" s="70">
        <f>IF('05 Respuestas'!A8="","",'05 Respuestas'!A8)</f>
        <v>1</v>
      </c>
      <c r="B15" s="70" t="str">
        <f>IF('05 Respuestas'!B8="","",'05 Respuestas'!B8)</f>
        <v>P03</v>
      </c>
      <c r="C15" s="70" t="str">
        <f>IF('05 Respuestas'!C8="","",'05 Respuestas'!C8)</f>
        <v>Conveniencia de iniciar con camas, comederos y juguetes económicos</v>
      </c>
      <c r="D15" s="71">
        <f>IF('05 Respuestas'!Q8="","",'05 Respuestas'!Q8)</f>
        <v>1</v>
      </c>
      <c r="E15" s="70" t="str">
        <f>IF('05 Respuestas'!R8="","",'05 Respuestas'!R8)</f>
        <v>Consenso</v>
      </c>
      <c r="F15" s="70" t="str">
        <f>IF('05 Respuestas'!S8="","",'05 Respuestas'!S8)</f>
        <v>Hay acuerdo sobre iniciar con productos básicos y de baja barrera.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2" customHeight="1">
      <c r="A16" s="70">
        <f>IF('05 Respuestas'!A9="","",'05 Respuestas'!A9)</f>
        <v>1</v>
      </c>
      <c r="B16" s="70" t="str">
        <f>IF('05 Respuestas'!B9="","",'05 Respuestas'!B9)</f>
        <v>P04</v>
      </c>
      <c r="C16" s="70" t="str">
        <f>IF('05 Respuestas'!C9="","",'05 Respuestas'!C9)</f>
        <v>Volumen inicial prudente para la primera compra</v>
      </c>
      <c r="D16" s="71">
        <f>IF('05 Respuestas'!Q9="","",'05 Respuestas'!Q9)</f>
        <v>0</v>
      </c>
      <c r="E16" s="70" t="str">
        <f>IF('05 Respuestas'!R9="","",'05 Respuestas'!R9)</f>
        <v>Revisar</v>
      </c>
      <c r="F16" s="70" t="str">
        <f>IF('05 Respuestas'!S9="","",'05 Respuestas'!S9)</f>
        <v>Se sugiere volumen moderado; no ampliar hasta medir rotación.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2" customHeight="1">
      <c r="A17" s="70">
        <f>IF('05 Respuestas'!A10="","",'05 Respuestas'!A10)</f>
        <v>2</v>
      </c>
      <c r="B17" s="70" t="str">
        <f>IF('05 Respuestas'!B10="","",'05 Respuestas'!B10)</f>
        <v>P01</v>
      </c>
      <c r="C17" s="70" t="str">
        <f>IF('05 Respuestas'!C10="","",'05 Respuestas'!C10)</f>
        <v>Después del resumen, ¿mantiene la estimación de demanda inicial?</v>
      </c>
      <c r="D17" s="71">
        <f>IF('05 Respuestas'!Q10="","",'05 Respuestas'!Q10)</f>
        <v>1</v>
      </c>
      <c r="E17" s="70" t="str">
        <f>IF('05 Respuestas'!R10="","",'05 Respuestas'!R10)</f>
        <v>Consenso</v>
      </c>
      <c r="F17" s="70" t="str">
        <f>IF('05 Respuestas'!S10="","",'05 Respuestas'!S10)</f>
        <v>El consenso sube tras aclarar que será una prueba pequeña.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2" customHeight="1">
      <c r="A18" s="70">
        <f>IF('05 Respuestas'!A11="","",'05 Respuestas'!A11)</f>
        <v>2</v>
      </c>
      <c r="B18" s="70" t="str">
        <f>IF('05 Respuestas'!B11="","",'05 Respuestas'!B11)</f>
        <v>P02</v>
      </c>
      <c r="C18" s="70" t="str">
        <f>IF('05 Respuestas'!C11="","",'05 Respuestas'!C11)</f>
        <v>¿Está de acuerdo con limitar la compra inicial a pocas referencias?</v>
      </c>
      <c r="D18" s="71">
        <f>IF('05 Respuestas'!Q11="","",'05 Respuestas'!Q11)</f>
        <v>1</v>
      </c>
      <c r="E18" s="70" t="str">
        <f>IF('05 Respuestas'!R11="","",'05 Respuestas'!R11)</f>
        <v>Consenso</v>
      </c>
      <c r="F18" s="70" t="str">
        <f>IF('05 Respuestas'!S11="","",'05 Respuestas'!S11)</f>
        <v>Consenso fuerte: iniciar con pocas referencias y seguimiento quincenal.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2" customHeight="1">
      <c r="A19" s="70">
        <f>IF('05 Respuestas'!A12="","",'05 Respuestas'!A12)</f>
        <v>2</v>
      </c>
      <c r="B19" s="70" t="str">
        <f>IF('05 Respuestas'!B12="","",'05 Respuestas'!B12)</f>
        <v>P03</v>
      </c>
      <c r="C19" s="70" t="str">
        <f>IF('05 Respuestas'!C12="","",'05 Respuestas'!C12)</f>
        <v>¿Se debe ampliar la categoría solo si la rotación responde?</v>
      </c>
      <c r="D19" s="71">
        <f>IF('05 Respuestas'!Q12="","",'05 Respuestas'!Q12)</f>
        <v>1</v>
      </c>
      <c r="E19" s="70" t="str">
        <f>IF('05 Respuestas'!R12="","",'05 Respuestas'!R12)</f>
        <v>Consenso</v>
      </c>
      <c r="F19" s="70" t="str">
        <f>IF('05 Respuestas'!S12="","",'05 Respuestas'!S12)</f>
        <v>Consenso fuerte: ampliar solo con datos de venta.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2" customHeight="1">
      <c r="A20" s="70">
        <f>IF('05 Respuestas'!A13="","",'05 Respuestas'!A13)</f>
        <v>2</v>
      </c>
      <c r="B20" s="70" t="str">
        <f>IF('05 Respuestas'!B13="","",'05 Respuestas'!B13)</f>
        <v>P04</v>
      </c>
      <c r="C20" s="70" t="str">
        <f>IF('05 Respuestas'!C13="","",'05 Respuestas'!C13)</f>
        <v>¿La decisión final debe incluir revisión cada 15 días?</v>
      </c>
      <c r="D20" s="71">
        <f>IF('05 Respuestas'!Q13="","",'05 Respuestas'!Q13)</f>
        <v>1</v>
      </c>
      <c r="E20" s="70" t="str">
        <f>IF('05 Respuestas'!R13="","",'05 Respuestas'!R13)</f>
        <v>Consenso</v>
      </c>
      <c r="F20" s="70" t="str">
        <f>IF('05 Respuestas'!S13="","",'05 Respuestas'!S13)</f>
        <v>Consenso fuerte sobre seguimiento cada 15 días.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2" customHeight="1">
      <c r="A21" s="70" t="str">
        <f>IF('05 Respuestas'!A14="","",'05 Respuestas'!A14)</f>
        <v/>
      </c>
      <c r="B21" s="70" t="str">
        <f>IF('05 Respuestas'!B14="","",'05 Respuestas'!B14)</f>
        <v/>
      </c>
      <c r="C21" s="70" t="str">
        <f>IF('05 Respuestas'!C14="","",'05 Respuestas'!C14)</f>
        <v/>
      </c>
      <c r="D21" s="71" t="str">
        <f>IF('05 Respuestas'!Q14="","",'05 Respuestas'!Q14)</f>
        <v/>
      </c>
      <c r="E21" s="70" t="str">
        <f>IF('05 Respuestas'!R14="","",'05 Respuestas'!R14)</f>
        <v/>
      </c>
      <c r="F21" s="70" t="str">
        <f>IF('05 Respuestas'!S14="","",'05 Respuestas'!S14)</f>
        <v/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2" customHeight="1">
      <c r="A22" s="70" t="str">
        <f>IF('05 Respuestas'!A15="","",'05 Respuestas'!A15)</f>
        <v/>
      </c>
      <c r="B22" s="70" t="str">
        <f>IF('05 Respuestas'!B15="","",'05 Respuestas'!B15)</f>
        <v/>
      </c>
      <c r="C22" s="70" t="str">
        <f>IF('05 Respuestas'!C15="","",'05 Respuestas'!C15)</f>
        <v/>
      </c>
      <c r="D22" s="71" t="str">
        <f>IF('05 Respuestas'!Q15="","",'05 Respuestas'!Q15)</f>
        <v/>
      </c>
      <c r="E22" s="70" t="str">
        <f>IF('05 Respuestas'!R15="","",'05 Respuestas'!R15)</f>
        <v/>
      </c>
      <c r="F22" s="70" t="str">
        <f>IF('05 Respuestas'!S15="","",'05 Respuestas'!S15)</f>
        <v/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2" customHeight="1">
      <c r="A23" s="70" t="str">
        <f>IF('05 Respuestas'!A16="","",'05 Respuestas'!A16)</f>
        <v/>
      </c>
      <c r="B23" s="70" t="str">
        <f>IF('05 Respuestas'!B16="","",'05 Respuestas'!B16)</f>
        <v/>
      </c>
      <c r="C23" s="70" t="str">
        <f>IF('05 Respuestas'!C16="","",'05 Respuestas'!C16)</f>
        <v/>
      </c>
      <c r="D23" s="71" t="str">
        <f>IF('05 Respuestas'!Q16="","",'05 Respuestas'!Q16)</f>
        <v/>
      </c>
      <c r="E23" s="70" t="str">
        <f>IF('05 Respuestas'!R16="","",'05 Respuestas'!R16)</f>
        <v/>
      </c>
      <c r="F23" s="70" t="str">
        <f>IF('05 Respuestas'!S16="","",'05 Respuestas'!S16)</f>
        <v/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2" customHeight="1">
      <c r="A24" s="70" t="str">
        <f>IF('05 Respuestas'!A17="","",'05 Respuestas'!A17)</f>
        <v/>
      </c>
      <c r="B24" s="70" t="str">
        <f>IF('05 Respuestas'!B17="","",'05 Respuestas'!B17)</f>
        <v/>
      </c>
      <c r="C24" s="70" t="str">
        <f>IF('05 Respuestas'!C17="","",'05 Respuestas'!C17)</f>
        <v/>
      </c>
      <c r="D24" s="71" t="str">
        <f>IF('05 Respuestas'!Q17="","",'05 Respuestas'!Q17)</f>
        <v/>
      </c>
      <c r="E24" s="70" t="str">
        <f>IF('05 Respuestas'!R17="","",'05 Respuestas'!R17)</f>
        <v/>
      </c>
      <c r="F24" s="70" t="str">
        <f>IF('05 Respuestas'!S17="","",'05 Respuestas'!S17)</f>
        <v/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2" customHeight="1">
      <c r="A25" s="70" t="str">
        <f>IF('05 Respuestas'!A18="","",'05 Respuestas'!A18)</f>
        <v/>
      </c>
      <c r="B25" s="70" t="str">
        <f>IF('05 Respuestas'!B18="","",'05 Respuestas'!B18)</f>
        <v/>
      </c>
      <c r="C25" s="70" t="str">
        <f>IF('05 Respuestas'!C18="","",'05 Respuestas'!C18)</f>
        <v/>
      </c>
      <c r="D25" s="71" t="str">
        <f>IF('05 Respuestas'!Q18="","",'05 Respuestas'!Q18)</f>
        <v/>
      </c>
      <c r="E25" s="70" t="str">
        <f>IF('05 Respuestas'!R18="","",'05 Respuestas'!R18)</f>
        <v/>
      </c>
      <c r="F25" s="70" t="str">
        <f>IF('05 Respuestas'!S18="","",'05 Respuestas'!S18)</f>
        <v/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2" customHeight="1">
      <c r="A26" s="70" t="str">
        <f>IF('05 Respuestas'!A19="","",'05 Respuestas'!A19)</f>
        <v/>
      </c>
      <c r="B26" s="70" t="str">
        <f>IF('05 Respuestas'!B19="","",'05 Respuestas'!B19)</f>
        <v/>
      </c>
      <c r="C26" s="70" t="str">
        <f>IF('05 Respuestas'!C19="","",'05 Respuestas'!C19)</f>
        <v/>
      </c>
      <c r="D26" s="71" t="str">
        <f>IF('05 Respuestas'!Q19="","",'05 Respuestas'!Q19)</f>
        <v/>
      </c>
      <c r="E26" s="70" t="str">
        <f>IF('05 Respuestas'!R19="","",'05 Respuestas'!R19)</f>
        <v/>
      </c>
      <c r="F26" s="70" t="str">
        <f>IF('05 Respuestas'!S19="","",'05 Respuestas'!S19)</f>
        <v/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2" customHeight="1">
      <c r="A27" s="70" t="str">
        <f>IF('05 Respuestas'!A20="","",'05 Respuestas'!A20)</f>
        <v/>
      </c>
      <c r="B27" s="70" t="str">
        <f>IF('05 Respuestas'!B20="","",'05 Respuestas'!B20)</f>
        <v/>
      </c>
      <c r="C27" s="70" t="str">
        <f>IF('05 Respuestas'!C20="","",'05 Respuestas'!C20)</f>
        <v/>
      </c>
      <c r="D27" s="71" t="str">
        <f>IF('05 Respuestas'!Q20="","",'05 Respuestas'!Q20)</f>
        <v/>
      </c>
      <c r="E27" s="70" t="str">
        <f>IF('05 Respuestas'!R20="","",'05 Respuestas'!R20)</f>
        <v/>
      </c>
      <c r="F27" s="70" t="str">
        <f>IF('05 Respuestas'!S20="","",'05 Respuestas'!S20)</f>
        <v/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2" customHeight="1">
      <c r="A28" s="70" t="str">
        <f>IF('05 Respuestas'!A21="","",'05 Respuestas'!A21)</f>
        <v/>
      </c>
      <c r="B28" s="70" t="str">
        <f>IF('05 Respuestas'!B21="","",'05 Respuestas'!B21)</f>
        <v/>
      </c>
      <c r="C28" s="70" t="str">
        <f>IF('05 Respuestas'!C21="","",'05 Respuestas'!C21)</f>
        <v/>
      </c>
      <c r="D28" s="71" t="str">
        <f>IF('05 Respuestas'!Q21="","",'05 Respuestas'!Q21)</f>
        <v/>
      </c>
      <c r="E28" s="70" t="str">
        <f>IF('05 Respuestas'!R21="","",'05 Respuestas'!R21)</f>
        <v/>
      </c>
      <c r="F28" s="70" t="str">
        <f>IF('05 Respuestas'!S21="","",'05 Respuestas'!S21)</f>
        <v/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2" customHeight="1">
      <c r="A29" s="70" t="str">
        <f>IF('05 Respuestas'!A22="","",'05 Respuestas'!A22)</f>
        <v/>
      </c>
      <c r="B29" s="70" t="str">
        <f>IF('05 Respuestas'!B22="","",'05 Respuestas'!B22)</f>
        <v/>
      </c>
      <c r="C29" s="70" t="str">
        <f>IF('05 Respuestas'!C22="","",'05 Respuestas'!C22)</f>
        <v/>
      </c>
      <c r="D29" s="71" t="str">
        <f>IF('05 Respuestas'!Q22="","",'05 Respuestas'!Q22)</f>
        <v/>
      </c>
      <c r="E29" s="70" t="str">
        <f>IF('05 Respuestas'!R22="","",'05 Respuestas'!R22)</f>
        <v/>
      </c>
      <c r="F29" s="70" t="str">
        <f>IF('05 Respuestas'!S22="","",'05 Respuestas'!S22)</f>
        <v/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2" customHeight="1">
      <c r="A30" s="70" t="str">
        <f>IF('05 Respuestas'!A23="","",'05 Respuestas'!A23)</f>
        <v/>
      </c>
      <c r="B30" s="70" t="str">
        <f>IF('05 Respuestas'!B23="","",'05 Respuestas'!B23)</f>
        <v/>
      </c>
      <c r="C30" s="70" t="str">
        <f>IF('05 Respuestas'!C23="","",'05 Respuestas'!C23)</f>
        <v/>
      </c>
      <c r="D30" s="71" t="str">
        <f>IF('05 Respuestas'!Q23="","",'05 Respuestas'!Q23)</f>
        <v/>
      </c>
      <c r="E30" s="70" t="str">
        <f>IF('05 Respuestas'!R23="","",'05 Respuestas'!R23)</f>
        <v/>
      </c>
      <c r="F30" s="70" t="str">
        <f>IF('05 Respuestas'!S23="","",'05 Respuestas'!S23)</f>
        <v/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2" customHeight="1">
      <c r="A31" s="70" t="str">
        <f>IF('05 Respuestas'!A24="","",'05 Respuestas'!A24)</f>
        <v/>
      </c>
      <c r="B31" s="70" t="str">
        <f>IF('05 Respuestas'!B24="","",'05 Respuestas'!B24)</f>
        <v/>
      </c>
      <c r="C31" s="70" t="str">
        <f>IF('05 Respuestas'!C24="","",'05 Respuestas'!C24)</f>
        <v/>
      </c>
      <c r="D31" s="71" t="str">
        <f>IF('05 Respuestas'!Q24="","",'05 Respuestas'!Q24)</f>
        <v/>
      </c>
      <c r="E31" s="70" t="str">
        <f>IF('05 Respuestas'!R24="","",'05 Respuestas'!R24)</f>
        <v/>
      </c>
      <c r="F31" s="70" t="str">
        <f>IF('05 Respuestas'!S24="","",'05 Respuestas'!S24)</f>
        <v/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2" customHeight="1">
      <c r="A32" s="70" t="str">
        <f>IF('05 Respuestas'!A25="","",'05 Respuestas'!A25)</f>
        <v/>
      </c>
      <c r="B32" s="70" t="str">
        <f>IF('05 Respuestas'!B25="","",'05 Respuestas'!B25)</f>
        <v/>
      </c>
      <c r="C32" s="70" t="str">
        <f>IF('05 Respuestas'!C25="","",'05 Respuestas'!C25)</f>
        <v/>
      </c>
      <c r="D32" s="71" t="str">
        <f>IF('05 Respuestas'!Q25="","",'05 Respuestas'!Q25)</f>
        <v/>
      </c>
      <c r="E32" s="70" t="str">
        <f>IF('05 Respuestas'!R25="","",'05 Respuestas'!R25)</f>
        <v/>
      </c>
      <c r="F32" s="70" t="str">
        <f>IF('05 Respuestas'!S25="","",'05 Respuestas'!S25)</f>
        <v/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2" customHeight="1">
      <c r="A33" s="70" t="str">
        <f>IF('05 Respuestas'!A26="","",'05 Respuestas'!A26)</f>
        <v/>
      </c>
      <c r="B33" s="70" t="str">
        <f>IF('05 Respuestas'!B26="","",'05 Respuestas'!B26)</f>
        <v/>
      </c>
      <c r="C33" s="70" t="str">
        <f>IF('05 Respuestas'!C26="","",'05 Respuestas'!C26)</f>
        <v/>
      </c>
      <c r="D33" s="71" t="str">
        <f>IF('05 Respuestas'!Q26="","",'05 Respuestas'!Q26)</f>
        <v/>
      </c>
      <c r="E33" s="70" t="str">
        <f>IF('05 Respuestas'!R26="","",'05 Respuestas'!R26)</f>
        <v/>
      </c>
      <c r="F33" s="70" t="str">
        <f>IF('05 Respuestas'!S26="","",'05 Respuestas'!S26)</f>
        <v/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2" customHeight="1">
      <c r="A34" s="70" t="str">
        <f>IF('05 Respuestas'!A27="","",'05 Respuestas'!A27)</f>
        <v/>
      </c>
      <c r="B34" s="70" t="str">
        <f>IF('05 Respuestas'!B27="","",'05 Respuestas'!B27)</f>
        <v/>
      </c>
      <c r="C34" s="70" t="str">
        <f>IF('05 Respuestas'!C27="","",'05 Respuestas'!C27)</f>
        <v/>
      </c>
      <c r="D34" s="71" t="str">
        <f>IF('05 Respuestas'!Q27="","",'05 Respuestas'!Q27)</f>
        <v/>
      </c>
      <c r="E34" s="70" t="str">
        <f>IF('05 Respuestas'!R27="","",'05 Respuestas'!R27)</f>
        <v/>
      </c>
      <c r="F34" s="70" t="str">
        <f>IF('05 Respuestas'!S27="","",'05 Respuestas'!S27)</f>
        <v/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2" customHeight="1">
      <c r="A35" s="70" t="str">
        <f>IF('05 Respuestas'!A28="","",'05 Respuestas'!A28)</f>
        <v/>
      </c>
      <c r="B35" s="70" t="str">
        <f>IF('05 Respuestas'!B28="","",'05 Respuestas'!B28)</f>
        <v/>
      </c>
      <c r="C35" s="70" t="str">
        <f>IF('05 Respuestas'!C28="","",'05 Respuestas'!C28)</f>
        <v/>
      </c>
      <c r="D35" s="71" t="str">
        <f>IF('05 Respuestas'!Q28="","",'05 Respuestas'!Q28)</f>
        <v/>
      </c>
      <c r="E35" s="70" t="str">
        <f>IF('05 Respuestas'!R28="","",'05 Respuestas'!R28)</f>
        <v/>
      </c>
      <c r="F35" s="70" t="str">
        <f>IF('05 Respuestas'!S28="","",'05 Respuestas'!S28)</f>
        <v/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12" customHeight="1">
      <c r="A36" s="70" t="str">
        <f>IF('05 Respuestas'!A29="","",'05 Respuestas'!A29)</f>
        <v/>
      </c>
      <c r="B36" s="70" t="str">
        <f>IF('05 Respuestas'!B29="","",'05 Respuestas'!B29)</f>
        <v/>
      </c>
      <c r="C36" s="70" t="str">
        <f>IF('05 Respuestas'!C29="","",'05 Respuestas'!C29)</f>
        <v/>
      </c>
      <c r="D36" s="71" t="str">
        <f>IF('05 Respuestas'!Q29="","",'05 Respuestas'!Q29)</f>
        <v/>
      </c>
      <c r="E36" s="70" t="str">
        <f>IF('05 Respuestas'!R29="","",'05 Respuestas'!R29)</f>
        <v/>
      </c>
      <c r="F36" s="70" t="str">
        <f>IF('05 Respuestas'!S29="","",'05 Respuestas'!S29)</f>
        <v/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2" customHeight="1">
      <c r="A37" s="70" t="str">
        <f>IF('05 Respuestas'!A30="","",'05 Respuestas'!A30)</f>
        <v/>
      </c>
      <c r="B37" s="70" t="str">
        <f>IF('05 Respuestas'!B30="","",'05 Respuestas'!B30)</f>
        <v/>
      </c>
      <c r="C37" s="70" t="str">
        <f>IF('05 Respuestas'!C30="","",'05 Respuestas'!C30)</f>
        <v/>
      </c>
      <c r="D37" s="71" t="str">
        <f>IF('05 Respuestas'!Q30="","",'05 Respuestas'!Q30)</f>
        <v/>
      </c>
      <c r="E37" s="70" t="str">
        <f>IF('05 Respuestas'!R30="","",'05 Respuestas'!R30)</f>
        <v/>
      </c>
      <c r="F37" s="70" t="str">
        <f>IF('05 Respuestas'!S30="","",'05 Respuestas'!S30)</f>
        <v/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2" customHeight="1">
      <c r="A38" s="70" t="str">
        <f>IF('05 Respuestas'!A31="","",'05 Respuestas'!A31)</f>
        <v/>
      </c>
      <c r="B38" s="70" t="str">
        <f>IF('05 Respuestas'!B31="","",'05 Respuestas'!B31)</f>
        <v/>
      </c>
      <c r="C38" s="70" t="str">
        <f>IF('05 Respuestas'!C31="","",'05 Respuestas'!C31)</f>
        <v/>
      </c>
      <c r="D38" s="71" t="str">
        <f>IF('05 Respuestas'!Q31="","",'05 Respuestas'!Q31)</f>
        <v/>
      </c>
      <c r="E38" s="70" t="str">
        <f>IF('05 Respuestas'!R31="","",'05 Respuestas'!R31)</f>
        <v/>
      </c>
      <c r="F38" s="70" t="str">
        <f>IF('05 Respuestas'!S31="","",'05 Respuestas'!S31)</f>
        <v/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27"/>
      <c r="B39" s="27"/>
      <c r="C39" s="27"/>
      <c r="D39" s="27"/>
      <c r="E39" s="27"/>
      <c r="F39" s="2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27"/>
      <c r="B40" s="27"/>
      <c r="C40" s="27"/>
      <c r="D40" s="27"/>
      <c r="E40" s="27"/>
      <c r="F40" s="2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72"/>
      <c r="B41" s="72"/>
      <c r="C41" s="72"/>
      <c r="D41" s="72"/>
      <c r="E41" s="72"/>
      <c r="F41" s="72"/>
    </row>
    <row r="42" spans="1:17">
      <c r="A42" s="72"/>
      <c r="B42" s="72"/>
      <c r="C42" s="72"/>
      <c r="D42" s="72"/>
      <c r="E42" s="72"/>
      <c r="F42" s="72"/>
    </row>
  </sheetData>
  <sheetProtection algorithmName="SHA-512" hashValue="5XZWpZDfdObo99DVQ45/pkG5vLly6Bh0KJQ8Ln25EKfwOj13UAuBcB67X7B4NDtJtRvnWftVHQTpN8jOxnb7jw==" saltValue="5++Ai1XpLITfeK58cQDvuA==" spinCount="100000" sheet="1" objects="1" scenarios="1" formatCells="0" formatColumns="0" formatRows="0" insertColumns="0" sort="0" autoFilter="0" pivotTables="0"/>
  <mergeCells count="1">
    <mergeCell ref="A1:F1"/>
  </mergeCells>
  <conditionalFormatting sqref="E13:E38">
    <cfRule type="containsText" dxfId="5" priority="1" operator="containsText" text="Consenso"/>
    <cfRule type="containsText" dxfId="4" priority="2" operator="containsText" text="Revisar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0"/>
  <sheetViews>
    <sheetView workbookViewId="0">
      <selection activeCell="C25" sqref="C25"/>
    </sheetView>
  </sheetViews>
  <sheetFormatPr baseColWidth="10" defaultColWidth="8.796875" defaultRowHeight="13.8"/>
  <cols>
    <col min="1" max="1" width="17" style="2" customWidth="1"/>
    <col min="2" max="2" width="71.5" style="2" customWidth="1"/>
    <col min="3" max="3" width="14.19921875" style="2" customWidth="1"/>
    <col min="4" max="4" width="43" style="2" customWidth="1"/>
    <col min="5" max="5" width="17.69921875" style="2" customWidth="1"/>
    <col min="6" max="6" width="14.69921875" style="2" customWidth="1"/>
    <col min="7" max="7" width="31.8984375" style="2" customWidth="1"/>
    <col min="8" max="8" width="15.5" style="2" customWidth="1"/>
    <col min="9" max="16384" width="8.796875" style="2"/>
  </cols>
  <sheetData>
    <row r="1" spans="1:19" ht="14.4" customHeight="1">
      <c r="A1" s="73" t="s">
        <v>214</v>
      </c>
      <c r="B1" s="73"/>
      <c r="C1" s="73"/>
      <c r="D1" s="73"/>
      <c r="E1" s="73"/>
      <c r="F1" s="73"/>
      <c r="G1" s="73"/>
      <c r="H1" s="73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" customHeight="1">
      <c r="A2" s="61" t="s">
        <v>215</v>
      </c>
      <c r="B2" s="62"/>
      <c r="C2" s="62"/>
      <c r="D2" s="62"/>
      <c r="E2" s="62"/>
      <c r="F2" s="62"/>
      <c r="G2" s="62"/>
      <c r="H2" s="62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>
      <c r="A3" s="63" t="s">
        <v>216</v>
      </c>
      <c r="B3" s="64"/>
      <c r="C3" s="64"/>
      <c r="D3" s="64"/>
      <c r="E3" s="64"/>
      <c r="F3" s="64"/>
      <c r="G3" s="64"/>
      <c r="H3" s="64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2" customHeight="1">
      <c r="A4" s="74" t="s">
        <v>217</v>
      </c>
      <c r="B4" s="65" t="s">
        <v>218</v>
      </c>
      <c r="C4" s="65" t="s">
        <v>219</v>
      </c>
      <c r="D4" s="65" t="s">
        <v>220</v>
      </c>
      <c r="E4" s="65" t="s">
        <v>221</v>
      </c>
      <c r="F4" s="65" t="s">
        <v>222</v>
      </c>
      <c r="G4" s="65" t="s">
        <v>90</v>
      </c>
      <c r="H4" s="65" t="s">
        <v>223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12" customHeight="1">
      <c r="A5" s="22" t="s">
        <v>224</v>
      </c>
      <c r="B5" s="22" t="s">
        <v>225</v>
      </c>
      <c r="C5" s="75">
        <v>0.88</v>
      </c>
      <c r="D5" s="22" t="s">
        <v>226</v>
      </c>
      <c r="E5" s="22" t="s">
        <v>227</v>
      </c>
      <c r="F5" s="25">
        <v>46218</v>
      </c>
      <c r="G5" s="22" t="s">
        <v>228</v>
      </c>
      <c r="H5" s="34" t="s">
        <v>229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2" customHeight="1">
      <c r="A6" s="22" t="s">
        <v>230</v>
      </c>
      <c r="B6" s="22" t="s">
        <v>231</v>
      </c>
      <c r="C6" s="75">
        <v>0.8</v>
      </c>
      <c r="D6" s="22" t="s">
        <v>232</v>
      </c>
      <c r="E6" s="22" t="s">
        <v>233</v>
      </c>
      <c r="F6" s="25">
        <v>46218</v>
      </c>
      <c r="G6" s="22" t="s">
        <v>234</v>
      </c>
      <c r="H6" s="34" t="s">
        <v>229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2" customHeight="1">
      <c r="A7" s="22" t="s">
        <v>235</v>
      </c>
      <c r="B7" s="22" t="s">
        <v>236</v>
      </c>
      <c r="C7" s="75">
        <v>0.95</v>
      </c>
      <c r="D7" s="22" t="s">
        <v>237</v>
      </c>
      <c r="E7" s="22" t="s">
        <v>227</v>
      </c>
      <c r="F7" s="25">
        <v>46218</v>
      </c>
      <c r="G7" s="22" t="s">
        <v>238</v>
      </c>
      <c r="H7" s="34" t="s">
        <v>229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2" customHeight="1">
      <c r="A8" s="22" t="s">
        <v>239</v>
      </c>
      <c r="B8" s="22" t="s">
        <v>240</v>
      </c>
      <c r="C8" s="75">
        <v>0.9</v>
      </c>
      <c r="D8" s="22" t="s">
        <v>241</v>
      </c>
      <c r="E8" s="22" t="s">
        <v>156</v>
      </c>
      <c r="F8" s="25">
        <v>46218</v>
      </c>
      <c r="G8" s="22" t="s">
        <v>242</v>
      </c>
      <c r="H8" s="34" t="s">
        <v>229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2" customHeight="1">
      <c r="A9" s="22"/>
      <c r="B9" s="22"/>
      <c r="C9" s="75"/>
      <c r="D9" s="22"/>
      <c r="E9" s="22"/>
      <c r="F9" s="25"/>
      <c r="G9" s="22"/>
      <c r="H9" s="34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2" customHeight="1">
      <c r="A10" s="22"/>
      <c r="B10" s="22"/>
      <c r="C10" s="75"/>
      <c r="D10" s="22"/>
      <c r="E10" s="22"/>
      <c r="F10" s="25"/>
      <c r="G10" s="22"/>
      <c r="H10" s="34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12" customHeight="1">
      <c r="A11" s="22"/>
      <c r="B11" s="22"/>
      <c r="C11" s="75"/>
      <c r="D11" s="22"/>
      <c r="E11" s="22"/>
      <c r="F11" s="25"/>
      <c r="G11" s="22"/>
      <c r="H11" s="3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2" customHeight="1">
      <c r="A12" s="22"/>
      <c r="B12" s="22"/>
      <c r="C12" s="75"/>
      <c r="D12" s="22"/>
      <c r="E12" s="22"/>
      <c r="F12" s="25"/>
      <c r="G12" s="22"/>
      <c r="H12" s="34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12" customHeight="1">
      <c r="A13" s="22"/>
      <c r="B13" s="22"/>
      <c r="C13" s="75"/>
      <c r="D13" s="22"/>
      <c r="E13" s="22"/>
      <c r="F13" s="25"/>
      <c r="G13" s="22"/>
      <c r="H13" s="3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12" customHeight="1">
      <c r="A14" s="22"/>
      <c r="B14" s="22"/>
      <c r="C14" s="75"/>
      <c r="D14" s="22"/>
      <c r="E14" s="22"/>
      <c r="F14" s="25"/>
      <c r="G14" s="22"/>
      <c r="H14" s="3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2" customHeight="1">
      <c r="A15" s="22"/>
      <c r="B15" s="22"/>
      <c r="C15" s="75"/>
      <c r="D15" s="22"/>
      <c r="E15" s="22"/>
      <c r="F15" s="25"/>
      <c r="G15" s="22"/>
      <c r="H15" s="3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2" customHeight="1">
      <c r="A16" s="22"/>
      <c r="B16" s="22"/>
      <c r="C16" s="75"/>
      <c r="D16" s="22"/>
      <c r="E16" s="22"/>
      <c r="F16" s="25"/>
      <c r="G16" s="22"/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2" customHeight="1">
      <c r="A17" s="22"/>
      <c r="B17" s="22"/>
      <c r="C17" s="75"/>
      <c r="D17" s="22"/>
      <c r="E17" s="22"/>
      <c r="F17" s="25"/>
      <c r="G17" s="22"/>
      <c r="H17" s="3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2" customHeight="1">
      <c r="A18" s="22"/>
      <c r="B18" s="22"/>
      <c r="C18" s="75"/>
      <c r="D18" s="22"/>
      <c r="E18" s="22"/>
      <c r="F18" s="25"/>
      <c r="G18" s="22"/>
      <c r="H18" s="3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2" customHeight="1">
      <c r="A19" s="22"/>
      <c r="B19" s="22"/>
      <c r="C19" s="75"/>
      <c r="D19" s="22"/>
      <c r="E19" s="22"/>
      <c r="F19" s="25"/>
      <c r="G19" s="22"/>
      <c r="H19" s="3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2" customHeight="1">
      <c r="A20" s="22"/>
      <c r="B20" s="22"/>
      <c r="C20" s="75"/>
      <c r="D20" s="22"/>
      <c r="E20" s="22"/>
      <c r="F20" s="25"/>
      <c r="G20" s="22"/>
      <c r="H20" s="3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2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2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2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2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2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</sheetData>
  <sheetProtection algorithmName="SHA-512" hashValue="PamkYCcVA2xvyayJi4+Id5uYoSj2FiSlqTcHrLVyGWjq3cK+LWbuaUA4M2gAWX+y8331yVNzACf92dLx45D1+w==" saltValue="+kHve6Y9HYbjTY0SxqoYAQ==" spinCount="100000" sheet="1" objects="1" scenarios="1" formatCells="0" formatColumns="0" formatRows="0" sort="0" autoFilter="0" pivotTables="0"/>
  <mergeCells count="1">
    <mergeCell ref="A1:H1"/>
  </mergeCells>
  <conditionalFormatting sqref="H5:H20">
    <cfRule type="containsText" dxfId="3" priority="1" operator="containsText" text="Pendiente"/>
    <cfRule type="containsText" dxfId="2" priority="2" operator="containsText" text="En proceso"/>
    <cfRule type="containsText" dxfId="1" priority="3" operator="containsText" text="Cerrado"/>
    <cfRule type="containsText" dxfId="0" priority="4" operator="containsText" text="Revisar"/>
  </conditionalFormatting>
  <dataValidations count="1">
    <dataValidation type="list" errorStyle="warning" showErrorMessage="1" errorTitle="Estado no válido" error="Elige Pendiente, En proceso, Cerrado o Revisar." sqref="H5:H20" xr:uid="{00000000-0002-0000-0600-000000000000}">
      <formula1>"Pendiente,En proceso,Completado,Bloqueado"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01 Instrucciones</vt:lpstr>
      <vt:lpstr>02 Glosario</vt:lpstr>
      <vt:lpstr>03 Configuración</vt:lpstr>
      <vt:lpstr>04 Expertos</vt:lpstr>
      <vt:lpstr>05 Respuestas</vt:lpstr>
      <vt:lpstr>06 Resumen</vt:lpstr>
      <vt:lpstr>07 Conclusiones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2026-07-01T17:32:57Z</dcterms:modified>
</cp:coreProperties>
</file>