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278060F-4C0C-49FA-A82E-1F275710E6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Presupuesto_Base" sheetId="2" r:id="rId2"/>
    <sheet name="Estacionalidad" sheetId="3" r:id="rId3"/>
    <sheet name="Presupuesto_Mensual" sheetId="4" r:id="rId4"/>
    <sheet name="Seguimient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2" i="5" l="1"/>
  <c r="D172" i="5"/>
  <c r="C172" i="5"/>
  <c r="B172" i="5"/>
  <c r="I172" i="5" s="1"/>
  <c r="A172" i="5"/>
  <c r="G171" i="5"/>
  <c r="D171" i="5"/>
  <c r="C171" i="5"/>
  <c r="B171" i="5"/>
  <c r="I171" i="5" s="1"/>
  <c r="A171" i="5"/>
  <c r="G170" i="5"/>
  <c r="D170" i="5"/>
  <c r="C170" i="5"/>
  <c r="B170" i="5"/>
  <c r="I170" i="5" s="1"/>
  <c r="A170" i="5"/>
  <c r="G169" i="5"/>
  <c r="D169" i="5"/>
  <c r="C169" i="5"/>
  <c r="B169" i="5"/>
  <c r="E169" i="5" s="1"/>
  <c r="H169" i="5" s="1"/>
  <c r="A169" i="5"/>
  <c r="G168" i="5"/>
  <c r="D168" i="5"/>
  <c r="C168" i="5"/>
  <c r="B168" i="5"/>
  <c r="I168" i="5" s="1"/>
  <c r="A168" i="5"/>
  <c r="G167" i="5"/>
  <c r="D167" i="5"/>
  <c r="C167" i="5"/>
  <c r="B167" i="5"/>
  <c r="E167" i="5" s="1"/>
  <c r="H167" i="5" s="1"/>
  <c r="A167" i="5"/>
  <c r="G166" i="5"/>
  <c r="D166" i="5"/>
  <c r="C166" i="5"/>
  <c r="B166" i="5"/>
  <c r="E166" i="5" s="1"/>
  <c r="H166" i="5" s="1"/>
  <c r="A166" i="5"/>
  <c r="G165" i="5"/>
  <c r="D165" i="5"/>
  <c r="C165" i="5"/>
  <c r="B165" i="5"/>
  <c r="I165" i="5" s="1"/>
  <c r="A165" i="5"/>
  <c r="G164" i="5"/>
  <c r="D164" i="5"/>
  <c r="C164" i="5"/>
  <c r="B164" i="5"/>
  <c r="I164" i="5" s="1"/>
  <c r="A164" i="5"/>
  <c r="G163" i="5"/>
  <c r="D163" i="5"/>
  <c r="C163" i="5"/>
  <c r="B163" i="5"/>
  <c r="I163" i="5" s="1"/>
  <c r="A163" i="5"/>
  <c r="G162" i="5"/>
  <c r="D162" i="5"/>
  <c r="C162" i="5"/>
  <c r="B162" i="5"/>
  <c r="I162" i="5" s="1"/>
  <c r="A162" i="5"/>
  <c r="G161" i="5"/>
  <c r="D161" i="5"/>
  <c r="C161" i="5"/>
  <c r="B161" i="5"/>
  <c r="I161" i="5" s="1"/>
  <c r="A161" i="5"/>
  <c r="G160" i="5"/>
  <c r="D160" i="5"/>
  <c r="C160" i="5"/>
  <c r="B160" i="5"/>
  <c r="I160" i="5" s="1"/>
  <c r="A160" i="5"/>
  <c r="G159" i="5"/>
  <c r="D159" i="5"/>
  <c r="C159" i="5"/>
  <c r="B159" i="5"/>
  <c r="I159" i="5" s="1"/>
  <c r="A159" i="5"/>
  <c r="G158" i="5"/>
  <c r="D158" i="5"/>
  <c r="C158" i="5"/>
  <c r="B158" i="5"/>
  <c r="I158" i="5" s="1"/>
  <c r="A158" i="5"/>
  <c r="G157" i="5"/>
  <c r="D157" i="5"/>
  <c r="C157" i="5"/>
  <c r="B157" i="5"/>
  <c r="E157" i="5" s="1"/>
  <c r="H157" i="5" s="1"/>
  <c r="A157" i="5"/>
  <c r="G156" i="5"/>
  <c r="D156" i="5"/>
  <c r="C156" i="5"/>
  <c r="B156" i="5"/>
  <c r="I156" i="5" s="1"/>
  <c r="A156" i="5"/>
  <c r="G155" i="5"/>
  <c r="D155" i="5"/>
  <c r="C155" i="5"/>
  <c r="B155" i="5"/>
  <c r="E155" i="5" s="1"/>
  <c r="H155" i="5" s="1"/>
  <c r="A155" i="5"/>
  <c r="G154" i="5"/>
  <c r="D154" i="5"/>
  <c r="C154" i="5"/>
  <c r="B154" i="5"/>
  <c r="E154" i="5" s="1"/>
  <c r="H154" i="5" s="1"/>
  <c r="A154" i="5"/>
  <c r="G153" i="5"/>
  <c r="D153" i="5"/>
  <c r="C153" i="5"/>
  <c r="B153" i="5"/>
  <c r="I153" i="5" s="1"/>
  <c r="A153" i="5"/>
  <c r="G152" i="5"/>
  <c r="E152" i="5"/>
  <c r="H152" i="5" s="1"/>
  <c r="D152" i="5"/>
  <c r="C152" i="5"/>
  <c r="B152" i="5"/>
  <c r="I152" i="5" s="1"/>
  <c r="A152" i="5"/>
  <c r="G151" i="5"/>
  <c r="D151" i="5"/>
  <c r="C151" i="5"/>
  <c r="B151" i="5"/>
  <c r="I151" i="5" s="1"/>
  <c r="A151" i="5"/>
  <c r="G150" i="5"/>
  <c r="D150" i="5"/>
  <c r="C150" i="5"/>
  <c r="B150" i="5"/>
  <c r="I150" i="5" s="1"/>
  <c r="A150" i="5"/>
  <c r="G149" i="5"/>
  <c r="D149" i="5"/>
  <c r="C149" i="5"/>
  <c r="B149" i="5"/>
  <c r="I149" i="5" s="1"/>
  <c r="A149" i="5"/>
  <c r="G148" i="5"/>
  <c r="D148" i="5"/>
  <c r="C148" i="5"/>
  <c r="B148" i="5"/>
  <c r="I148" i="5" s="1"/>
  <c r="A148" i="5"/>
  <c r="G147" i="5"/>
  <c r="D147" i="5"/>
  <c r="C147" i="5"/>
  <c r="B147" i="5"/>
  <c r="I147" i="5" s="1"/>
  <c r="A147" i="5"/>
  <c r="G146" i="5"/>
  <c r="D146" i="5"/>
  <c r="C146" i="5"/>
  <c r="B146" i="5"/>
  <c r="I146" i="5" s="1"/>
  <c r="A146" i="5"/>
  <c r="G145" i="5"/>
  <c r="D145" i="5"/>
  <c r="C145" i="5"/>
  <c r="B145" i="5"/>
  <c r="E145" i="5" s="1"/>
  <c r="H145" i="5" s="1"/>
  <c r="A145" i="5"/>
  <c r="G144" i="5"/>
  <c r="D144" i="5"/>
  <c r="C144" i="5"/>
  <c r="B144" i="5"/>
  <c r="I144" i="5" s="1"/>
  <c r="A144" i="5"/>
  <c r="G143" i="5"/>
  <c r="D143" i="5"/>
  <c r="C143" i="5"/>
  <c r="B143" i="5"/>
  <c r="E143" i="5" s="1"/>
  <c r="H143" i="5" s="1"/>
  <c r="A143" i="5"/>
  <c r="G142" i="5"/>
  <c r="D142" i="5"/>
  <c r="C142" i="5"/>
  <c r="B142" i="5"/>
  <c r="E142" i="5" s="1"/>
  <c r="H142" i="5" s="1"/>
  <c r="A142" i="5"/>
  <c r="G141" i="5"/>
  <c r="D141" i="5"/>
  <c r="C141" i="5"/>
  <c r="B141" i="5"/>
  <c r="I141" i="5" s="1"/>
  <c r="A141" i="5"/>
  <c r="G140" i="5"/>
  <c r="D140" i="5"/>
  <c r="C140" i="5"/>
  <c r="B140" i="5"/>
  <c r="I140" i="5" s="1"/>
  <c r="A140" i="5"/>
  <c r="G139" i="5"/>
  <c r="D139" i="5"/>
  <c r="C139" i="5"/>
  <c r="B139" i="5"/>
  <c r="I139" i="5" s="1"/>
  <c r="A139" i="5"/>
  <c r="G138" i="5"/>
  <c r="D138" i="5"/>
  <c r="C138" i="5"/>
  <c r="B138" i="5"/>
  <c r="I138" i="5" s="1"/>
  <c r="A138" i="5"/>
  <c r="G137" i="5"/>
  <c r="D137" i="5"/>
  <c r="C137" i="5"/>
  <c r="B137" i="5"/>
  <c r="E137" i="5" s="1"/>
  <c r="H137" i="5" s="1"/>
  <c r="A137" i="5"/>
  <c r="G136" i="5"/>
  <c r="D136" i="5"/>
  <c r="C136" i="5"/>
  <c r="B136" i="5"/>
  <c r="I136" i="5" s="1"/>
  <c r="A136" i="5"/>
  <c r="G135" i="5"/>
  <c r="D135" i="5"/>
  <c r="C135" i="5"/>
  <c r="B135" i="5"/>
  <c r="I135" i="5" s="1"/>
  <c r="A135" i="5"/>
  <c r="G134" i="5"/>
  <c r="D134" i="5"/>
  <c r="C134" i="5"/>
  <c r="B134" i="5"/>
  <c r="I134" i="5" s="1"/>
  <c r="A134" i="5"/>
  <c r="G133" i="5"/>
  <c r="D133" i="5"/>
  <c r="C133" i="5"/>
  <c r="B133" i="5"/>
  <c r="E133" i="5" s="1"/>
  <c r="H133" i="5" s="1"/>
  <c r="A133" i="5"/>
  <c r="G132" i="5"/>
  <c r="D132" i="5"/>
  <c r="C132" i="5"/>
  <c r="B132" i="5"/>
  <c r="I132" i="5" s="1"/>
  <c r="A132" i="5"/>
  <c r="G131" i="5"/>
  <c r="D131" i="5"/>
  <c r="C131" i="5"/>
  <c r="B131" i="5"/>
  <c r="E131" i="5" s="1"/>
  <c r="H131" i="5" s="1"/>
  <c r="A131" i="5"/>
  <c r="G130" i="5"/>
  <c r="D130" i="5"/>
  <c r="C130" i="5"/>
  <c r="B130" i="5"/>
  <c r="E130" i="5" s="1"/>
  <c r="H130" i="5" s="1"/>
  <c r="A130" i="5"/>
  <c r="G129" i="5"/>
  <c r="D129" i="5"/>
  <c r="C129" i="5"/>
  <c r="B129" i="5"/>
  <c r="I129" i="5" s="1"/>
  <c r="A129" i="5"/>
  <c r="G128" i="5"/>
  <c r="D128" i="5"/>
  <c r="C128" i="5"/>
  <c r="B128" i="5"/>
  <c r="I128" i="5" s="1"/>
  <c r="A128" i="5"/>
  <c r="G127" i="5"/>
  <c r="D127" i="5"/>
  <c r="C127" i="5"/>
  <c r="B127" i="5"/>
  <c r="I127" i="5" s="1"/>
  <c r="A127" i="5"/>
  <c r="G126" i="5"/>
  <c r="D126" i="5"/>
  <c r="C126" i="5"/>
  <c r="B126" i="5"/>
  <c r="I126" i="5" s="1"/>
  <c r="A126" i="5"/>
  <c r="G125" i="5"/>
  <c r="D125" i="5"/>
  <c r="C125" i="5"/>
  <c r="B125" i="5"/>
  <c r="I125" i="5" s="1"/>
  <c r="A125" i="5"/>
  <c r="G124" i="5"/>
  <c r="D124" i="5"/>
  <c r="C124" i="5"/>
  <c r="B124" i="5"/>
  <c r="I124" i="5" s="1"/>
  <c r="A124" i="5"/>
  <c r="G123" i="5"/>
  <c r="D123" i="5"/>
  <c r="C123" i="5"/>
  <c r="B123" i="5"/>
  <c r="I123" i="5" s="1"/>
  <c r="A123" i="5"/>
  <c r="G122" i="5"/>
  <c r="D122" i="5"/>
  <c r="C122" i="5"/>
  <c r="B122" i="5"/>
  <c r="I122" i="5" s="1"/>
  <c r="A122" i="5"/>
  <c r="G121" i="5"/>
  <c r="D121" i="5"/>
  <c r="C121" i="5"/>
  <c r="B121" i="5"/>
  <c r="E121" i="5" s="1"/>
  <c r="H121" i="5" s="1"/>
  <c r="A121" i="5"/>
  <c r="G120" i="5"/>
  <c r="D120" i="5"/>
  <c r="C120" i="5"/>
  <c r="B120" i="5"/>
  <c r="I120" i="5" s="1"/>
  <c r="A120" i="5"/>
  <c r="G119" i="5"/>
  <c r="D119" i="5"/>
  <c r="C119" i="5"/>
  <c r="B119" i="5"/>
  <c r="E119" i="5" s="1"/>
  <c r="H119" i="5" s="1"/>
  <c r="A119" i="5"/>
  <c r="G118" i="5"/>
  <c r="D118" i="5"/>
  <c r="C118" i="5"/>
  <c r="B118" i="5"/>
  <c r="E118" i="5" s="1"/>
  <c r="H118" i="5" s="1"/>
  <c r="A118" i="5"/>
  <c r="G117" i="5"/>
  <c r="D117" i="5"/>
  <c r="C117" i="5"/>
  <c r="B117" i="5"/>
  <c r="I117" i="5" s="1"/>
  <c r="A117" i="5"/>
  <c r="G116" i="5"/>
  <c r="D116" i="5"/>
  <c r="C116" i="5"/>
  <c r="B116" i="5"/>
  <c r="I116" i="5" s="1"/>
  <c r="A116" i="5"/>
  <c r="G115" i="5"/>
  <c r="E115" i="5"/>
  <c r="H115" i="5" s="1"/>
  <c r="D115" i="5"/>
  <c r="C115" i="5"/>
  <c r="B115" i="5"/>
  <c r="I115" i="5" s="1"/>
  <c r="A115" i="5"/>
  <c r="G114" i="5"/>
  <c r="D114" i="5"/>
  <c r="C114" i="5"/>
  <c r="B114" i="5"/>
  <c r="I114" i="5" s="1"/>
  <c r="A114" i="5"/>
  <c r="G113" i="5"/>
  <c r="E113" i="5"/>
  <c r="H113" i="5" s="1"/>
  <c r="D113" i="5"/>
  <c r="C113" i="5"/>
  <c r="B113" i="5"/>
  <c r="I113" i="5" s="1"/>
  <c r="A113" i="5"/>
  <c r="G112" i="5"/>
  <c r="D112" i="5"/>
  <c r="C112" i="5"/>
  <c r="B112" i="5"/>
  <c r="I112" i="5" s="1"/>
  <c r="A112" i="5"/>
  <c r="G111" i="5"/>
  <c r="D111" i="5"/>
  <c r="C111" i="5"/>
  <c r="B111" i="5"/>
  <c r="I111" i="5" s="1"/>
  <c r="A111" i="5"/>
  <c r="G110" i="5"/>
  <c r="D110" i="5"/>
  <c r="C110" i="5"/>
  <c r="B110" i="5"/>
  <c r="I110" i="5" s="1"/>
  <c r="A110" i="5"/>
  <c r="G109" i="5"/>
  <c r="D109" i="5"/>
  <c r="C109" i="5"/>
  <c r="B109" i="5"/>
  <c r="E109" i="5" s="1"/>
  <c r="H109" i="5" s="1"/>
  <c r="A109" i="5"/>
  <c r="G108" i="5"/>
  <c r="D108" i="5"/>
  <c r="C108" i="5"/>
  <c r="B108" i="5"/>
  <c r="I108" i="5" s="1"/>
  <c r="A108" i="5"/>
  <c r="G107" i="5"/>
  <c r="D107" i="5"/>
  <c r="C107" i="5"/>
  <c r="B107" i="5"/>
  <c r="E107" i="5" s="1"/>
  <c r="H107" i="5" s="1"/>
  <c r="A107" i="5"/>
  <c r="G106" i="5"/>
  <c r="D106" i="5"/>
  <c r="C106" i="5"/>
  <c r="B106" i="5"/>
  <c r="E106" i="5" s="1"/>
  <c r="H106" i="5" s="1"/>
  <c r="A106" i="5"/>
  <c r="G105" i="5"/>
  <c r="D105" i="5"/>
  <c r="C105" i="5"/>
  <c r="B105" i="5"/>
  <c r="I105" i="5" s="1"/>
  <c r="A105" i="5"/>
  <c r="G104" i="5"/>
  <c r="E104" i="5"/>
  <c r="H104" i="5" s="1"/>
  <c r="D104" i="5"/>
  <c r="C104" i="5"/>
  <c r="B104" i="5"/>
  <c r="I104" i="5" s="1"/>
  <c r="A104" i="5"/>
  <c r="G103" i="5"/>
  <c r="D103" i="5"/>
  <c r="C103" i="5"/>
  <c r="B103" i="5"/>
  <c r="E103" i="5" s="1"/>
  <c r="H103" i="5" s="1"/>
  <c r="A103" i="5"/>
  <c r="G102" i="5"/>
  <c r="D102" i="5"/>
  <c r="C102" i="5"/>
  <c r="B102" i="5"/>
  <c r="I102" i="5" s="1"/>
  <c r="A102" i="5"/>
  <c r="G101" i="5"/>
  <c r="D101" i="5"/>
  <c r="C101" i="5"/>
  <c r="B101" i="5"/>
  <c r="E101" i="5" s="1"/>
  <c r="H101" i="5" s="1"/>
  <c r="A101" i="5"/>
  <c r="G100" i="5"/>
  <c r="D100" i="5"/>
  <c r="C100" i="5"/>
  <c r="B100" i="5"/>
  <c r="I100" i="5" s="1"/>
  <c r="A100" i="5"/>
  <c r="G99" i="5"/>
  <c r="D99" i="5"/>
  <c r="C99" i="5"/>
  <c r="B99" i="5"/>
  <c r="I99" i="5" s="1"/>
  <c r="A99" i="5"/>
  <c r="G98" i="5"/>
  <c r="D98" i="5"/>
  <c r="C98" i="5"/>
  <c r="B98" i="5"/>
  <c r="I98" i="5" s="1"/>
  <c r="A98" i="5"/>
  <c r="G97" i="5"/>
  <c r="D97" i="5"/>
  <c r="C97" i="5"/>
  <c r="B97" i="5"/>
  <c r="E97" i="5" s="1"/>
  <c r="H97" i="5" s="1"/>
  <c r="A97" i="5"/>
  <c r="G96" i="5"/>
  <c r="D96" i="5"/>
  <c r="C96" i="5"/>
  <c r="B96" i="5"/>
  <c r="I96" i="5" s="1"/>
  <c r="A96" i="5"/>
  <c r="G95" i="5"/>
  <c r="D95" i="5"/>
  <c r="C95" i="5"/>
  <c r="B95" i="5"/>
  <c r="E95" i="5" s="1"/>
  <c r="H95" i="5" s="1"/>
  <c r="A95" i="5"/>
  <c r="G94" i="5"/>
  <c r="D94" i="5"/>
  <c r="C94" i="5"/>
  <c r="B94" i="5"/>
  <c r="E94" i="5" s="1"/>
  <c r="H94" i="5" s="1"/>
  <c r="A94" i="5"/>
  <c r="G93" i="5"/>
  <c r="D93" i="5"/>
  <c r="C93" i="5"/>
  <c r="B93" i="5"/>
  <c r="I93" i="5" s="1"/>
  <c r="A93" i="5"/>
  <c r="G92" i="5"/>
  <c r="D92" i="5"/>
  <c r="C92" i="5"/>
  <c r="B92" i="5"/>
  <c r="I92" i="5" s="1"/>
  <c r="A92" i="5"/>
  <c r="G91" i="5"/>
  <c r="D91" i="5"/>
  <c r="C91" i="5"/>
  <c r="B91" i="5"/>
  <c r="I91" i="5" s="1"/>
  <c r="A91" i="5"/>
  <c r="G90" i="5"/>
  <c r="D90" i="5"/>
  <c r="C90" i="5"/>
  <c r="B90" i="5"/>
  <c r="I90" i="5" s="1"/>
  <c r="A90" i="5"/>
  <c r="G89" i="5"/>
  <c r="D89" i="5"/>
  <c r="C89" i="5"/>
  <c r="B89" i="5"/>
  <c r="E89" i="5" s="1"/>
  <c r="H89" i="5" s="1"/>
  <c r="A89" i="5"/>
  <c r="G88" i="5"/>
  <c r="D88" i="5"/>
  <c r="C88" i="5"/>
  <c r="B88" i="5"/>
  <c r="I88" i="5" s="1"/>
  <c r="A88" i="5"/>
  <c r="G87" i="5"/>
  <c r="D87" i="5"/>
  <c r="C87" i="5"/>
  <c r="B87" i="5"/>
  <c r="I87" i="5" s="1"/>
  <c r="A87" i="5"/>
  <c r="G86" i="5"/>
  <c r="D86" i="5"/>
  <c r="C86" i="5"/>
  <c r="B86" i="5"/>
  <c r="I86" i="5" s="1"/>
  <c r="A86" i="5"/>
  <c r="G85" i="5"/>
  <c r="D85" i="5"/>
  <c r="C85" i="5"/>
  <c r="B85" i="5"/>
  <c r="E85" i="5" s="1"/>
  <c r="H85" i="5" s="1"/>
  <c r="A85" i="5"/>
  <c r="G84" i="5"/>
  <c r="D84" i="5"/>
  <c r="C84" i="5"/>
  <c r="B84" i="5"/>
  <c r="I84" i="5" s="1"/>
  <c r="A84" i="5"/>
  <c r="G83" i="5"/>
  <c r="D83" i="5"/>
  <c r="C83" i="5"/>
  <c r="B83" i="5"/>
  <c r="E83" i="5" s="1"/>
  <c r="H83" i="5" s="1"/>
  <c r="A83" i="5"/>
  <c r="G82" i="5"/>
  <c r="D82" i="5"/>
  <c r="C82" i="5"/>
  <c r="B82" i="5"/>
  <c r="E82" i="5" s="1"/>
  <c r="H82" i="5" s="1"/>
  <c r="A82" i="5"/>
  <c r="G81" i="5"/>
  <c r="D81" i="5"/>
  <c r="C81" i="5"/>
  <c r="B81" i="5"/>
  <c r="I81" i="5" s="1"/>
  <c r="A81" i="5"/>
  <c r="G80" i="5"/>
  <c r="D80" i="5"/>
  <c r="C80" i="5"/>
  <c r="B80" i="5"/>
  <c r="E80" i="5" s="1"/>
  <c r="H80" i="5" s="1"/>
  <c r="A80" i="5"/>
  <c r="G79" i="5"/>
  <c r="D79" i="5"/>
  <c r="C79" i="5"/>
  <c r="B79" i="5"/>
  <c r="I79" i="5" s="1"/>
  <c r="A79" i="5"/>
  <c r="G78" i="5"/>
  <c r="D78" i="5"/>
  <c r="C78" i="5"/>
  <c r="B78" i="5"/>
  <c r="I78" i="5" s="1"/>
  <c r="A78" i="5"/>
  <c r="G77" i="5"/>
  <c r="D77" i="5"/>
  <c r="C77" i="5"/>
  <c r="B77" i="5"/>
  <c r="I77" i="5" s="1"/>
  <c r="A77" i="5"/>
  <c r="G76" i="5"/>
  <c r="D76" i="5"/>
  <c r="C76" i="5"/>
  <c r="B76" i="5"/>
  <c r="I76" i="5" s="1"/>
  <c r="A76" i="5"/>
  <c r="G75" i="5"/>
  <c r="D75" i="5"/>
  <c r="C75" i="5"/>
  <c r="B75" i="5"/>
  <c r="I75" i="5" s="1"/>
  <c r="A75" i="5"/>
  <c r="G74" i="5"/>
  <c r="D74" i="5"/>
  <c r="C74" i="5"/>
  <c r="B74" i="5"/>
  <c r="I74" i="5" s="1"/>
  <c r="A74" i="5"/>
  <c r="G73" i="5"/>
  <c r="D73" i="5"/>
  <c r="C73" i="5"/>
  <c r="B73" i="5"/>
  <c r="E73" i="5" s="1"/>
  <c r="H73" i="5" s="1"/>
  <c r="A73" i="5"/>
  <c r="G72" i="5"/>
  <c r="D72" i="5"/>
  <c r="C72" i="5"/>
  <c r="B72" i="5"/>
  <c r="I72" i="5" s="1"/>
  <c r="A72" i="5"/>
  <c r="G71" i="5"/>
  <c r="D71" i="5"/>
  <c r="C71" i="5"/>
  <c r="B71" i="5"/>
  <c r="E71" i="5" s="1"/>
  <c r="H71" i="5" s="1"/>
  <c r="A71" i="5"/>
  <c r="G70" i="5"/>
  <c r="D70" i="5"/>
  <c r="C70" i="5"/>
  <c r="B70" i="5"/>
  <c r="E70" i="5" s="1"/>
  <c r="H70" i="5" s="1"/>
  <c r="A70" i="5"/>
  <c r="G69" i="5"/>
  <c r="D69" i="5"/>
  <c r="C69" i="5"/>
  <c r="B69" i="5"/>
  <c r="I69" i="5" s="1"/>
  <c r="A69" i="5"/>
  <c r="G68" i="5"/>
  <c r="D68" i="5"/>
  <c r="C68" i="5"/>
  <c r="B68" i="5"/>
  <c r="E68" i="5" s="1"/>
  <c r="H68" i="5" s="1"/>
  <c r="A68" i="5"/>
  <c r="G67" i="5"/>
  <c r="D67" i="5"/>
  <c r="C67" i="5"/>
  <c r="B67" i="5"/>
  <c r="I67" i="5" s="1"/>
  <c r="A67" i="5"/>
  <c r="G66" i="5"/>
  <c r="D66" i="5"/>
  <c r="C66" i="5"/>
  <c r="B66" i="5"/>
  <c r="I66" i="5" s="1"/>
  <c r="A66" i="5"/>
  <c r="G65" i="5"/>
  <c r="D65" i="5"/>
  <c r="C65" i="5"/>
  <c r="B65" i="5"/>
  <c r="I65" i="5" s="1"/>
  <c r="A65" i="5"/>
  <c r="G64" i="5"/>
  <c r="D64" i="5"/>
  <c r="C64" i="5"/>
  <c r="B64" i="5"/>
  <c r="I64" i="5" s="1"/>
  <c r="A64" i="5"/>
  <c r="G63" i="5"/>
  <c r="D63" i="5"/>
  <c r="C63" i="5"/>
  <c r="B63" i="5"/>
  <c r="I63" i="5" s="1"/>
  <c r="A63" i="5"/>
  <c r="G62" i="5"/>
  <c r="D62" i="5"/>
  <c r="C62" i="5"/>
  <c r="B62" i="5"/>
  <c r="I62" i="5" s="1"/>
  <c r="A62" i="5"/>
  <c r="G61" i="5"/>
  <c r="D61" i="5"/>
  <c r="C61" i="5"/>
  <c r="B61" i="5"/>
  <c r="E61" i="5" s="1"/>
  <c r="H61" i="5" s="1"/>
  <c r="A61" i="5"/>
  <c r="G60" i="5"/>
  <c r="D60" i="5"/>
  <c r="C60" i="5"/>
  <c r="B60" i="5"/>
  <c r="I60" i="5" s="1"/>
  <c r="A60" i="5"/>
  <c r="G59" i="5"/>
  <c r="D59" i="5"/>
  <c r="C59" i="5"/>
  <c r="B59" i="5"/>
  <c r="E59" i="5" s="1"/>
  <c r="H59" i="5" s="1"/>
  <c r="A59" i="5"/>
  <c r="G58" i="5"/>
  <c r="D58" i="5"/>
  <c r="C58" i="5"/>
  <c r="B58" i="5"/>
  <c r="E58" i="5" s="1"/>
  <c r="H58" i="5" s="1"/>
  <c r="A58" i="5"/>
  <c r="G57" i="5"/>
  <c r="D57" i="5"/>
  <c r="C57" i="5"/>
  <c r="B57" i="5"/>
  <c r="I57" i="5" s="1"/>
  <c r="A57" i="5"/>
  <c r="G56" i="5"/>
  <c r="D56" i="5"/>
  <c r="C56" i="5"/>
  <c r="B56" i="5"/>
  <c r="I56" i="5" s="1"/>
  <c r="A56" i="5"/>
  <c r="G55" i="5"/>
  <c r="D55" i="5"/>
  <c r="C55" i="5"/>
  <c r="B55" i="5"/>
  <c r="E55" i="5" s="1"/>
  <c r="H55" i="5" s="1"/>
  <c r="A55" i="5"/>
  <c r="G54" i="5"/>
  <c r="D54" i="5"/>
  <c r="C54" i="5"/>
  <c r="B54" i="5"/>
  <c r="I54" i="5" s="1"/>
  <c r="A54" i="5"/>
  <c r="G53" i="5"/>
  <c r="D53" i="5"/>
  <c r="C53" i="5"/>
  <c r="B53" i="5"/>
  <c r="E53" i="5" s="1"/>
  <c r="H53" i="5" s="1"/>
  <c r="A53" i="5"/>
  <c r="G52" i="5"/>
  <c r="D52" i="5"/>
  <c r="C52" i="5"/>
  <c r="B52" i="5"/>
  <c r="A52" i="5"/>
  <c r="G51" i="5"/>
  <c r="D51" i="5"/>
  <c r="C51" i="5"/>
  <c r="B51" i="5"/>
  <c r="A51" i="5"/>
  <c r="G50" i="5"/>
  <c r="D50" i="5"/>
  <c r="C50" i="5"/>
  <c r="B50" i="5"/>
  <c r="A50" i="5"/>
  <c r="G49" i="5"/>
  <c r="D49" i="5"/>
  <c r="C49" i="5"/>
  <c r="B49" i="5"/>
  <c r="A49" i="5"/>
  <c r="G48" i="5"/>
  <c r="D48" i="5"/>
  <c r="C48" i="5"/>
  <c r="B48" i="5"/>
  <c r="A48" i="5"/>
  <c r="G47" i="5"/>
  <c r="D47" i="5"/>
  <c r="C47" i="5"/>
  <c r="B47" i="5"/>
  <c r="A47" i="5"/>
  <c r="G46" i="5"/>
  <c r="D46" i="5"/>
  <c r="C46" i="5"/>
  <c r="B46" i="5"/>
  <c r="A46" i="5"/>
  <c r="G45" i="5"/>
  <c r="D45" i="5"/>
  <c r="C45" i="5"/>
  <c r="B45" i="5"/>
  <c r="A45" i="5"/>
  <c r="G44" i="5"/>
  <c r="D44" i="5"/>
  <c r="C44" i="5"/>
  <c r="B44" i="5"/>
  <c r="A44" i="5"/>
  <c r="G43" i="5"/>
  <c r="D43" i="5"/>
  <c r="C43" i="5"/>
  <c r="B43" i="5"/>
  <c r="A43" i="5"/>
  <c r="G42" i="5"/>
  <c r="D42" i="5"/>
  <c r="C42" i="5"/>
  <c r="B42" i="5"/>
  <c r="A42" i="5"/>
  <c r="G41" i="5"/>
  <c r="D41" i="5"/>
  <c r="C41" i="5"/>
  <c r="B41" i="5"/>
  <c r="A41" i="5"/>
  <c r="G40" i="5"/>
  <c r="D40" i="5"/>
  <c r="C40" i="5"/>
  <c r="B40" i="5"/>
  <c r="A40" i="5"/>
  <c r="G39" i="5"/>
  <c r="D39" i="5"/>
  <c r="C39" i="5"/>
  <c r="B39" i="5"/>
  <c r="A39" i="5"/>
  <c r="G38" i="5"/>
  <c r="D38" i="5"/>
  <c r="C38" i="5"/>
  <c r="B38" i="5"/>
  <c r="A38" i="5"/>
  <c r="G37" i="5"/>
  <c r="D37" i="5"/>
  <c r="C37" i="5"/>
  <c r="B37" i="5"/>
  <c r="A37" i="5"/>
  <c r="G36" i="5"/>
  <c r="D36" i="5"/>
  <c r="C36" i="5"/>
  <c r="B36" i="5"/>
  <c r="A36" i="5"/>
  <c r="G35" i="5"/>
  <c r="D35" i="5"/>
  <c r="C35" i="5"/>
  <c r="B35" i="5"/>
  <c r="A35" i="5"/>
  <c r="G34" i="5"/>
  <c r="D34" i="5"/>
  <c r="C34" i="5"/>
  <c r="B34" i="5"/>
  <c r="A34" i="5"/>
  <c r="G33" i="5"/>
  <c r="D33" i="5"/>
  <c r="C33" i="5"/>
  <c r="B33" i="5"/>
  <c r="A33" i="5"/>
  <c r="G32" i="5"/>
  <c r="D32" i="5"/>
  <c r="C32" i="5"/>
  <c r="B32" i="5"/>
  <c r="A32" i="5"/>
  <c r="G31" i="5"/>
  <c r="D31" i="5"/>
  <c r="C31" i="5"/>
  <c r="B31" i="5"/>
  <c r="A31" i="5"/>
  <c r="G30" i="5"/>
  <c r="D30" i="5"/>
  <c r="C30" i="5"/>
  <c r="B30" i="5"/>
  <c r="A30" i="5"/>
  <c r="G29" i="5"/>
  <c r="D29" i="5"/>
  <c r="C29" i="5"/>
  <c r="B29" i="5"/>
  <c r="A29" i="5"/>
  <c r="G28" i="5"/>
  <c r="D28" i="5"/>
  <c r="C28" i="5"/>
  <c r="B28" i="5"/>
  <c r="A28" i="5"/>
  <c r="G27" i="5"/>
  <c r="D27" i="5"/>
  <c r="C27" i="5"/>
  <c r="B27" i="5"/>
  <c r="A27" i="5"/>
  <c r="G26" i="5"/>
  <c r="D26" i="5"/>
  <c r="C26" i="5"/>
  <c r="B26" i="5"/>
  <c r="A26" i="5"/>
  <c r="G25" i="5"/>
  <c r="D25" i="5"/>
  <c r="C25" i="5"/>
  <c r="B25" i="5"/>
  <c r="A25" i="5"/>
  <c r="G24" i="5"/>
  <c r="D24" i="5"/>
  <c r="C24" i="5"/>
  <c r="B24" i="5"/>
  <c r="A24" i="5"/>
  <c r="G23" i="5"/>
  <c r="D23" i="5"/>
  <c r="C23" i="5"/>
  <c r="B23" i="5"/>
  <c r="A23" i="5"/>
  <c r="G22" i="5"/>
  <c r="D22" i="5"/>
  <c r="C22" i="5"/>
  <c r="B22" i="5"/>
  <c r="A22" i="5"/>
  <c r="G21" i="5"/>
  <c r="D21" i="5"/>
  <c r="C21" i="5"/>
  <c r="B21" i="5"/>
  <c r="A21" i="5"/>
  <c r="G20" i="5"/>
  <c r="D20" i="5"/>
  <c r="C20" i="5"/>
  <c r="B20" i="5"/>
  <c r="A20" i="5"/>
  <c r="G19" i="5"/>
  <c r="D19" i="5"/>
  <c r="C19" i="5"/>
  <c r="B19" i="5"/>
  <c r="A19" i="5"/>
  <c r="D18" i="5"/>
  <c r="C18" i="5"/>
  <c r="B18" i="5"/>
  <c r="A18" i="5"/>
  <c r="D17" i="5"/>
  <c r="C17" i="5"/>
  <c r="B17" i="5"/>
  <c r="A17" i="5"/>
  <c r="G16" i="5"/>
  <c r="D16" i="5"/>
  <c r="C16" i="5"/>
  <c r="B16" i="5"/>
  <c r="A16" i="5"/>
  <c r="G15" i="5"/>
  <c r="D15" i="5"/>
  <c r="C15" i="5"/>
  <c r="B15" i="5"/>
  <c r="A15" i="5"/>
  <c r="G14" i="5"/>
  <c r="D14" i="5"/>
  <c r="C14" i="5"/>
  <c r="B14" i="5"/>
  <c r="A14" i="5"/>
  <c r="G13" i="5"/>
  <c r="D13" i="5"/>
  <c r="C13" i="5"/>
  <c r="B13" i="5"/>
  <c r="A13" i="5"/>
  <c r="G12" i="5"/>
  <c r="D12" i="5"/>
  <c r="C12" i="5"/>
  <c r="B12" i="5"/>
  <c r="A12" i="5"/>
  <c r="G11" i="5"/>
  <c r="D11" i="5"/>
  <c r="C11" i="5"/>
  <c r="B11" i="5"/>
  <c r="A11" i="5"/>
  <c r="G10" i="5"/>
  <c r="D10" i="5"/>
  <c r="C10" i="5"/>
  <c r="B10" i="5"/>
  <c r="A10" i="5"/>
  <c r="G9" i="5"/>
  <c r="D9" i="5"/>
  <c r="C9" i="5"/>
  <c r="B9" i="5"/>
  <c r="A9" i="5"/>
  <c r="G8" i="5"/>
  <c r="D8" i="5"/>
  <c r="C8" i="5"/>
  <c r="B8" i="5"/>
  <c r="A8" i="5"/>
  <c r="G7" i="5"/>
  <c r="D7" i="5"/>
  <c r="C7" i="5"/>
  <c r="B7" i="5"/>
  <c r="A7" i="5"/>
  <c r="M6" i="5"/>
  <c r="D6" i="5"/>
  <c r="C6" i="5"/>
  <c r="B6" i="5"/>
  <c r="A6" i="5"/>
  <c r="D5" i="5"/>
  <c r="C5" i="5"/>
  <c r="B5" i="5"/>
  <c r="A5" i="5"/>
  <c r="D18" i="4"/>
  <c r="C18" i="4"/>
  <c r="B18" i="4"/>
  <c r="A18" i="4"/>
  <c r="L18" i="4" s="1"/>
  <c r="D17" i="4"/>
  <c r="C17" i="4"/>
  <c r="B17" i="4"/>
  <c r="A17" i="4"/>
  <c r="M17" i="4" s="1"/>
  <c r="D16" i="4"/>
  <c r="C16" i="4"/>
  <c r="B16" i="4"/>
  <c r="A16" i="4"/>
  <c r="L16" i="4" s="1"/>
  <c r="D15" i="4"/>
  <c r="C15" i="4"/>
  <c r="B15" i="4"/>
  <c r="A15" i="4"/>
  <c r="M15" i="4" s="1"/>
  <c r="D14" i="4"/>
  <c r="C14" i="4"/>
  <c r="B14" i="4"/>
  <c r="A14" i="4"/>
  <c r="L14" i="4" s="1"/>
  <c r="D13" i="4"/>
  <c r="C13" i="4"/>
  <c r="B13" i="4"/>
  <c r="A13" i="4"/>
  <c r="M13" i="4" s="1"/>
  <c r="D12" i="4"/>
  <c r="C12" i="4"/>
  <c r="B12" i="4"/>
  <c r="A12" i="4"/>
  <c r="L12" i="4" s="1"/>
  <c r="D11" i="4"/>
  <c r="C11" i="4"/>
  <c r="B11" i="4"/>
  <c r="A11" i="4"/>
  <c r="M11" i="4" s="1"/>
  <c r="D10" i="4"/>
  <c r="C10" i="4"/>
  <c r="B10" i="4"/>
  <c r="A10" i="4"/>
  <c r="L10" i="4" s="1"/>
  <c r="D9" i="4"/>
  <c r="C9" i="4"/>
  <c r="B9" i="4"/>
  <c r="A9" i="4"/>
  <c r="M9" i="4" s="1"/>
  <c r="C8" i="4"/>
  <c r="B8" i="4"/>
  <c r="A8" i="4"/>
  <c r="C7" i="4"/>
  <c r="B7" i="4"/>
  <c r="A7" i="4"/>
  <c r="C6" i="4"/>
  <c r="B6" i="4"/>
  <c r="A6" i="4"/>
  <c r="C5" i="4"/>
  <c r="B5" i="4"/>
  <c r="A5" i="4"/>
  <c r="B18" i="3"/>
  <c r="B19" i="3" s="1"/>
  <c r="F20" i="2"/>
  <c r="E20" i="2"/>
  <c r="L18" i="2"/>
  <c r="K18" i="2"/>
  <c r="G18" i="2"/>
  <c r="L17" i="2"/>
  <c r="K17" i="2"/>
  <c r="G17" i="2"/>
  <c r="L16" i="2"/>
  <c r="K16" i="2"/>
  <c r="G16" i="2"/>
  <c r="L15" i="2"/>
  <c r="K15" i="2"/>
  <c r="G15" i="2"/>
  <c r="L14" i="2"/>
  <c r="K14" i="2"/>
  <c r="G14" i="2"/>
  <c r="L13" i="2"/>
  <c r="K13" i="2"/>
  <c r="G13" i="2"/>
  <c r="L12" i="2"/>
  <c r="K12" i="2"/>
  <c r="G12" i="2"/>
  <c r="L11" i="2"/>
  <c r="K11" i="2"/>
  <c r="G11" i="2"/>
  <c r="L10" i="2"/>
  <c r="K10" i="2"/>
  <c r="G10" i="2"/>
  <c r="L9" i="2"/>
  <c r="K9" i="2"/>
  <c r="G9" i="2"/>
  <c r="L8" i="2"/>
  <c r="K8" i="2"/>
  <c r="G8" i="2"/>
  <c r="L7" i="2"/>
  <c r="K7" i="2"/>
  <c r="D7" i="4" s="1"/>
  <c r="G7" i="2"/>
  <c r="L6" i="2"/>
  <c r="K6" i="2"/>
  <c r="G6" i="2"/>
  <c r="L5" i="2"/>
  <c r="K5" i="2"/>
  <c r="G5" i="2"/>
  <c r="E164" i="5" l="1"/>
  <c r="H164" i="5" s="1"/>
  <c r="I166" i="5"/>
  <c r="I106" i="5"/>
  <c r="E134" i="5"/>
  <c r="H134" i="5" s="1"/>
  <c r="E172" i="5"/>
  <c r="H172" i="5" s="1"/>
  <c r="M8" i="2"/>
  <c r="M12" i="2"/>
  <c r="M16" i="2"/>
  <c r="E88" i="5"/>
  <c r="H88" i="5" s="1"/>
  <c r="I53" i="5"/>
  <c r="I55" i="5"/>
  <c r="E139" i="5"/>
  <c r="H139" i="5" s="1"/>
  <c r="I137" i="5"/>
  <c r="E148" i="5"/>
  <c r="H148" i="5" s="1"/>
  <c r="E170" i="5"/>
  <c r="H170" i="5" s="1"/>
  <c r="E62" i="5"/>
  <c r="H62" i="5" s="1"/>
  <c r="E100" i="5"/>
  <c r="H100" i="5" s="1"/>
  <c r="H17" i="4"/>
  <c r="I68" i="5"/>
  <c r="L17" i="4"/>
  <c r="I89" i="5"/>
  <c r="E160" i="5"/>
  <c r="H160" i="5" s="1"/>
  <c r="I11" i="4"/>
  <c r="P17" i="4"/>
  <c r="E158" i="5"/>
  <c r="H158" i="5" s="1"/>
  <c r="J11" i="4"/>
  <c r="H13" i="4"/>
  <c r="J15" i="4"/>
  <c r="Q17" i="4"/>
  <c r="E65" i="5"/>
  <c r="H65" i="5" s="1"/>
  <c r="E67" i="5"/>
  <c r="H67" i="5" s="1"/>
  <c r="E116" i="5"/>
  <c r="H116" i="5" s="1"/>
  <c r="E125" i="5"/>
  <c r="H125" i="5" s="1"/>
  <c r="E127" i="5"/>
  <c r="H127" i="5" s="1"/>
  <c r="I13" i="4"/>
  <c r="E92" i="5"/>
  <c r="H92" i="5" s="1"/>
  <c r="O11" i="4"/>
  <c r="K13" i="4"/>
  <c r="I94" i="5"/>
  <c r="I118" i="5"/>
  <c r="G11" i="4"/>
  <c r="P11" i="4"/>
  <c r="L13" i="4"/>
  <c r="K11" i="4"/>
  <c r="E76" i="5"/>
  <c r="H76" i="5" s="1"/>
  <c r="E86" i="5"/>
  <c r="H86" i="5" s="1"/>
  <c r="P9" i="4"/>
  <c r="E74" i="5"/>
  <c r="H74" i="5" s="1"/>
  <c r="E146" i="5"/>
  <c r="H146" i="5" s="1"/>
  <c r="I154" i="5"/>
  <c r="L20" i="2"/>
  <c r="R11" i="4"/>
  <c r="I80" i="5"/>
  <c r="E91" i="5"/>
  <c r="H91" i="5" s="1"/>
  <c r="I101" i="5"/>
  <c r="E124" i="5"/>
  <c r="H124" i="5" s="1"/>
  <c r="E140" i="5"/>
  <c r="H140" i="5" s="1"/>
  <c r="E161" i="5"/>
  <c r="H161" i="5" s="1"/>
  <c r="E163" i="5"/>
  <c r="H163" i="5" s="1"/>
  <c r="E64" i="5"/>
  <c r="H64" i="5" s="1"/>
  <c r="I82" i="5"/>
  <c r="G9" i="4"/>
  <c r="H9" i="4"/>
  <c r="Q13" i="4"/>
  <c r="I70" i="5"/>
  <c r="I103" i="5"/>
  <c r="E122" i="5"/>
  <c r="H122" i="5" s="1"/>
  <c r="I142" i="5"/>
  <c r="E128" i="5"/>
  <c r="H128" i="5" s="1"/>
  <c r="E149" i="5"/>
  <c r="H149" i="5" s="1"/>
  <c r="E151" i="5"/>
  <c r="H151" i="5" s="1"/>
  <c r="F9" i="4"/>
  <c r="E56" i="5"/>
  <c r="H56" i="5" s="1"/>
  <c r="E77" i="5"/>
  <c r="H77" i="5" s="1"/>
  <c r="E79" i="5"/>
  <c r="H79" i="5" s="1"/>
  <c r="E112" i="5"/>
  <c r="H112" i="5" s="1"/>
  <c r="K9" i="4"/>
  <c r="M16" i="4"/>
  <c r="I58" i="5"/>
  <c r="E110" i="5"/>
  <c r="H110" i="5" s="1"/>
  <c r="I130" i="5"/>
  <c r="L9" i="4"/>
  <c r="E11" i="4"/>
  <c r="M18" i="4"/>
  <c r="Q9" i="4"/>
  <c r="E136" i="5"/>
  <c r="H136" i="5" s="1"/>
  <c r="J9" i="4"/>
  <c r="M11" i="2"/>
  <c r="M15" i="2"/>
  <c r="O9" i="4"/>
  <c r="F11" i="4"/>
  <c r="E98" i="5"/>
  <c r="H98" i="5" s="1"/>
  <c r="E13" i="4"/>
  <c r="R13" i="4"/>
  <c r="G15" i="4"/>
  <c r="I17" i="4"/>
  <c r="I59" i="5"/>
  <c r="I71" i="5"/>
  <c r="I83" i="5"/>
  <c r="I95" i="5"/>
  <c r="I107" i="5"/>
  <c r="I119" i="5"/>
  <c r="I131" i="5"/>
  <c r="I143" i="5"/>
  <c r="I155" i="5"/>
  <c r="I167" i="5"/>
  <c r="M5" i="4"/>
  <c r="E13" i="5" s="1"/>
  <c r="H13" i="5" s="1"/>
  <c r="I13" i="5" s="1"/>
  <c r="F15" i="4"/>
  <c r="N9" i="4"/>
  <c r="Q11" i="4"/>
  <c r="F13" i="4"/>
  <c r="H15" i="4"/>
  <c r="J17" i="4"/>
  <c r="I61" i="5"/>
  <c r="I73" i="5"/>
  <c r="I85" i="5"/>
  <c r="I97" i="5"/>
  <c r="I109" i="5"/>
  <c r="I121" i="5"/>
  <c r="I133" i="5"/>
  <c r="I145" i="5"/>
  <c r="I157" i="5"/>
  <c r="I169" i="5"/>
  <c r="O15" i="4"/>
  <c r="M5" i="2"/>
  <c r="M9" i="2"/>
  <c r="M13" i="2"/>
  <c r="M17" i="2"/>
  <c r="D5" i="4"/>
  <c r="G5" i="4" s="1"/>
  <c r="E7" i="5" s="1"/>
  <c r="H7" i="5" s="1"/>
  <c r="I7" i="5" s="1"/>
  <c r="G13" i="4"/>
  <c r="I15" i="4"/>
  <c r="K17" i="4"/>
  <c r="K15" i="4"/>
  <c r="N17" i="4"/>
  <c r="M6" i="2"/>
  <c r="M10" i="2"/>
  <c r="M14" i="2"/>
  <c r="M18" i="2"/>
  <c r="E9" i="4"/>
  <c r="R9" i="4"/>
  <c r="H11" i="4"/>
  <c r="J13" i="4"/>
  <c r="M14" i="4"/>
  <c r="L15" i="4"/>
  <c r="O17" i="4"/>
  <c r="R17" i="4"/>
  <c r="I9" i="4"/>
  <c r="L11" i="4"/>
  <c r="O13" i="4"/>
  <c r="Q15" i="4"/>
  <c r="F17" i="4"/>
  <c r="N15" i="4"/>
  <c r="M12" i="4"/>
  <c r="N13" i="4"/>
  <c r="P15" i="4"/>
  <c r="E17" i="4"/>
  <c r="N11" i="4"/>
  <c r="P13" i="4"/>
  <c r="E15" i="4"/>
  <c r="R15" i="4"/>
  <c r="G17" i="4"/>
  <c r="M7" i="4"/>
  <c r="E37" i="5" s="1"/>
  <c r="H37" i="5" s="1"/>
  <c r="I37" i="5" s="1"/>
  <c r="F7" i="4"/>
  <c r="E30" i="5" s="1"/>
  <c r="H30" i="5" s="1"/>
  <c r="I30" i="5" s="1"/>
  <c r="E7" i="4"/>
  <c r="P7" i="4"/>
  <c r="E40" i="5" s="1"/>
  <c r="H40" i="5" s="1"/>
  <c r="I40" i="5" s="1"/>
  <c r="G7" i="4"/>
  <c r="E31" i="5" s="1"/>
  <c r="H31" i="5" s="1"/>
  <c r="I31" i="5" s="1"/>
  <c r="O7" i="4"/>
  <c r="E39" i="5" s="1"/>
  <c r="H39" i="5" s="1"/>
  <c r="I39" i="5" s="1"/>
  <c r="N7" i="4"/>
  <c r="E38" i="5" s="1"/>
  <c r="H38" i="5" s="1"/>
  <c r="I38" i="5" s="1"/>
  <c r="L7" i="4"/>
  <c r="E36" i="5" s="1"/>
  <c r="H36" i="5" s="1"/>
  <c r="I36" i="5" s="1"/>
  <c r="K7" i="4"/>
  <c r="E35" i="5" s="1"/>
  <c r="H35" i="5" s="1"/>
  <c r="I35" i="5" s="1"/>
  <c r="J7" i="4"/>
  <c r="E34" i="5" s="1"/>
  <c r="H34" i="5" s="1"/>
  <c r="I34" i="5" s="1"/>
  <c r="H7" i="4"/>
  <c r="E32" i="5" s="1"/>
  <c r="H32" i="5" s="1"/>
  <c r="I32" i="5" s="1"/>
  <c r="I7" i="4"/>
  <c r="E33" i="5" s="1"/>
  <c r="H33" i="5" s="1"/>
  <c r="I33" i="5" s="1"/>
  <c r="M7" i="2"/>
  <c r="O10" i="4"/>
  <c r="O12" i="4"/>
  <c r="O14" i="4"/>
  <c r="O16" i="4"/>
  <c r="O18" i="4"/>
  <c r="E54" i="5"/>
  <c r="H54" i="5" s="1"/>
  <c r="E57" i="5"/>
  <c r="H57" i="5" s="1"/>
  <c r="E60" i="5"/>
  <c r="H60" i="5" s="1"/>
  <c r="E63" i="5"/>
  <c r="H63" i="5" s="1"/>
  <c r="E66" i="5"/>
  <c r="H66" i="5" s="1"/>
  <c r="E69" i="5"/>
  <c r="H69" i="5" s="1"/>
  <c r="E72" i="5"/>
  <c r="H72" i="5" s="1"/>
  <c r="E75" i="5"/>
  <c r="H75" i="5" s="1"/>
  <c r="E78" i="5"/>
  <c r="H78" i="5" s="1"/>
  <c r="E81" i="5"/>
  <c r="H81" i="5" s="1"/>
  <c r="E84" i="5"/>
  <c r="H84" i="5" s="1"/>
  <c r="E87" i="5"/>
  <c r="H87" i="5" s="1"/>
  <c r="E90" i="5"/>
  <c r="H90" i="5" s="1"/>
  <c r="E93" i="5"/>
  <c r="H93" i="5" s="1"/>
  <c r="E96" i="5"/>
  <c r="H96" i="5" s="1"/>
  <c r="E99" i="5"/>
  <c r="H99" i="5" s="1"/>
  <c r="E102" i="5"/>
  <c r="H102" i="5" s="1"/>
  <c r="E105" i="5"/>
  <c r="H105" i="5" s="1"/>
  <c r="E108" i="5"/>
  <c r="H108" i="5" s="1"/>
  <c r="E111" i="5"/>
  <c r="H111" i="5" s="1"/>
  <c r="E114" i="5"/>
  <c r="H114" i="5" s="1"/>
  <c r="E117" i="5"/>
  <c r="H117" i="5" s="1"/>
  <c r="E120" i="5"/>
  <c r="H120" i="5" s="1"/>
  <c r="E123" i="5"/>
  <c r="H123" i="5" s="1"/>
  <c r="E126" i="5"/>
  <c r="H126" i="5" s="1"/>
  <c r="E129" i="5"/>
  <c r="H129" i="5" s="1"/>
  <c r="E132" i="5"/>
  <c r="H132" i="5" s="1"/>
  <c r="E135" i="5"/>
  <c r="H135" i="5" s="1"/>
  <c r="E138" i="5"/>
  <c r="H138" i="5" s="1"/>
  <c r="E141" i="5"/>
  <c r="H141" i="5" s="1"/>
  <c r="E144" i="5"/>
  <c r="H144" i="5" s="1"/>
  <c r="E147" i="5"/>
  <c r="H147" i="5" s="1"/>
  <c r="E150" i="5"/>
  <c r="H150" i="5" s="1"/>
  <c r="E153" i="5"/>
  <c r="H153" i="5" s="1"/>
  <c r="E156" i="5"/>
  <c r="H156" i="5" s="1"/>
  <c r="E159" i="5"/>
  <c r="H159" i="5" s="1"/>
  <c r="E162" i="5"/>
  <c r="H162" i="5" s="1"/>
  <c r="E165" i="5"/>
  <c r="H165" i="5" s="1"/>
  <c r="E168" i="5"/>
  <c r="H168" i="5" s="1"/>
  <c r="E171" i="5"/>
  <c r="H171" i="5" s="1"/>
  <c r="K20" i="2"/>
  <c r="N10" i="4"/>
  <c r="N12" i="4"/>
  <c r="J5" i="4"/>
  <c r="D6" i="4"/>
  <c r="M6" i="4" s="1"/>
  <c r="E25" i="5" s="1"/>
  <c r="H25" i="5" s="1"/>
  <c r="I25" i="5" s="1"/>
  <c r="D8" i="4"/>
  <c r="I8" i="4" s="1"/>
  <c r="E45" i="5" s="1"/>
  <c r="H45" i="5" s="1"/>
  <c r="I45" i="5" s="1"/>
  <c r="P10" i="4"/>
  <c r="P12" i="4"/>
  <c r="P14" i="4"/>
  <c r="P16" i="4"/>
  <c r="P18" i="4"/>
  <c r="N14" i="4"/>
  <c r="N18" i="4"/>
  <c r="E10" i="4"/>
  <c r="Q10" i="4"/>
  <c r="E12" i="4"/>
  <c r="Q12" i="4"/>
  <c r="E14" i="4"/>
  <c r="Q14" i="4"/>
  <c r="E16" i="4"/>
  <c r="Q16" i="4"/>
  <c r="E18" i="4"/>
  <c r="Q18" i="4"/>
  <c r="F10" i="4"/>
  <c r="R10" i="4"/>
  <c r="F12" i="4"/>
  <c r="R12" i="4"/>
  <c r="F14" i="4"/>
  <c r="R14" i="4"/>
  <c r="F16" i="4"/>
  <c r="R16" i="4"/>
  <c r="F18" i="4"/>
  <c r="R18" i="4"/>
  <c r="G10" i="4"/>
  <c r="G12" i="4"/>
  <c r="G14" i="4"/>
  <c r="G16" i="4"/>
  <c r="G18" i="4"/>
  <c r="M10" i="4"/>
  <c r="H5" i="4"/>
  <c r="H10" i="4"/>
  <c r="H12" i="4"/>
  <c r="H14" i="4"/>
  <c r="H16" i="4"/>
  <c r="H18" i="4"/>
  <c r="N16" i="4"/>
  <c r="I10" i="4"/>
  <c r="I12" i="4"/>
  <c r="I14" i="4"/>
  <c r="I16" i="4"/>
  <c r="I18" i="4"/>
  <c r="P5" i="4"/>
  <c r="J10" i="4"/>
  <c r="J12" i="4"/>
  <c r="J14" i="4"/>
  <c r="J16" i="4"/>
  <c r="J18" i="4"/>
  <c r="K10" i="4"/>
  <c r="K12" i="4"/>
  <c r="K14" i="4"/>
  <c r="K16" i="4"/>
  <c r="K18" i="4"/>
  <c r="F5" i="4"/>
  <c r="L5" i="4" l="1"/>
  <c r="E12" i="5" s="1"/>
  <c r="H12" i="5" s="1"/>
  <c r="I12" i="5" s="1"/>
  <c r="I5" i="4"/>
  <c r="O6" i="4"/>
  <c r="E27" i="5" s="1"/>
  <c r="H27" i="5" s="1"/>
  <c r="I27" i="5" s="1"/>
  <c r="F8" i="4"/>
  <c r="E42" i="5" s="1"/>
  <c r="H42" i="5" s="1"/>
  <c r="I42" i="5" s="1"/>
  <c r="G8" i="4"/>
  <c r="E43" i="5" s="1"/>
  <c r="H43" i="5" s="1"/>
  <c r="I43" i="5" s="1"/>
  <c r="F6" i="4"/>
  <c r="E18" i="5" s="1"/>
  <c r="H18" i="5" s="1"/>
  <c r="I18" i="5" s="1"/>
  <c r="O8" i="4"/>
  <c r="E51" i="5" s="1"/>
  <c r="H51" i="5" s="1"/>
  <c r="I51" i="5" s="1"/>
  <c r="M20" i="2"/>
  <c r="G6" i="4"/>
  <c r="E19" i="5" s="1"/>
  <c r="H19" i="5" s="1"/>
  <c r="I19" i="5" s="1"/>
  <c r="D20" i="4"/>
  <c r="I6" i="4"/>
  <c r="E21" i="5" s="1"/>
  <c r="H21" i="5" s="1"/>
  <c r="I21" i="5" s="1"/>
  <c r="O5" i="4"/>
  <c r="O20" i="4" s="1"/>
  <c r="P8" i="4"/>
  <c r="E52" i="5" s="1"/>
  <c r="H52" i="5" s="1"/>
  <c r="I52" i="5" s="1"/>
  <c r="J6" i="4"/>
  <c r="E22" i="5" s="1"/>
  <c r="H22" i="5" s="1"/>
  <c r="I22" i="5" s="1"/>
  <c r="J8" i="4"/>
  <c r="E46" i="5" s="1"/>
  <c r="H46" i="5" s="1"/>
  <c r="I46" i="5" s="1"/>
  <c r="L8" i="4"/>
  <c r="E48" i="5" s="1"/>
  <c r="H48" i="5" s="1"/>
  <c r="I48" i="5" s="1"/>
  <c r="H8" i="4"/>
  <c r="E44" i="5" s="1"/>
  <c r="H44" i="5" s="1"/>
  <c r="I44" i="5" s="1"/>
  <c r="K6" i="4"/>
  <c r="E23" i="5" s="1"/>
  <c r="H23" i="5" s="1"/>
  <c r="I23" i="5" s="1"/>
  <c r="H6" i="4"/>
  <c r="E20" i="5" s="1"/>
  <c r="H20" i="5" s="1"/>
  <c r="I20" i="5" s="1"/>
  <c r="E6" i="4"/>
  <c r="E17" i="5" s="1"/>
  <c r="G17" i="5" s="1"/>
  <c r="E5" i="4"/>
  <c r="N5" i="4"/>
  <c r="E14" i="5" s="1"/>
  <c r="H14" i="5" s="1"/>
  <c r="I14" i="5" s="1"/>
  <c r="N6" i="4"/>
  <c r="E26" i="5" s="1"/>
  <c r="H26" i="5" s="1"/>
  <c r="I26" i="5" s="1"/>
  <c r="K5" i="4"/>
  <c r="E11" i="5" s="1"/>
  <c r="H11" i="5" s="1"/>
  <c r="I11" i="5" s="1"/>
  <c r="M8" i="4"/>
  <c r="E49" i="5" s="1"/>
  <c r="H49" i="5" s="1"/>
  <c r="I49" i="5" s="1"/>
  <c r="N8" i="4"/>
  <c r="E50" i="5" s="1"/>
  <c r="H50" i="5" s="1"/>
  <c r="I50" i="5" s="1"/>
  <c r="Q7" i="4"/>
  <c r="R7" i="4" s="1"/>
  <c r="P6" i="4"/>
  <c r="E28" i="5" s="1"/>
  <c r="H28" i="5" s="1"/>
  <c r="I28" i="5" s="1"/>
  <c r="E6" i="5"/>
  <c r="F20" i="4"/>
  <c r="E8" i="5"/>
  <c r="H8" i="5" s="1"/>
  <c r="I8" i="5" s="1"/>
  <c r="E8" i="4"/>
  <c r="E10" i="5"/>
  <c r="H10" i="5" s="1"/>
  <c r="I10" i="5" s="1"/>
  <c r="L6" i="4"/>
  <c r="E24" i="5" s="1"/>
  <c r="H24" i="5" s="1"/>
  <c r="I24" i="5" s="1"/>
  <c r="E16" i="5"/>
  <c r="H16" i="5" s="1"/>
  <c r="I16" i="5" s="1"/>
  <c r="K8" i="4"/>
  <c r="E47" i="5" s="1"/>
  <c r="H47" i="5" s="1"/>
  <c r="I47" i="5" s="1"/>
  <c r="E29" i="5"/>
  <c r="H29" i="5" s="1"/>
  <c r="I29" i="5" s="1"/>
  <c r="I20" i="4" l="1"/>
  <c r="E9" i="5"/>
  <c r="H9" i="5" s="1"/>
  <c r="I9" i="5" s="1"/>
  <c r="E15" i="5"/>
  <c r="H15" i="5" s="1"/>
  <c r="I15" i="5" s="1"/>
  <c r="P20" i="4"/>
  <c r="G20" i="4"/>
  <c r="Q5" i="4"/>
  <c r="R5" i="4" s="1"/>
  <c r="H20" i="4"/>
  <c r="G18" i="5"/>
  <c r="M20" i="4"/>
  <c r="J20" i="4"/>
  <c r="H17" i="5"/>
  <c r="I17" i="5" s="1"/>
  <c r="E5" i="5"/>
  <c r="H5" i="5" s="1"/>
  <c r="I5" i="5" s="1"/>
  <c r="E20" i="4"/>
  <c r="L20" i="4"/>
  <c r="Q6" i="4"/>
  <c r="R6" i="4" s="1"/>
  <c r="N20" i="4"/>
  <c r="G6" i="5"/>
  <c r="H6" i="5"/>
  <c r="I6" i="5" s="1"/>
  <c r="E41" i="5"/>
  <c r="H41" i="5" s="1"/>
  <c r="I41" i="5" s="1"/>
  <c r="Q8" i="4"/>
  <c r="R8" i="4" s="1"/>
  <c r="K20" i="4"/>
  <c r="M5" i="5"/>
  <c r="G5" i="5" l="1"/>
  <c r="M9" i="5"/>
  <c r="R20" i="4"/>
  <c r="Q20" i="4"/>
  <c r="M7" i="5"/>
  <c r="M8" i="5"/>
</calcChain>
</file>

<file path=xl/sharedStrings.xml><?xml version="1.0" encoding="utf-8"?>
<sst xmlns="http://schemas.openxmlformats.org/spreadsheetml/2006/main" count="120" uniqueCount="90">
  <si>
    <t>Plantilla básica mejorada de presupuesto comercial</t>
  </si>
  <si>
    <t>Objetivo</t>
  </si>
  <si>
    <t>Convertir una meta comercial anual en un presupuesto por tienda, canal, categoría, mes y seguimiento real.</t>
  </si>
  <si>
    <t>Nivel</t>
  </si>
  <si>
    <t>Básico mejorado: mantiene fórmulas simples, pero agrega distribución mensual y control de cumplimiento.</t>
  </si>
  <si>
    <t>Paso 1</t>
  </si>
  <si>
    <t>En Presupuesto_Base, reemplaza los ejemplos por tus tiendas, canales y categorías.</t>
  </si>
  <si>
    <t>Paso 2</t>
  </si>
  <si>
    <t>Completa ventas históricas, unidades históricas, crecimiento, inflación y factor de tienda nueva.</t>
  </si>
  <si>
    <t>Paso 3</t>
  </si>
  <si>
    <t>En Estacionalidad, ajusta los pesos mensuales. La suma debe ser 100%.</t>
  </si>
  <si>
    <t>Paso 4</t>
  </si>
  <si>
    <t>Revisa Presupuesto_Mensual para ver la meta distribuida de enero a diciembre.</t>
  </si>
  <si>
    <t>Paso 5</t>
  </si>
  <si>
    <t>En Seguimiento, registra la venta real mensual. La diferencia, cumplimiento y estado se calculan solos.</t>
  </si>
  <si>
    <t>Importante</t>
  </si>
  <si>
    <t>No borres las columnas con fórmula. Para nuevas líneas, copia una fila completa en Presupuesto_Base y Presupuesto_Mensual; en Seguimiento copia un bloque de 12 meses.</t>
  </si>
  <si>
    <t>Uso recomendado</t>
  </si>
  <si>
    <t>Actualiza el seguimiento una vez al mes y revisa desviaciones por tienda, canal o categoría.</t>
  </si>
  <si>
    <t>Presupuesto base anual</t>
  </si>
  <si>
    <t>Completa las columnas editables. Las columnas con fórmula calculan precio promedio, presupuesto anual, unidades proyectadas y precio proyectado.</t>
  </si>
  <si>
    <t>Tienda</t>
  </si>
  <si>
    <t>Canal</t>
  </si>
  <si>
    <t>Categoría</t>
  </si>
  <si>
    <t>Tipo</t>
  </si>
  <si>
    <t>Ventas históricas / tienda espejo</t>
  </si>
  <si>
    <t>Unidades históricas</t>
  </si>
  <si>
    <t>Precio prom. histórico</t>
  </si>
  <si>
    <t>Crecimiento esperado</t>
  </si>
  <si>
    <t>Inflación / ajuste precio</t>
  </si>
  <si>
    <t>Factor tienda nueva</t>
  </si>
  <si>
    <t>Presupuesto anual</t>
  </si>
  <si>
    <t>Unidades proyectadas</t>
  </si>
  <si>
    <t>Precio prom. proyectado</t>
  </si>
  <si>
    <t>Comentario</t>
  </si>
  <si>
    <t>Tienda A</t>
  </si>
  <si>
    <t>Tienda física</t>
  </si>
  <si>
    <t>Semillas</t>
  </si>
  <si>
    <t>Actual</t>
  </si>
  <si>
    <t>Ejemplo actual</t>
  </si>
  <si>
    <t>Tienda B</t>
  </si>
  <si>
    <t>Ecommerce</t>
  </si>
  <si>
    <t>Mayor crecimiento por canal online</t>
  </si>
  <si>
    <t>Tienda C</t>
  </si>
  <si>
    <t>Fertilizantes</t>
  </si>
  <si>
    <t>Crecimiento más conservador</t>
  </si>
  <si>
    <t>Tienda nueva</t>
  </si>
  <si>
    <t>Nueva</t>
  </si>
  <si>
    <t>Usa venta de tienda espejo y factor 60%</t>
  </si>
  <si>
    <t>TOTAL</t>
  </si>
  <si>
    <t>Estacionalidad mensual</t>
  </si>
  <si>
    <t>Ajusta el peso de cada mes según la temporada del negocio. El total debe sumar 100%.</t>
  </si>
  <si>
    <t>Mes</t>
  </si>
  <si>
    <t>Peso estacional</t>
  </si>
  <si>
    <t>Enero</t>
  </si>
  <si>
    <t>Inicio de año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</si>
  <si>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</si>
  <si>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</si>
  <si>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</si>
  <si>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</si>
  <si>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</si>
  <si>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</si>
  <si>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</si>
  <si>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</si>
  <si>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Mayor actividad</t>
  </si>
  <si>
    <t>Octubre</t>
  </si>
  <si>
    <t>Noviembre</t>
  </si>
  <si>
    <t>Temporada alta</t>
  </si>
  <si>
    <t>Diciembre</t>
  </si>
  <si>
    <t>Total</t>
  </si>
  <si>
    <t>Diferencia vs 100%</t>
  </si>
  <si>
    <t>Presupuesto mensual por tienda, canal y categoría</t>
  </si>
  <si>
    <t>Esta hoja toma el presupuesto anual y lo reparte por mes usando los pesos de Estacionalidad.</t>
  </si>
  <si>
    <t>Total mensualizado</t>
  </si>
  <si>
    <t>Validación</t>
  </si>
  <si>
    <t>Seguimiento real vs presupuesto</t>
  </si>
  <si>
    <t>Registra la venta real por mes. El archivo calcula diferencia, cumplimiento y estado para priorizar acciones.</t>
  </si>
  <si>
    <t>Presupuesto</t>
  </si>
  <si>
    <t>Venta real</t>
  </si>
  <si>
    <t>Diferencia</t>
  </si>
  <si>
    <t>Cumplimiento</t>
  </si>
  <si>
    <t>Estado</t>
  </si>
  <si>
    <t>Causa / acción</t>
  </si>
  <si>
    <t>Resumen</t>
  </si>
  <si>
    <t>Valor</t>
  </si>
  <si>
    <t>Presupuesto evaluado</t>
  </si>
  <si>
    <t>Venta real cargada</t>
  </si>
  <si>
    <t>Diferencia evaluada</t>
  </si>
  <si>
    <t>Cumplimiento evaluado</t>
  </si>
  <si>
    <t>Líneas en alerta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</si>
</sst>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#,##0"/>
  </numFmts>
  <fonts count="5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i/>
      <sz val="11"/>
      <name val="Carlito"/>
    </font>
    <font>
      <b/>
      <sz val="11"/>
      <color rgb="FFFFFFFF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F3F4F6"/>
      </patternFill>
    </fill>
    <fill>
      <patternFill patternType="solid">
        <fgColor rgb="FF0F766E"/>
      </patternFill>
    </fill>
    <fill>
      <patternFill patternType="solid">
        <fgColor rgb="FFFFF7ED"/>
      </patternFill>
    </fill>
    <fill>
      <patternFill patternType="solid">
        <fgColor rgb="FFEEF2FF"/>
      </patternFill>
    </fill>
    <fill>
      <patternFill patternType="solid">
        <fgColor rgb="FFF9FAFB"/>
      </patternFill>
    </fill>
    <fill>
      <patternFill patternType="solid">
        <fgColor rgb="FF1F293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DF7F1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0F766E"/>
        <bgColor indexed="64"/>
      </patternFill>
    </fill>
    <fill>
      <patternFill patternType="solid">
        <fgColor rgb="FFFFF7ED"/>
        <bgColor indexed="64"/>
      </patternFill>
    </fill>
    <fill>
      <patternFill patternType="solid">
        <fgColor rgb="FFF9FAFB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4" borderId="0" xfId="0" applyFont="1" applyFill="1" applyAlignment="1">
      <alignment horizontal="center" vertical="center" wrapText="1"/>
    </xf>
    <xf numFmtId="0" fontId="2" fillId="3" borderId="7" xfId="0" applyFont="1" applyFill="1" applyBorder="1"/>
    <xf numFmtId="164" fontId="0" fillId="0" borderId="0" xfId="0" applyNumberFormat="1"/>
    <xf numFmtId="164" fontId="2" fillId="3" borderId="7" xfId="0" applyNumberFormat="1" applyFont="1" applyFill="1" applyBorder="1"/>
    <xf numFmtId="3" fontId="0" fillId="0" borderId="0" xfId="0" applyNumberFormat="1"/>
    <xf numFmtId="3" fontId="2" fillId="3" borderId="7" xfId="0" applyNumberFormat="1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5" borderId="8" xfId="0" applyFill="1" applyBorder="1"/>
    <xf numFmtId="0" fontId="0" fillId="5" borderId="9" xfId="0" applyFill="1" applyBorder="1"/>
    <xf numFmtId="164" fontId="0" fillId="5" borderId="9" xfId="0" applyNumberFormat="1" applyFill="1" applyBorder="1"/>
    <xf numFmtId="3" fontId="0" fillId="5" borderId="9" xfId="0" applyNumberFormat="1" applyFill="1" applyBorder="1"/>
    <xf numFmtId="0" fontId="0" fillId="5" borderId="11" xfId="0" applyFill="1" applyBorder="1"/>
    <xf numFmtId="0" fontId="0" fillId="5" borderId="12" xfId="0" applyFill="1" applyBorder="1"/>
    <xf numFmtId="164" fontId="0" fillId="5" borderId="12" xfId="0" applyNumberFormat="1" applyFill="1" applyBorder="1"/>
    <xf numFmtId="3" fontId="0" fillId="5" borderId="12" xfId="0" applyNumberFormat="1" applyFill="1" applyBorder="1"/>
    <xf numFmtId="0" fontId="0" fillId="5" borderId="14" xfId="0" applyFill="1" applyBorder="1"/>
    <xf numFmtId="0" fontId="0" fillId="5" borderId="15" xfId="0" applyFill="1" applyBorder="1"/>
    <xf numFmtId="164" fontId="0" fillId="5" borderId="15" xfId="0" applyNumberFormat="1" applyFill="1" applyBorder="1"/>
    <xf numFmtId="3" fontId="0" fillId="5" borderId="15" xfId="0" applyNumberFormat="1" applyFill="1" applyBorder="1"/>
    <xf numFmtId="9" fontId="0" fillId="5" borderId="9" xfId="0" applyNumberFormat="1" applyFill="1" applyBorder="1"/>
    <xf numFmtId="9" fontId="0" fillId="5" borderId="12" xfId="0" applyNumberFormat="1" applyFill="1" applyBorder="1"/>
    <xf numFmtId="9" fontId="0" fillId="5" borderId="15" xfId="0" applyNumberFormat="1" applyFill="1" applyBorder="1"/>
    <xf numFmtId="0" fontId="0" fillId="5" borderId="10" xfId="0" applyFill="1" applyBorder="1"/>
    <xf numFmtId="0" fontId="0" fillId="5" borderId="13" xfId="0" applyFill="1" applyBorder="1"/>
    <xf numFmtId="0" fontId="0" fillId="5" borderId="16" xfId="0" applyFill="1" applyBorder="1"/>
    <xf numFmtId="164" fontId="0" fillId="6" borderId="9" xfId="0" applyNumberFormat="1" applyFill="1" applyBorder="1"/>
    <xf numFmtId="164" fontId="0" fillId="6" borderId="12" xfId="0" applyNumberFormat="1" applyFill="1" applyBorder="1"/>
    <xf numFmtId="164" fontId="0" fillId="6" borderId="15" xfId="0" applyNumberFormat="1" applyFill="1" applyBorder="1"/>
    <xf numFmtId="3" fontId="0" fillId="6" borderId="9" xfId="0" applyNumberFormat="1" applyFill="1" applyBorder="1"/>
    <xf numFmtId="3" fontId="0" fillId="6" borderId="12" xfId="0" applyNumberFormat="1" applyFill="1" applyBorder="1"/>
    <xf numFmtId="3" fontId="0" fillId="6" borderId="15" xfId="0" applyNumberFormat="1" applyFill="1" applyBorder="1"/>
    <xf numFmtId="0" fontId="4" fillId="4" borderId="0" xfId="0" applyFont="1" applyFill="1" applyAlignment="1">
      <alignment horizontal="center"/>
    </xf>
    <xf numFmtId="164" fontId="0" fillId="0" borderId="10" xfId="0" applyNumberFormat="1" applyBorder="1"/>
    <xf numFmtId="164" fontId="0" fillId="0" borderId="13" xfId="0" applyNumberFormat="1" applyBorder="1"/>
    <xf numFmtId="164" fontId="0" fillId="7" borderId="9" xfId="0" applyNumberFormat="1" applyFill="1" applyBorder="1"/>
    <xf numFmtId="164" fontId="0" fillId="7" borderId="12" xfId="0" applyNumberFormat="1" applyFill="1" applyBorder="1"/>
    <xf numFmtId="164" fontId="0" fillId="7" borderId="15" xfId="0" applyNumberFormat="1" applyFill="1" applyBorder="1"/>
    <xf numFmtId="0" fontId="0" fillId="3" borderId="8" xfId="0" applyFill="1" applyBorder="1"/>
    <xf numFmtId="0" fontId="0" fillId="3" borderId="11" xfId="0" applyFill="1" applyBorder="1"/>
    <xf numFmtId="0" fontId="0" fillId="3" borderId="14" xfId="0" applyFill="1" applyBorder="1"/>
    <xf numFmtId="9" fontId="0" fillId="0" borderId="13" xfId="0" applyNumberFormat="1" applyBorder="1"/>
    <xf numFmtId="1" fontId="0" fillId="0" borderId="16" xfId="0" applyNumberFormat="1" applyBorder="1"/>
    <xf numFmtId="9" fontId="0" fillId="6" borderId="9" xfId="0" applyNumberFormat="1" applyFill="1" applyBorder="1"/>
    <xf numFmtId="0" fontId="0" fillId="6" borderId="9" xfId="0" applyFill="1" applyBorder="1"/>
    <xf numFmtId="9" fontId="0" fillId="6" borderId="12" xfId="0" applyNumberFormat="1" applyFill="1" applyBorder="1"/>
    <xf numFmtId="0" fontId="0" fillId="6" borderId="12" xfId="0" applyFill="1" applyBorder="1"/>
    <xf numFmtId="9" fontId="0" fillId="6" borderId="15" xfId="0" applyNumberFormat="1" applyFill="1" applyBorder="1"/>
    <xf numFmtId="0" fontId="0" fillId="6" borderId="15" xfId="0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center"/>
    </xf>
    <xf numFmtId="0" fontId="3" fillId="3" borderId="0" xfId="0" applyFont="1" applyFill="1" applyAlignment="1">
      <alignment wrapText="1"/>
    </xf>
    <xf numFmtId="0" fontId="1" fillId="2" borderId="0" xfId="0" applyFont="1" applyFill="1" applyAlignment="1">
      <alignment vertical="center"/>
    </xf>
    <xf numFmtId="0" fontId="1" fillId="8" borderId="0" xfId="0" applyFont="1" applyFill="1" applyAlignment="1">
      <alignment horizontal="left" vertical="center"/>
    </xf>
    <xf numFmtId="0" fontId="0" fillId="9" borderId="0" xfId="0" applyFill="1" applyAlignment="1">
      <alignment vertical="center"/>
    </xf>
    <xf numFmtId="0" fontId="0" fillId="9" borderId="0" xfId="0" applyFill="1"/>
    <xf numFmtId="0" fontId="2" fillId="10" borderId="1" xfId="0" applyFont="1" applyFill="1" applyBorder="1" applyAlignment="1">
      <alignment vertical="top"/>
    </xf>
    <xf numFmtId="0" fontId="0" fillId="9" borderId="2" xfId="0" applyFill="1" applyBorder="1" applyAlignment="1">
      <alignment wrapText="1"/>
    </xf>
    <xf numFmtId="0" fontId="2" fillId="10" borderId="3" xfId="0" applyFont="1" applyFill="1" applyBorder="1" applyAlignment="1">
      <alignment vertical="top"/>
    </xf>
    <xf numFmtId="0" fontId="0" fillId="9" borderId="4" xfId="0" applyFill="1" applyBorder="1" applyAlignment="1">
      <alignment wrapText="1"/>
    </xf>
    <xf numFmtId="0" fontId="2" fillId="10" borderId="5" xfId="0" applyFont="1" applyFill="1" applyBorder="1" applyAlignment="1">
      <alignment vertical="top"/>
    </xf>
    <xf numFmtId="0" fontId="0" fillId="9" borderId="6" xfId="0" applyFill="1" applyBorder="1" applyAlignment="1">
      <alignment wrapText="1"/>
    </xf>
    <xf numFmtId="0" fontId="1" fillId="8" borderId="0" xfId="0" applyFont="1" applyFill="1" applyAlignment="1" applyProtection="1">
      <alignment vertical="center"/>
      <protection locked="0"/>
    </xf>
    <xf numFmtId="0" fontId="3" fillId="11" borderId="0" xfId="0" applyFont="1" applyFill="1" applyAlignment="1" applyProtection="1">
      <alignment wrapText="1"/>
      <protection locked="0"/>
    </xf>
    <xf numFmtId="0" fontId="0" fillId="9" borderId="0" xfId="0" applyFill="1" applyProtection="1">
      <protection locked="0"/>
    </xf>
    <xf numFmtId="0" fontId="4" fillId="12" borderId="8" xfId="0" applyFont="1" applyFill="1" applyBorder="1" applyAlignment="1" applyProtection="1">
      <alignment horizontal="center"/>
      <protection locked="0"/>
    </xf>
    <xf numFmtId="0" fontId="4" fillId="12" borderId="9" xfId="0" applyFont="1" applyFill="1" applyBorder="1" applyAlignment="1" applyProtection="1">
      <alignment horizontal="center"/>
      <protection locked="0"/>
    </xf>
    <xf numFmtId="0" fontId="4" fillId="12" borderId="10" xfId="0" applyFont="1" applyFill="1" applyBorder="1" applyAlignment="1" applyProtection="1">
      <alignment horizontal="center"/>
      <protection locked="0"/>
    </xf>
    <xf numFmtId="0" fontId="0" fillId="9" borderId="11" xfId="0" applyFill="1" applyBorder="1" applyProtection="1">
      <protection locked="0"/>
    </xf>
    <xf numFmtId="9" fontId="0" fillId="13" borderId="12" xfId="0" applyNumberFormat="1" applyFill="1" applyBorder="1" applyProtection="1">
      <protection locked="0"/>
    </xf>
    <xf numFmtId="0" fontId="0" fillId="9" borderId="13" xfId="0" applyFill="1" applyBorder="1" applyProtection="1">
      <protection locked="0"/>
    </xf>
    <xf numFmtId="0" fontId="0" fillId="9" borderId="14" xfId="0" applyFill="1" applyBorder="1" applyProtection="1">
      <protection locked="0"/>
    </xf>
    <xf numFmtId="9" fontId="0" fillId="13" borderId="15" xfId="0" applyNumberFormat="1" applyFill="1" applyBorder="1" applyProtection="1">
      <protection locked="0"/>
    </xf>
    <xf numFmtId="0" fontId="0" fillId="9" borderId="16" xfId="0" applyFill="1" applyBorder="1" applyProtection="1">
      <protection locked="0"/>
    </xf>
    <xf numFmtId="9" fontId="0" fillId="9" borderId="0" xfId="0" applyNumberFormat="1" applyFill="1" applyProtection="1">
      <protection locked="0"/>
    </xf>
    <xf numFmtId="0" fontId="2" fillId="11" borderId="0" xfId="0" applyFont="1" applyFill="1" applyProtection="1">
      <protection locked="0"/>
    </xf>
    <xf numFmtId="9" fontId="2" fillId="11" borderId="0" xfId="0" applyNumberFormat="1" applyFont="1" applyFill="1" applyProtection="1"/>
    <xf numFmtId="0" fontId="0" fillId="9" borderId="0" xfId="0" applyFill="1" applyProtection="1"/>
    <xf numFmtId="0" fontId="0" fillId="9" borderId="0" xfId="0" applyFill="1" applyAlignment="1" applyProtection="1">
      <alignment vertical="center"/>
      <protection locked="0"/>
    </xf>
    <xf numFmtId="0" fontId="4" fillId="12" borderId="0" xfId="0" applyFont="1" applyFill="1" applyAlignment="1" applyProtection="1">
      <alignment horizontal="center" vertical="center" wrapText="1"/>
      <protection locked="0"/>
    </xf>
    <xf numFmtId="0" fontId="0" fillId="14" borderId="8" xfId="0" applyFill="1" applyBorder="1" applyProtection="1"/>
    <xf numFmtId="0" fontId="0" fillId="14" borderId="9" xfId="0" applyFill="1" applyBorder="1" applyProtection="1"/>
    <xf numFmtId="164" fontId="0" fillId="14" borderId="9" xfId="0" applyNumberFormat="1" applyFill="1" applyBorder="1" applyProtection="1"/>
    <xf numFmtId="164" fontId="0" fillId="14" borderId="10" xfId="0" applyNumberFormat="1" applyFill="1" applyBorder="1" applyProtection="1"/>
    <xf numFmtId="0" fontId="0" fillId="14" borderId="11" xfId="0" applyFill="1" applyBorder="1" applyProtection="1"/>
    <xf numFmtId="0" fontId="0" fillId="14" borderId="12" xfId="0" applyFill="1" applyBorder="1" applyProtection="1"/>
    <xf numFmtId="164" fontId="0" fillId="14" borderId="12" xfId="0" applyNumberFormat="1" applyFill="1" applyBorder="1" applyProtection="1"/>
    <xf numFmtId="164" fontId="0" fillId="14" borderId="13" xfId="0" applyNumberFormat="1" applyFill="1" applyBorder="1" applyProtection="1"/>
    <xf numFmtId="0" fontId="0" fillId="14" borderId="14" xfId="0" applyFill="1" applyBorder="1" applyProtection="1"/>
    <xf numFmtId="0" fontId="0" fillId="14" borderId="15" xfId="0" applyFill="1" applyBorder="1" applyProtection="1"/>
    <xf numFmtId="164" fontId="0" fillId="14" borderId="15" xfId="0" applyNumberFormat="1" applyFill="1" applyBorder="1" applyProtection="1"/>
    <xf numFmtId="164" fontId="0" fillId="14" borderId="16" xfId="0" applyNumberFormat="1" applyFill="1" applyBorder="1" applyProtection="1"/>
    <xf numFmtId="164" fontId="0" fillId="9" borderId="0" xfId="0" applyNumberFormat="1" applyFill="1" applyProtection="1"/>
    <xf numFmtId="0" fontId="2" fillId="11" borderId="7" xfId="0" applyFont="1" applyFill="1" applyBorder="1" applyProtection="1"/>
    <xf numFmtId="164" fontId="2" fillId="11" borderId="7" xfId="0" applyNumberFormat="1" applyFont="1" applyFill="1" applyBorder="1" applyProtection="1"/>
  </cellXfs>
  <cellStyles count="1">
    <cellStyle name="Normal" xfId="0" builtinId="0"/>
  </cellStyles>
  <dxfs count="31"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bgColor rgb="FFDCFCE7"/>
        </patternFill>
      </fill>
    </dxf>
    <dxf>
      <fill>
        <patternFill patternType="solid">
          <bgColor rgb="FFFEF3C7"/>
        </patternFill>
      </fill>
    </dxf>
    <dxf>
      <fill>
        <patternFill patternType="solid">
          <bgColor rgb="FFFEE2E2"/>
        </patternFill>
      </fill>
    </dxf>
    <dxf>
      <fill>
        <patternFill patternType="solid">
          <bgColor rgb="FFFEF3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B77E8D-BFF3-4D52-8E42-78B82324F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966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100965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587D50-07CC-4F9E-8CEA-01A3AA1F0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355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0</xdr:row>
      <xdr:rowOff>0</xdr:rowOff>
    </xdr:from>
    <xdr:to>
      <xdr:col>22</xdr:col>
      <xdr:colOff>114592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1DB5D4-338B-4984-A0D5-3BAB948FB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6350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PresupuestoBase" displayName="tblPresupuestoBase" ref="A4:N18">
  <tableColumns count="14">
    <tableColumn id="1" xr3:uid="{00000000-0010-0000-0000-000001000000}" name="Tienda"/>
    <tableColumn id="2" xr3:uid="{00000000-0010-0000-0000-000002000000}" name="Canal"/>
    <tableColumn id="3" xr3:uid="{00000000-0010-0000-0000-000003000000}" name="Categoría"/>
    <tableColumn id="4" xr3:uid="{00000000-0010-0000-0000-000004000000}" name="Tipo"/>
    <tableColumn id="5" xr3:uid="{00000000-0010-0000-0000-000005000000}" name="Ventas históricas / tienda espejo"/>
    <tableColumn id="6" xr3:uid="{00000000-0010-0000-0000-000006000000}" name="Unidades históricas"/>
    <tableColumn id="7" xr3:uid="{00000000-0010-0000-0000-000007000000}" name="Precio prom. histórico"/>
    <tableColumn id="8" xr3:uid="{00000000-0010-0000-0000-000008000000}" name="Crecimiento esperado"/>
    <tableColumn id="9" xr3:uid="{00000000-0010-0000-0000-000009000000}" name="Inflación / ajuste precio"/>
    <tableColumn id="10" xr3:uid="{00000000-0010-0000-0000-00000A000000}" name="Factor tienda nueva"/>
    <tableColumn id="11" xr3:uid="{00000000-0010-0000-0000-00000B000000}" name="Presupuesto anual"/>
    <tableColumn id="12" xr3:uid="{00000000-0010-0000-0000-00000C000000}" name="Unidades proyectadas"/>
    <tableColumn id="13" xr3:uid="{00000000-0010-0000-0000-00000D000000}" name="Precio prom. proyectado"/>
    <tableColumn id="14" xr3:uid="{00000000-0010-0000-0000-00000E000000}" name="Comentari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Estacionalidad" displayName="tblEstacionalidad" ref="A4:C16" headerRowDxfId="23" dataDxfId="21" totalsRowDxfId="22">
  <tableColumns count="3">
    <tableColumn id="1" xr3:uid="{00000000-0010-0000-0100-000001000000}" name="Mes" dataDxfId="26"/>
    <tableColumn id="2" xr3:uid="{00000000-0010-0000-0100-000002000000}" name="Peso estacional" dataDxfId="25"/>
    <tableColumn id="3" xr3:uid="{00000000-0010-0000-0100-000003000000}" name="Comentario" dataDxfId="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PresupuestoMensual" displayName="tblPresupuestoMensual" ref="A4:R18" headerRowDxfId="20" dataDxfId="0" totalsRowDxfId="19">
  <tableColumns count="18">
    <tableColumn id="1" xr3:uid="{00000000-0010-0000-0200-000001000000}" name="Tienda" dataDxfId="18"/>
    <tableColumn id="2" xr3:uid="{00000000-0010-0000-0200-000002000000}" name="Canal" dataDxfId="17"/>
    <tableColumn id="3" xr3:uid="{00000000-0010-0000-0200-000003000000}" name="Categoría" dataDxfId="16"/>
    <tableColumn id="4" xr3:uid="{00000000-0010-0000-0200-000004000000}" name="Presupuesto anual" dataDxfId="15"/>
    <tableColumn id="5" xr3:uid="{00000000-0010-0000-0200-000005000000}" name="Enero" dataDxfId="14"/>
    <tableColumn id="6" xr3:uid="{00000000-0010-0000-0200-000006000000}" name="Febrero" dataDxfId="13"/>
    <tableColumn id="7" xr3:uid="{00000000-0010-0000-0200-000007000000}" name="Marzo" dataDxfId="12"/>
    <tableColumn id="8" xr3:uid="{00000000-0010-0000-0200-000008000000}" name="Abril" dataDxfId="11"/>
    <tableColumn id="9" xr3:uid="{00000000-0010-0000-0200-000009000000}" name="Mayo" dataDxfId="10"/>
    <tableColumn id="10" xr3:uid="{00000000-0010-0000-0200-00000A000000}" name="Junio" dataDxfId="9"/>
    <tableColumn id="11" xr3:uid="{00000000-0010-0000-0200-00000B000000}" name="Julio" dataDxfId="8"/>
    <tableColumn id="12" xr3:uid="{00000000-0010-0000-0200-00000C000000}" name="Agosto" dataDxfId="7"/>
    <tableColumn id="13" xr3:uid="{00000000-0010-0000-0200-00000D000000}" name="Septiembre" dataDxfId="6"/>
    <tableColumn id="14" xr3:uid="{00000000-0010-0000-0200-00000E000000}" name="Octubre" dataDxfId="5"/>
    <tableColumn id="15" xr3:uid="{00000000-0010-0000-0200-00000F000000}" name="Noviembre" dataDxfId="4"/>
    <tableColumn id="16" xr3:uid="{00000000-0010-0000-0200-000010000000}" name="Diciembre" dataDxfId="3"/>
    <tableColumn id="17" xr3:uid="{00000000-0010-0000-0200-000011000000}" name="Total mensualizado" dataDxfId="2"/>
    <tableColumn id="18" xr3:uid="{00000000-0010-0000-0200-000012000000}" name="Validación" dataDxfId="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Seguimiento" displayName="tblSeguimiento" ref="A4:J172">
  <tableColumns count="10">
    <tableColumn id="1" xr3:uid="{00000000-0010-0000-0300-000001000000}" name="Mes"/>
    <tableColumn id="2" xr3:uid="{00000000-0010-0000-0300-000002000000}" name="Tienda"/>
    <tableColumn id="3" xr3:uid="{00000000-0010-0000-0300-000003000000}" name="Canal"/>
    <tableColumn id="4" xr3:uid="{00000000-0010-0000-0300-000004000000}" name="Categoría"/>
    <tableColumn id="5" xr3:uid="{00000000-0010-0000-0300-000005000000}" name="Presupuesto"/>
    <tableColumn id="6" xr3:uid="{00000000-0010-0000-0300-000006000000}" name="Venta real"/>
    <tableColumn id="7" xr3:uid="{00000000-0010-0000-0300-000007000000}" name="Diferencia"/>
    <tableColumn id="8" xr3:uid="{00000000-0010-0000-0300-000008000000}" name="Cumplimiento"/>
    <tableColumn id="9" xr3:uid="{00000000-0010-0000-0300-000009000000}" name="Estado"/>
    <tableColumn id="10" xr3:uid="{00000000-0010-0000-0300-00000A000000}" name="Causa / acció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workbookViewId="0">
      <selection activeCell="D15" sqref="D15"/>
    </sheetView>
  </sheetViews>
  <sheetFormatPr baseColWidth="10" defaultColWidth="8.796875" defaultRowHeight="13.8"/>
  <cols>
    <col min="1" max="1" width="18" style="63" customWidth="1"/>
    <col min="2" max="2" width="90" style="63" customWidth="1"/>
    <col min="3" max="16384" width="8.796875" style="63"/>
  </cols>
  <sheetData>
    <row r="1" spans="1:23" ht="24" customHeight="1">
      <c r="A1" s="61" t="s">
        <v>0</v>
      </c>
      <c r="B1" s="61"/>
      <c r="C1" s="61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3" spans="1:23">
      <c r="A3" s="64" t="s">
        <v>1</v>
      </c>
      <c r="B3" s="65" t="s">
        <v>2</v>
      </c>
    </row>
    <row r="4" spans="1:23">
      <c r="A4" s="66" t="s">
        <v>3</v>
      </c>
      <c r="B4" s="67" t="s">
        <v>4</v>
      </c>
    </row>
    <row r="5" spans="1:23">
      <c r="A5" s="66" t="s">
        <v>5</v>
      </c>
      <c r="B5" s="67" t="s">
        <v>6</v>
      </c>
    </row>
    <row r="6" spans="1:23">
      <c r="A6" s="66" t="s">
        <v>7</v>
      </c>
      <c r="B6" s="67" t="s">
        <v>8</v>
      </c>
    </row>
    <row r="7" spans="1:23">
      <c r="A7" s="66" t="s">
        <v>9</v>
      </c>
      <c r="B7" s="67" t="s">
        <v>10</v>
      </c>
    </row>
    <row r="8" spans="1:23">
      <c r="A8" s="66" t="s">
        <v>11</v>
      </c>
      <c r="B8" s="67" t="s">
        <v>12</v>
      </c>
    </row>
    <row r="9" spans="1:23">
      <c r="A9" s="66" t="s">
        <v>13</v>
      </c>
      <c r="B9" s="67" t="s">
        <v>14</v>
      </c>
    </row>
    <row r="10" spans="1:23" ht="27.6">
      <c r="A10" s="66" t="s">
        <v>15</v>
      </c>
      <c r="B10" s="67" t="s">
        <v>16</v>
      </c>
    </row>
    <row r="11" spans="1:23">
      <c r="A11" s="68" t="s">
        <v>17</v>
      </c>
      <c r="B11" s="69" t="s">
        <v>18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"/>
  <sheetViews>
    <sheetView topLeftCell="F1" workbookViewId="0">
      <selection activeCell="K29" sqref="K29"/>
    </sheetView>
  </sheetViews>
  <sheetFormatPr baseColWidth="10" defaultColWidth="8.796875" defaultRowHeight="13.8"/>
  <cols>
    <col min="1" max="1" width="18" customWidth="1"/>
    <col min="2" max="2" width="16" customWidth="1"/>
    <col min="3" max="3" width="18" customWidth="1"/>
    <col min="4" max="4" width="12" customWidth="1"/>
    <col min="5" max="5" width="20" customWidth="1"/>
    <col min="6" max="6" width="16" customWidth="1"/>
    <col min="7" max="7" width="18" customWidth="1"/>
    <col min="8" max="8" width="16" customWidth="1"/>
    <col min="9" max="9" width="18" customWidth="1"/>
    <col min="10" max="10" width="16" customWidth="1"/>
    <col min="11" max="11" width="18" customWidth="1"/>
    <col min="12" max="12" width="16" customWidth="1"/>
    <col min="13" max="13" width="18" customWidth="1"/>
    <col min="14" max="14" width="33.8984375" bestFit="1" customWidth="1"/>
  </cols>
  <sheetData>
    <row r="1" spans="1:26" ht="24" customHeight="1">
      <c r="A1" s="58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19.2" customHeight="1">
      <c r="A2" s="59" t="s">
        <v>20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4" spans="1:26" ht="31.95" customHeight="1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</row>
    <row r="5" spans="1:26">
      <c r="A5" s="16" t="s">
        <v>35</v>
      </c>
      <c r="B5" s="17" t="s">
        <v>36</v>
      </c>
      <c r="C5" s="17" t="s">
        <v>37</v>
      </c>
      <c r="D5" s="17" t="s">
        <v>38</v>
      </c>
      <c r="E5" s="18">
        <v>1200000000</v>
      </c>
      <c r="F5" s="19">
        <v>24000</v>
      </c>
      <c r="G5" s="34">
        <f t="shared" ref="G5:G18" si="0">IFERROR(E5/F5,"")</f>
        <v>50000</v>
      </c>
      <c r="H5" s="28">
        <v>0.12</v>
      </c>
      <c r="I5" s="28">
        <v>0.04</v>
      </c>
      <c r="J5" s="28">
        <v>1</v>
      </c>
      <c r="K5" s="34">
        <f t="shared" ref="K5:K18" si="1">IF(A5="","",E5*J5*(1+H5)*(1+I5))</f>
        <v>1397760000.0000002</v>
      </c>
      <c r="L5" s="37">
        <f t="shared" ref="L5:L18" si="2">IF(A5="","",ROUND(F5*J5*(1+H5),0))</f>
        <v>26880</v>
      </c>
      <c r="M5" s="34">
        <f t="shared" ref="M5:M18" si="3">IFERROR(K5/L5,"")</f>
        <v>52000.000000000007</v>
      </c>
      <c r="N5" s="31" t="s">
        <v>39</v>
      </c>
    </row>
    <row r="6" spans="1:26">
      <c r="A6" s="20" t="s">
        <v>40</v>
      </c>
      <c r="B6" s="21" t="s">
        <v>41</v>
      </c>
      <c r="C6" s="21" t="s">
        <v>37</v>
      </c>
      <c r="D6" s="21" t="s">
        <v>38</v>
      </c>
      <c r="E6" s="22">
        <v>1000000000</v>
      </c>
      <c r="F6" s="23">
        <v>20000</v>
      </c>
      <c r="G6" s="35">
        <f t="shared" si="0"/>
        <v>50000</v>
      </c>
      <c r="H6" s="29">
        <v>0.18</v>
      </c>
      <c r="I6" s="29">
        <v>0.04</v>
      </c>
      <c r="J6" s="29">
        <v>1</v>
      </c>
      <c r="K6" s="35">
        <f t="shared" si="1"/>
        <v>1227200000</v>
      </c>
      <c r="L6" s="38">
        <f t="shared" si="2"/>
        <v>23600</v>
      </c>
      <c r="M6" s="35">
        <f t="shared" si="3"/>
        <v>52000</v>
      </c>
      <c r="N6" s="32" t="s">
        <v>42</v>
      </c>
    </row>
    <row r="7" spans="1:26">
      <c r="A7" s="20" t="s">
        <v>43</v>
      </c>
      <c r="B7" s="21" t="s">
        <v>36</v>
      </c>
      <c r="C7" s="21" t="s">
        <v>44</v>
      </c>
      <c r="D7" s="21" t="s">
        <v>38</v>
      </c>
      <c r="E7" s="22">
        <v>900000000</v>
      </c>
      <c r="F7" s="23">
        <v>15000</v>
      </c>
      <c r="G7" s="35">
        <f t="shared" si="0"/>
        <v>60000</v>
      </c>
      <c r="H7" s="29">
        <v>0.08</v>
      </c>
      <c r="I7" s="29">
        <v>0.05</v>
      </c>
      <c r="J7" s="29">
        <v>1</v>
      </c>
      <c r="K7" s="35">
        <f t="shared" si="1"/>
        <v>1020600000.0000001</v>
      </c>
      <c r="L7" s="38">
        <f t="shared" si="2"/>
        <v>16200</v>
      </c>
      <c r="M7" s="35">
        <f t="shared" si="3"/>
        <v>63000.000000000007</v>
      </c>
      <c r="N7" s="32" t="s">
        <v>45</v>
      </c>
    </row>
    <row r="8" spans="1:26">
      <c r="A8" s="20" t="s">
        <v>46</v>
      </c>
      <c r="B8" s="21" t="s">
        <v>36</v>
      </c>
      <c r="C8" s="21" t="s">
        <v>37</v>
      </c>
      <c r="D8" s="21" t="s">
        <v>47</v>
      </c>
      <c r="E8" s="22">
        <v>1000000000</v>
      </c>
      <c r="F8" s="23">
        <v>20000</v>
      </c>
      <c r="G8" s="35">
        <f t="shared" si="0"/>
        <v>50000</v>
      </c>
      <c r="H8" s="29">
        <v>0.1</v>
      </c>
      <c r="I8" s="29">
        <v>0.04</v>
      </c>
      <c r="J8" s="29">
        <v>0.6</v>
      </c>
      <c r="K8" s="35">
        <f t="shared" si="1"/>
        <v>686400000</v>
      </c>
      <c r="L8" s="38">
        <f t="shared" si="2"/>
        <v>13200</v>
      </c>
      <c r="M8" s="35">
        <f t="shared" si="3"/>
        <v>52000</v>
      </c>
      <c r="N8" s="32" t="s">
        <v>48</v>
      </c>
    </row>
    <row r="9" spans="1:26">
      <c r="A9" s="20"/>
      <c r="B9" s="21"/>
      <c r="C9" s="21"/>
      <c r="D9" s="21"/>
      <c r="E9" s="22"/>
      <c r="F9" s="23"/>
      <c r="G9" s="35" t="str">
        <f t="shared" si="0"/>
        <v/>
      </c>
      <c r="H9" s="29"/>
      <c r="I9" s="29"/>
      <c r="J9" s="29"/>
      <c r="K9" s="35" t="str">
        <f t="shared" si="1"/>
        <v/>
      </c>
      <c r="L9" s="38" t="str">
        <f t="shared" si="2"/>
        <v/>
      </c>
      <c r="M9" s="35" t="str">
        <f t="shared" si="3"/>
        <v/>
      </c>
      <c r="N9" s="32"/>
    </row>
    <row r="10" spans="1:26">
      <c r="A10" s="20"/>
      <c r="B10" s="21"/>
      <c r="C10" s="21"/>
      <c r="D10" s="21"/>
      <c r="E10" s="22"/>
      <c r="F10" s="23"/>
      <c r="G10" s="35" t="str">
        <f t="shared" si="0"/>
        <v/>
      </c>
      <c r="H10" s="29"/>
      <c r="I10" s="29"/>
      <c r="J10" s="29"/>
      <c r="K10" s="35" t="str">
        <f t="shared" si="1"/>
        <v/>
      </c>
      <c r="L10" s="38" t="str">
        <f t="shared" si="2"/>
        <v/>
      </c>
      <c r="M10" s="35" t="str">
        <f t="shared" si="3"/>
        <v/>
      </c>
      <c r="N10" s="32"/>
    </row>
    <row r="11" spans="1:26">
      <c r="A11" s="20"/>
      <c r="B11" s="21"/>
      <c r="C11" s="21"/>
      <c r="D11" s="21"/>
      <c r="E11" s="22"/>
      <c r="F11" s="23"/>
      <c r="G11" s="35" t="str">
        <f t="shared" si="0"/>
        <v/>
      </c>
      <c r="H11" s="29"/>
      <c r="I11" s="29"/>
      <c r="J11" s="29"/>
      <c r="K11" s="35" t="str">
        <f t="shared" si="1"/>
        <v/>
      </c>
      <c r="L11" s="38" t="str">
        <f t="shared" si="2"/>
        <v/>
      </c>
      <c r="M11" s="35" t="str">
        <f t="shared" si="3"/>
        <v/>
      </c>
      <c r="N11" s="32"/>
    </row>
    <row r="12" spans="1:26">
      <c r="A12" s="20"/>
      <c r="B12" s="21"/>
      <c r="C12" s="21"/>
      <c r="D12" s="21"/>
      <c r="E12" s="22"/>
      <c r="F12" s="23"/>
      <c r="G12" s="35" t="str">
        <f t="shared" si="0"/>
        <v/>
      </c>
      <c r="H12" s="29"/>
      <c r="I12" s="29"/>
      <c r="J12" s="29"/>
      <c r="K12" s="35" t="str">
        <f t="shared" si="1"/>
        <v/>
      </c>
      <c r="L12" s="38" t="str">
        <f t="shared" si="2"/>
        <v/>
      </c>
      <c r="M12" s="35" t="str">
        <f t="shared" si="3"/>
        <v/>
      </c>
      <c r="N12" s="32"/>
    </row>
    <row r="13" spans="1:26">
      <c r="A13" s="20"/>
      <c r="B13" s="21"/>
      <c r="C13" s="21"/>
      <c r="D13" s="21"/>
      <c r="E13" s="22"/>
      <c r="F13" s="23"/>
      <c r="G13" s="35" t="str">
        <f t="shared" si="0"/>
        <v/>
      </c>
      <c r="H13" s="29"/>
      <c r="I13" s="29"/>
      <c r="J13" s="29"/>
      <c r="K13" s="35" t="str">
        <f t="shared" si="1"/>
        <v/>
      </c>
      <c r="L13" s="38" t="str">
        <f t="shared" si="2"/>
        <v/>
      </c>
      <c r="M13" s="35" t="str">
        <f t="shared" si="3"/>
        <v/>
      </c>
      <c r="N13" s="32"/>
    </row>
    <row r="14" spans="1:26">
      <c r="A14" s="20"/>
      <c r="B14" s="21"/>
      <c r="C14" s="21"/>
      <c r="D14" s="21"/>
      <c r="E14" s="22"/>
      <c r="F14" s="23"/>
      <c r="G14" s="35" t="str">
        <f t="shared" si="0"/>
        <v/>
      </c>
      <c r="H14" s="29"/>
      <c r="I14" s="29"/>
      <c r="J14" s="29"/>
      <c r="K14" s="35" t="str">
        <f t="shared" si="1"/>
        <v/>
      </c>
      <c r="L14" s="38" t="str">
        <f t="shared" si="2"/>
        <v/>
      </c>
      <c r="M14" s="35" t="str">
        <f t="shared" si="3"/>
        <v/>
      </c>
      <c r="N14" s="32"/>
    </row>
    <row r="15" spans="1:26">
      <c r="A15" s="20"/>
      <c r="B15" s="21"/>
      <c r="C15" s="21"/>
      <c r="D15" s="21"/>
      <c r="E15" s="22"/>
      <c r="F15" s="23"/>
      <c r="G15" s="35" t="str">
        <f t="shared" si="0"/>
        <v/>
      </c>
      <c r="H15" s="29"/>
      <c r="I15" s="29"/>
      <c r="J15" s="29"/>
      <c r="K15" s="35" t="str">
        <f t="shared" si="1"/>
        <v/>
      </c>
      <c r="L15" s="38" t="str">
        <f t="shared" si="2"/>
        <v/>
      </c>
      <c r="M15" s="35" t="str">
        <f t="shared" si="3"/>
        <v/>
      </c>
      <c r="N15" s="32"/>
    </row>
    <row r="16" spans="1:26">
      <c r="A16" s="20"/>
      <c r="B16" s="21"/>
      <c r="C16" s="21"/>
      <c r="D16" s="21"/>
      <c r="E16" s="22"/>
      <c r="F16" s="23"/>
      <c r="G16" s="35" t="str">
        <f t="shared" si="0"/>
        <v/>
      </c>
      <c r="H16" s="29"/>
      <c r="I16" s="29"/>
      <c r="J16" s="29"/>
      <c r="K16" s="35" t="str">
        <f t="shared" si="1"/>
        <v/>
      </c>
      <c r="L16" s="38" t="str">
        <f t="shared" si="2"/>
        <v/>
      </c>
      <c r="M16" s="35" t="str">
        <f t="shared" si="3"/>
        <v/>
      </c>
      <c r="N16" s="32"/>
    </row>
    <row r="17" spans="1:14">
      <c r="A17" s="20"/>
      <c r="B17" s="21"/>
      <c r="C17" s="21"/>
      <c r="D17" s="21"/>
      <c r="E17" s="22"/>
      <c r="F17" s="23"/>
      <c r="G17" s="35" t="str">
        <f t="shared" si="0"/>
        <v/>
      </c>
      <c r="H17" s="29"/>
      <c r="I17" s="29"/>
      <c r="J17" s="29"/>
      <c r="K17" s="35" t="str">
        <f t="shared" si="1"/>
        <v/>
      </c>
      <c r="L17" s="38" t="str">
        <f t="shared" si="2"/>
        <v/>
      </c>
      <c r="M17" s="35" t="str">
        <f t="shared" si="3"/>
        <v/>
      </c>
      <c r="N17" s="32"/>
    </row>
    <row r="18" spans="1:14">
      <c r="A18" s="24"/>
      <c r="B18" s="25"/>
      <c r="C18" s="25"/>
      <c r="D18" s="25"/>
      <c r="E18" s="26"/>
      <c r="F18" s="27"/>
      <c r="G18" s="36" t="str">
        <f t="shared" si="0"/>
        <v/>
      </c>
      <c r="H18" s="30"/>
      <c r="I18" s="30"/>
      <c r="J18" s="30"/>
      <c r="K18" s="36" t="str">
        <f t="shared" si="1"/>
        <v/>
      </c>
      <c r="L18" s="39" t="str">
        <f t="shared" si="2"/>
        <v/>
      </c>
      <c r="M18" s="36" t="str">
        <f t="shared" si="3"/>
        <v/>
      </c>
      <c r="N18" s="33"/>
    </row>
    <row r="19" spans="1:14">
      <c r="E19" s="3"/>
      <c r="F19" s="5"/>
      <c r="G19" s="3"/>
      <c r="K19" s="3"/>
      <c r="L19" s="5"/>
      <c r="M19" s="3"/>
    </row>
    <row r="20" spans="1:14">
      <c r="A20" s="2" t="s">
        <v>49</v>
      </c>
      <c r="B20" s="2"/>
      <c r="C20" s="2"/>
      <c r="D20" s="2"/>
      <c r="E20" s="4">
        <f>SUM(E5:E18)</f>
        <v>4100000000</v>
      </c>
      <c r="F20" s="6">
        <f>SUM(F5:F18)</f>
        <v>79000</v>
      </c>
      <c r="G20" s="4"/>
      <c r="H20" s="2"/>
      <c r="I20" s="2"/>
      <c r="J20" s="2"/>
      <c r="K20" s="4">
        <f>SUM(K5:K18)</f>
        <v>4331960000</v>
      </c>
      <c r="L20" s="6">
        <f>SUM(L5:L18)</f>
        <v>79880</v>
      </c>
      <c r="M20" s="4">
        <f>IFERROR(K20/L20,"")</f>
        <v>54230.846269404108</v>
      </c>
      <c r="N20" s="2"/>
    </row>
  </sheetData>
  <mergeCells count="2">
    <mergeCell ref="A1:N1"/>
    <mergeCell ref="A2:N2"/>
  </mergeCells>
  <dataValidations count="2">
    <dataValidation type="list" sqref="D5:D18" xr:uid="{00000000-0002-0000-0100-000000000000}">
      <formula1>"Actual,Nueva"</formula1>
    </dataValidation>
    <dataValidation type="list" sqref="B5:B18" xr:uid="{00000000-0002-0000-0100-000001000000}">
      <formula1>"Tienda física,Ecommerce,Marketplace,Distribuidor,Mayorista,Servicio"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"/>
  <sheetViews>
    <sheetView workbookViewId="0">
      <selection activeCell="C21" sqref="C21"/>
    </sheetView>
  </sheetViews>
  <sheetFormatPr baseColWidth="10" defaultColWidth="8.796875" defaultRowHeight="13.8"/>
  <cols>
    <col min="1" max="1" width="17.8984375" style="63" bestFit="1" customWidth="1"/>
    <col min="2" max="2" width="18" style="63" customWidth="1"/>
    <col min="3" max="3" width="30" style="63" customWidth="1"/>
    <col min="4" max="16384" width="8.796875" style="63"/>
  </cols>
  <sheetData>
    <row r="1" spans="1:26" ht="24" customHeight="1">
      <c r="A1" s="70" t="s">
        <v>50</v>
      </c>
      <c r="B1" s="70"/>
      <c r="C1" s="70"/>
      <c r="D1" s="70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14.4">
      <c r="A2" s="71" t="s">
        <v>51</v>
      </c>
      <c r="B2" s="71"/>
      <c r="C2" s="71"/>
      <c r="D2" s="71"/>
    </row>
    <row r="3" spans="1:26">
      <c r="A3" s="72"/>
      <c r="B3" s="72"/>
      <c r="C3" s="72"/>
      <c r="D3" s="72"/>
    </row>
    <row r="4" spans="1:26">
      <c r="A4" s="73" t="s">
        <v>52</v>
      </c>
      <c r="B4" s="74" t="s">
        <v>53</v>
      </c>
      <c r="C4" s="75" t="s">
        <v>34</v>
      </c>
      <c r="D4" s="72"/>
    </row>
    <row r="5" spans="1:26">
      <c r="A5" s="76" t="s">
        <v>54</v>
      </c>
      <c r="B5" s="77">
        <v>7.0000000000000007E-2</v>
      </c>
      <c r="C5" s="78" t="s">
        <v>55</v>
      </c>
      <c r="D5" s="72"/>
    </row>
    <row r="6" spans="1:26">
      <c r="A6" s="76" t="s">
        <v>56</v>
      </c>
      <c r="B6" s="77">
        <v>7.0000000000000007E-2</v>
      </c>
      <c r="C6" s="78"/>
      <c r="D6" s="72"/>
    </row>
    <row r="7" spans="1:26">
      <c r="A7" s="76" t="s">
        <v>57</v>
      </c>
      <c r="B7" s="77">
        <v>0.08</v>
      </c>
      <c r="C7" s="78"/>
      <c r="D7" s="72"/>
    </row>
    <row r="8" spans="1:26">
      <c r="A8" s="76" t="s">
        <v>58</v>
      </c>
      <c r="B8" s="77">
        <v>0.08</v>
      </c>
      <c r="C8" s="78"/>
      <c r="D8" s="72"/>
    </row>
    <row r="9" spans="1:26">
      <c r="A9" s="76" t="s">
        <v>59</v>
      </c>
      <c r="B9" s="77">
        <v>0.08</v>
      </c>
      <c r="C9" s="78"/>
      <c r="D9" s="72"/>
    </row>
    <row r="10" spans="1:26">
      <c r="A10" s="76" t="s">
        <v>60</v>
      </c>
      <c r="B10" s="77">
        <v>0.08</v>
      </c>
      <c r="C10" s="78"/>
      <c r="D10" s="72"/>
    </row>
    <row r="11" spans="1:26">
      <c r="A11" s="76" t="s">
        <v>61</v>
      </c>
      <c r="B11" s="77">
        <v>0.08</v>
      </c>
      <c r="C11" s="78"/>
      <c r="D11" s="72"/>
    </row>
    <row r="12" spans="1:26">
      <c r="A12" s="76" t="s">
        <v>62</v>
      </c>
      <c r="B12" s="77">
        <v>0.08</v>
      </c>
      <c r="C12" s="78"/>
      <c r="D12" s="72"/>
    </row>
    <row r="13" spans="1:26">
      <c r="A13" s="76" t="s">
        <v>63</v>
      </c>
      <c r="B13" s="77">
        <v>0.09</v>
      </c>
      <c r="C13" s="78" t="s">
        <v>64</v>
      </c>
      <c r="D13" s="72"/>
    </row>
    <row r="14" spans="1:26">
      <c r="A14" s="76" t="s">
        <v>65</v>
      </c>
      <c r="B14" s="77">
        <v>0.09</v>
      </c>
      <c r="C14" s="78" t="s">
        <v>64</v>
      </c>
      <c r="D14" s="72"/>
    </row>
    <row r="15" spans="1:26">
      <c r="A15" s="76" t="s">
        <v>66</v>
      </c>
      <c r="B15" s="77">
        <v>0.1</v>
      </c>
      <c r="C15" s="78" t="s">
        <v>67</v>
      </c>
      <c r="D15" s="72"/>
    </row>
    <row r="16" spans="1:26">
      <c r="A16" s="79" t="s">
        <v>68</v>
      </c>
      <c r="B16" s="80">
        <v>0.1</v>
      </c>
      <c r="C16" s="81" t="s">
        <v>67</v>
      </c>
      <c r="D16" s="72"/>
    </row>
    <row r="17" spans="1:4">
      <c r="A17" s="72"/>
      <c r="B17" s="82"/>
      <c r="C17" s="72"/>
      <c r="D17" s="72"/>
    </row>
    <row r="18" spans="1:4">
      <c r="A18" s="83" t="s">
        <v>69</v>
      </c>
      <c r="B18" s="84">
        <f>ROUND(SUM(B5:B16),4)</f>
        <v>1</v>
      </c>
      <c r="C18" s="72"/>
      <c r="D18" s="72"/>
    </row>
    <row r="19" spans="1:4">
      <c r="A19" s="83" t="s">
        <v>70</v>
      </c>
      <c r="B19" s="84">
        <f>ROUND(1-B18,4)</f>
        <v>0</v>
      </c>
      <c r="C19" s="72"/>
      <c r="D19" s="72"/>
    </row>
    <row r="20" spans="1:4">
      <c r="A20" s="72"/>
      <c r="B20" s="85"/>
      <c r="C20" s="72"/>
      <c r="D20" s="72"/>
    </row>
  </sheetData>
  <sheetProtection algorithmName="SHA-512" hashValue="x0Jipyp6EN6t+zyQKK2mt7hd7XHZLHQ3d/50bMuJKXq3z+U6EfRg1n0eBbWjLITCA+iNlL7pM/Ax4qu5TvLSKg==" saltValue="k+XF0NMcvzpN7UrIoRWe3A==" spinCount="100000" sheet="1" objects="1" scenarios="1" formatCells="0" formatColumns="0" formatRows="0" insertColumns="0" sort="0" autoFilter="0" pivotTables="0"/>
  <mergeCells count="2">
    <mergeCell ref="A1:D1"/>
    <mergeCell ref="A2:D2"/>
  </mergeCells>
  <conditionalFormatting sqref="B18:B19">
    <cfRule type="cellIs" dxfId="30" priority="1" operator="notEqual">
      <formula>1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1"/>
  <sheetViews>
    <sheetView workbookViewId="0">
      <selection activeCell="J23" sqref="J23"/>
    </sheetView>
  </sheetViews>
  <sheetFormatPr baseColWidth="10" defaultColWidth="8.796875" defaultRowHeight="13.8"/>
  <cols>
    <col min="1" max="1" width="18" style="72" customWidth="1"/>
    <col min="2" max="2" width="16" style="72" customWidth="1"/>
    <col min="3" max="4" width="18" style="72" customWidth="1"/>
    <col min="5" max="16" width="13" style="72" customWidth="1"/>
    <col min="17" max="17" width="18" style="72" customWidth="1"/>
    <col min="18" max="18" width="14" style="72" customWidth="1"/>
    <col min="19" max="16384" width="8.796875" style="72"/>
  </cols>
  <sheetData>
    <row r="1" spans="1:26" ht="24" customHeight="1">
      <c r="A1" s="70" t="s">
        <v>71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86"/>
      <c r="T1" s="86"/>
      <c r="U1" s="86"/>
      <c r="V1" s="86"/>
      <c r="W1" s="86"/>
      <c r="X1" s="86"/>
      <c r="Y1" s="86"/>
      <c r="Z1" s="86"/>
    </row>
    <row r="2" spans="1:26" ht="14.4">
      <c r="A2" s="71" t="s">
        <v>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4" spans="1:26" ht="31.95" customHeight="1">
      <c r="A4" s="87" t="s">
        <v>21</v>
      </c>
      <c r="B4" s="87" t="s">
        <v>22</v>
      </c>
      <c r="C4" s="87" t="s">
        <v>23</v>
      </c>
      <c r="D4" s="87" t="s">
        <v>31</v>
      </c>
      <c r="E4" s="87" t="s">
        <v>54</v>
      </c>
      <c r="F4" s="87" t="s">
        <v>56</v>
      </c>
      <c r="G4" s="87" t="s">
        <v>57</v>
      </c>
      <c r="H4" s="87" t="s">
        <v>58</v>
      </c>
      <c r="I4" s="87" t="s">
        <v>59</v>
      </c>
      <c r="J4" s="87" t="s">
        <v>60</v>
      </c>
      <c r="K4" s="87" t="s">
        <v>61</v>
      </c>
      <c r="L4" s="87" t="s">
        <v>62</v>
      </c>
      <c r="M4" s="87" t="s">
        <v>63</v>
      </c>
      <c r="N4" s="87" t="s">
        <v>65</v>
      </c>
      <c r="O4" s="87" t="s">
        <v>66</v>
      </c>
      <c r="P4" s="87" t="s">
        <v>68</v>
      </c>
      <c r="Q4" s="87" t="s">
        <v>73</v>
      </c>
      <c r="R4" s="87" t="s">
        <v>74</v>
      </c>
    </row>
    <row r="5" spans="1:26">
      <c r="A5" s="88" t="str">
        <f>IF(Presupuesto_Base!A5="","",Presupuesto_Base!A5)</f>
        <v>Tienda A</v>
      </c>
      <c r="B5" s="89" t="str">
        <f>IF(Presupuesto_Base!A5="","",Presupuesto_Base!B5)</f>
        <v>Tienda física</v>
      </c>
      <c r="C5" s="89" t="str">
        <f>IF(Presupuesto_Base!A5="","",Presupuesto_Base!C5)</f>
        <v>Semillas</v>
      </c>
      <c r="D5" s="90">
        <f>IF(Presupuesto_Base!A5="","",Presupuesto_Base!K5)</f>
        <v>1397760000.0000002</v>
      </c>
      <c r="E5" s="90">
        <f>IF($A5="","",$D5*Estacionalidad!$B$5)</f>
        <v>97843200.00000003</v>
      </c>
      <c r="F5" s="90">
        <f>IF($A5="","",$D5*Estacionalidad!$B$6)</f>
        <v>97843200.00000003</v>
      </c>
      <c r="G5" s="90">
        <f>IF($A5="","",$D5*Estacionalidad!$B$7)</f>
        <v>111820800.00000001</v>
      </c>
      <c r="H5" s="90">
        <f>IF($A5="","",$D5*Estacionalidad!$B$8)</f>
        <v>111820800.00000001</v>
      </c>
      <c r="I5" s="90">
        <f>IF($A5="","",$D5*Estacionalidad!$B$9)</f>
        <v>111820800.00000001</v>
      </c>
      <c r="J5" s="90">
        <f>IF($A5="","",$D5*Estacionalidad!$B$10)</f>
        <v>111820800.00000001</v>
      </c>
      <c r="K5" s="90">
        <f>IF($A5="","",$D5*Estacionalidad!$B$11)</f>
        <v>111820800.00000001</v>
      </c>
      <c r="L5" s="90">
        <f>IF($A5="","",$D5*Estacionalidad!$B$12)</f>
        <v>111820800.00000001</v>
      </c>
      <c r="M5" s="90">
        <f>IF($A5="","",$D5*Estacionalidad!$B$13)</f>
        <v>125798400.00000001</v>
      </c>
      <c r="N5" s="90">
        <f>IF($A5="","",$D5*Estacionalidad!$B$14)</f>
        <v>125798400.00000001</v>
      </c>
      <c r="O5" s="90">
        <f>IF($A5="","",$D5*Estacionalidad!$B$15)</f>
        <v>139776000.00000003</v>
      </c>
      <c r="P5" s="90">
        <f>IF($A5="","",$D5*Estacionalidad!$B$16)</f>
        <v>139776000.00000003</v>
      </c>
      <c r="Q5" s="90">
        <f t="shared" ref="Q5:Q18" si="0">IF($A5="","",SUM(E5:P5))</f>
        <v>1397760000.0000002</v>
      </c>
      <c r="R5" s="91">
        <f t="shared" ref="R5:R18" si="1">IF($A5="","",$D5-Q5)</f>
        <v>0</v>
      </c>
      <c r="S5" s="85"/>
    </row>
    <row r="6" spans="1:26">
      <c r="A6" s="92" t="str">
        <f>IF(Presupuesto_Base!A6="","",Presupuesto_Base!A6)</f>
        <v>Tienda B</v>
      </c>
      <c r="B6" s="93" t="str">
        <f>IF(Presupuesto_Base!A6="","",Presupuesto_Base!B6)</f>
        <v>Ecommerce</v>
      </c>
      <c r="C6" s="93" t="str">
        <f>IF(Presupuesto_Base!A6="","",Presupuesto_Base!C6)</f>
        <v>Semillas</v>
      </c>
      <c r="D6" s="94">
        <f>IF(Presupuesto_Base!A6="","",Presupuesto_Base!K6)</f>
        <v>1227200000</v>
      </c>
      <c r="E6" s="94">
        <f>IF($A6="","",$D6*Estacionalidad!$B$5)</f>
        <v>85904000.000000015</v>
      </c>
      <c r="F6" s="94">
        <f>IF($A6="","",$D6*Estacionalidad!$B$6)</f>
        <v>85904000.000000015</v>
      </c>
      <c r="G6" s="94">
        <f>IF($A6="","",$D6*Estacionalidad!$B$7)</f>
        <v>98176000</v>
      </c>
      <c r="H6" s="94">
        <f>IF($A6="","",$D6*Estacionalidad!$B$8)</f>
        <v>98176000</v>
      </c>
      <c r="I6" s="94">
        <f>IF($A6="","",$D6*Estacionalidad!$B$9)</f>
        <v>98176000</v>
      </c>
      <c r="J6" s="94">
        <f>IF($A6="","",$D6*Estacionalidad!$B$10)</f>
        <v>98176000</v>
      </c>
      <c r="K6" s="94">
        <f>IF($A6="","",$D6*Estacionalidad!$B$11)</f>
        <v>98176000</v>
      </c>
      <c r="L6" s="94">
        <f>IF($A6="","",$D6*Estacionalidad!$B$12)</f>
        <v>98176000</v>
      </c>
      <c r="M6" s="94">
        <f>IF($A6="","",$D6*Estacionalidad!$B$13)</f>
        <v>110448000</v>
      </c>
      <c r="N6" s="94">
        <f>IF($A6="","",$D6*Estacionalidad!$B$14)</f>
        <v>110448000</v>
      </c>
      <c r="O6" s="94">
        <f>IF($A6="","",$D6*Estacionalidad!$B$15)</f>
        <v>122720000</v>
      </c>
      <c r="P6" s="94">
        <f>IF($A6="","",$D6*Estacionalidad!$B$16)</f>
        <v>122720000</v>
      </c>
      <c r="Q6" s="94">
        <f t="shared" si="0"/>
        <v>1227200000</v>
      </c>
      <c r="R6" s="95">
        <f t="shared" si="1"/>
        <v>0</v>
      </c>
      <c r="S6" s="85"/>
    </row>
    <row r="7" spans="1:26">
      <c r="A7" s="92" t="str">
        <f>IF(Presupuesto_Base!A7="","",Presupuesto_Base!A7)</f>
        <v>Tienda C</v>
      </c>
      <c r="B7" s="93" t="str">
        <f>IF(Presupuesto_Base!A7="","",Presupuesto_Base!B7)</f>
        <v>Tienda física</v>
      </c>
      <c r="C7" s="93" t="str">
        <f>IF(Presupuesto_Base!A7="","",Presupuesto_Base!C7)</f>
        <v>Fertilizantes</v>
      </c>
      <c r="D7" s="94">
        <f>IF(Presupuesto_Base!A7="","",Presupuesto_Base!K7)</f>
        <v>1020600000.0000001</v>
      </c>
      <c r="E7" s="94">
        <f>IF($A7="","",$D7*Estacionalidad!$B$5)</f>
        <v>71442000.000000015</v>
      </c>
      <c r="F7" s="94">
        <f>IF($A7="","",$D7*Estacionalidad!$B$6)</f>
        <v>71442000.000000015</v>
      </c>
      <c r="G7" s="94">
        <f>IF($A7="","",$D7*Estacionalidad!$B$7)</f>
        <v>81648000.000000015</v>
      </c>
      <c r="H7" s="94">
        <f>IF($A7="","",$D7*Estacionalidad!$B$8)</f>
        <v>81648000.000000015</v>
      </c>
      <c r="I7" s="94">
        <f>IF($A7="","",$D7*Estacionalidad!$B$9)</f>
        <v>81648000.000000015</v>
      </c>
      <c r="J7" s="94">
        <f>IF($A7="","",$D7*Estacionalidad!$B$10)</f>
        <v>81648000.000000015</v>
      </c>
      <c r="K7" s="94">
        <f>IF($A7="","",$D7*Estacionalidad!$B$11)</f>
        <v>81648000.000000015</v>
      </c>
      <c r="L7" s="94">
        <f>IF($A7="","",$D7*Estacionalidad!$B$12)</f>
        <v>81648000.000000015</v>
      </c>
      <c r="M7" s="94">
        <f>IF($A7="","",$D7*Estacionalidad!$B$13)</f>
        <v>91854000</v>
      </c>
      <c r="N7" s="94">
        <f>IF($A7="","",$D7*Estacionalidad!$B$14)</f>
        <v>91854000</v>
      </c>
      <c r="O7" s="94">
        <f>IF($A7="","",$D7*Estacionalidad!$B$15)</f>
        <v>102060000.00000001</v>
      </c>
      <c r="P7" s="94">
        <f>IF($A7="","",$D7*Estacionalidad!$B$16)</f>
        <v>102060000.00000001</v>
      </c>
      <c r="Q7" s="94">
        <f t="shared" si="0"/>
        <v>1020600000.0000001</v>
      </c>
      <c r="R7" s="95">
        <f t="shared" si="1"/>
        <v>0</v>
      </c>
      <c r="S7" s="85"/>
    </row>
    <row r="8" spans="1:26">
      <c r="A8" s="92" t="str">
        <f>IF(Presupuesto_Base!A8="","",Presupuesto_Base!A8)</f>
        <v>Tienda nueva</v>
      </c>
      <c r="B8" s="93" t="str">
        <f>IF(Presupuesto_Base!A8="","",Presupuesto_Base!B8)</f>
        <v>Tienda física</v>
      </c>
      <c r="C8" s="93" t="str">
        <f>IF(Presupuesto_Base!A8="","",Presupuesto_Base!C8)</f>
        <v>Semillas</v>
      </c>
      <c r="D8" s="94">
        <f>IF(Presupuesto_Base!A8="","",Presupuesto_Base!K8)</f>
        <v>686400000</v>
      </c>
      <c r="E8" s="94">
        <f>IF($A8="","",$D8*Estacionalidad!$B$5)</f>
        <v>48048000.000000007</v>
      </c>
      <c r="F8" s="94">
        <f>IF($A8="","",$D8*Estacionalidad!$B$6)</f>
        <v>48048000.000000007</v>
      </c>
      <c r="G8" s="94">
        <f>IF($A8="","",$D8*Estacionalidad!$B$7)</f>
        <v>54912000</v>
      </c>
      <c r="H8" s="94">
        <f>IF($A8="","",$D8*Estacionalidad!$B$8)</f>
        <v>54912000</v>
      </c>
      <c r="I8" s="94">
        <f>IF($A8="","",$D8*Estacionalidad!$B$9)</f>
        <v>54912000</v>
      </c>
      <c r="J8" s="94">
        <f>IF($A8="","",$D8*Estacionalidad!$B$10)</f>
        <v>54912000</v>
      </c>
      <c r="K8" s="94">
        <f>IF($A8="","",$D8*Estacionalidad!$B$11)</f>
        <v>54912000</v>
      </c>
      <c r="L8" s="94">
        <f>IF($A8="","",$D8*Estacionalidad!$B$12)</f>
        <v>54912000</v>
      </c>
      <c r="M8" s="94">
        <f>IF($A8="","",$D8*Estacionalidad!$B$13)</f>
        <v>61776000</v>
      </c>
      <c r="N8" s="94">
        <f>IF($A8="","",$D8*Estacionalidad!$B$14)</f>
        <v>61776000</v>
      </c>
      <c r="O8" s="94">
        <f>IF($A8="","",$D8*Estacionalidad!$B$15)</f>
        <v>68640000</v>
      </c>
      <c r="P8" s="94">
        <f>IF($A8="","",$D8*Estacionalidad!$B$16)</f>
        <v>68640000</v>
      </c>
      <c r="Q8" s="94">
        <f t="shared" si="0"/>
        <v>686400000</v>
      </c>
      <c r="R8" s="95">
        <f t="shared" si="1"/>
        <v>0</v>
      </c>
      <c r="S8" s="85"/>
    </row>
    <row r="9" spans="1:26">
      <c r="A9" s="92" t="str">
        <f>IF(Presupuesto_Base!A9="","",Presupuesto_Base!A9)</f>
        <v/>
      </c>
      <c r="B9" s="93" t="str">
        <f>IF(Presupuesto_Base!A9="","",Presupuesto_Base!B9)</f>
        <v/>
      </c>
      <c r="C9" s="93" t="str">
        <f>IF(Presupuesto_Base!A9="","",Presupuesto_Base!C9)</f>
        <v/>
      </c>
      <c r="D9" s="94" t="str">
        <f>IF(Presupuesto_Base!A9="","",Presupuesto_Base!K9)</f>
        <v/>
      </c>
      <c r="E9" s="94" t="str">
        <f>IF($A9="","",$D9*Estacionalidad!$B$5)</f>
        <v/>
      </c>
      <c r="F9" s="94" t="str">
        <f>IF($A9="","",$D9*Estacionalidad!$B$6)</f>
        <v/>
      </c>
      <c r="G9" s="94" t="str">
        <f>IF($A9="","",$D9*Estacionalidad!$B$7)</f>
        <v/>
      </c>
      <c r="H9" s="94" t="str">
        <f>IF($A9="","",$D9*Estacionalidad!$B$8)</f>
        <v/>
      </c>
      <c r="I9" s="94" t="str">
        <f>IF($A9="","",$D9*Estacionalidad!$B$9)</f>
        <v/>
      </c>
      <c r="J9" s="94" t="str">
        <f>IF($A9="","",$D9*Estacionalidad!$B$10)</f>
        <v/>
      </c>
      <c r="K9" s="94" t="str">
        <f>IF($A9="","",$D9*Estacionalidad!$B$11)</f>
        <v/>
      </c>
      <c r="L9" s="94" t="str">
        <f>IF($A9="","",$D9*Estacionalidad!$B$12)</f>
        <v/>
      </c>
      <c r="M9" s="94" t="str">
        <f>IF($A9="","",$D9*Estacionalidad!$B$13)</f>
        <v/>
      </c>
      <c r="N9" s="94" t="str">
        <f>IF($A9="","",$D9*Estacionalidad!$B$14)</f>
        <v/>
      </c>
      <c r="O9" s="94" t="str">
        <f>IF($A9="","",$D9*Estacionalidad!$B$15)</f>
        <v/>
      </c>
      <c r="P9" s="94" t="str">
        <f>IF($A9="","",$D9*Estacionalidad!$B$16)</f>
        <v/>
      </c>
      <c r="Q9" s="94" t="str">
        <f t="shared" si="0"/>
        <v/>
      </c>
      <c r="R9" s="95" t="str">
        <f t="shared" si="1"/>
        <v/>
      </c>
      <c r="S9" s="85"/>
    </row>
    <row r="10" spans="1:26">
      <c r="A10" s="92" t="str">
        <f>IF(Presupuesto_Base!A10="","",Presupuesto_Base!A10)</f>
        <v/>
      </c>
      <c r="B10" s="93" t="str">
        <f>IF(Presupuesto_Base!A10="","",Presupuesto_Base!B10)</f>
        <v/>
      </c>
      <c r="C10" s="93" t="str">
        <f>IF(Presupuesto_Base!A10="","",Presupuesto_Base!C10)</f>
        <v/>
      </c>
      <c r="D10" s="94" t="str">
        <f>IF(Presupuesto_Base!A10="","",Presupuesto_Base!K10)</f>
        <v/>
      </c>
      <c r="E10" s="94" t="str">
        <f>IF($A10="","",$D10*Estacionalidad!$B$5)</f>
        <v/>
      </c>
      <c r="F10" s="94" t="str">
        <f>IF($A10="","",$D10*Estacionalidad!$B$6)</f>
        <v/>
      </c>
      <c r="G10" s="94" t="str">
        <f>IF($A10="","",$D10*Estacionalidad!$B$7)</f>
        <v/>
      </c>
      <c r="H10" s="94" t="str">
        <f>IF($A10="","",$D10*Estacionalidad!$B$8)</f>
        <v/>
      </c>
      <c r="I10" s="94" t="str">
        <f>IF($A10="","",$D10*Estacionalidad!$B$9)</f>
        <v/>
      </c>
      <c r="J10" s="94" t="str">
        <f>IF($A10="","",$D10*Estacionalidad!$B$10)</f>
        <v/>
      </c>
      <c r="K10" s="94" t="str">
        <f>IF($A10="","",$D10*Estacionalidad!$B$11)</f>
        <v/>
      </c>
      <c r="L10" s="94" t="str">
        <f>IF($A10="","",$D10*Estacionalidad!$B$12)</f>
        <v/>
      </c>
      <c r="M10" s="94" t="str">
        <f>IF($A10="","",$D10*Estacionalidad!$B$13)</f>
        <v/>
      </c>
      <c r="N10" s="94" t="str">
        <f>IF($A10="","",$D10*Estacionalidad!$B$14)</f>
        <v/>
      </c>
      <c r="O10" s="94" t="str">
        <f>IF($A10="","",$D10*Estacionalidad!$B$15)</f>
        <v/>
      </c>
      <c r="P10" s="94" t="str">
        <f>IF($A10="","",$D10*Estacionalidad!$B$16)</f>
        <v/>
      </c>
      <c r="Q10" s="94" t="str">
        <f t="shared" si="0"/>
        <v/>
      </c>
      <c r="R10" s="95" t="str">
        <f t="shared" si="1"/>
        <v/>
      </c>
      <c r="S10" s="85"/>
    </row>
    <row r="11" spans="1:26">
      <c r="A11" s="92" t="str">
        <f>IF(Presupuesto_Base!A11="","",Presupuesto_Base!A11)</f>
        <v/>
      </c>
      <c r="B11" s="93" t="str">
        <f>IF(Presupuesto_Base!A11="","",Presupuesto_Base!B11)</f>
        <v/>
      </c>
      <c r="C11" s="93" t="str">
        <f>IF(Presupuesto_Base!A11="","",Presupuesto_Base!C11)</f>
        <v/>
      </c>
      <c r="D11" s="94" t="str">
        <f>IF(Presupuesto_Base!A11="","",Presupuesto_Base!K11)</f>
        <v/>
      </c>
      <c r="E11" s="94" t="str">
        <f>IF($A11="","",$D11*Estacionalidad!$B$5)</f>
        <v/>
      </c>
      <c r="F11" s="94" t="str">
        <f>IF($A11="","",$D11*Estacionalidad!$B$6)</f>
        <v/>
      </c>
      <c r="G11" s="94" t="str">
        <f>IF($A11="","",$D11*Estacionalidad!$B$7)</f>
        <v/>
      </c>
      <c r="H11" s="94" t="str">
        <f>IF($A11="","",$D11*Estacionalidad!$B$8)</f>
        <v/>
      </c>
      <c r="I11" s="94" t="str">
        <f>IF($A11="","",$D11*Estacionalidad!$B$9)</f>
        <v/>
      </c>
      <c r="J11" s="94" t="str">
        <f>IF($A11="","",$D11*Estacionalidad!$B$10)</f>
        <v/>
      </c>
      <c r="K11" s="94" t="str">
        <f>IF($A11="","",$D11*Estacionalidad!$B$11)</f>
        <v/>
      </c>
      <c r="L11" s="94" t="str">
        <f>IF($A11="","",$D11*Estacionalidad!$B$12)</f>
        <v/>
      </c>
      <c r="M11" s="94" t="str">
        <f>IF($A11="","",$D11*Estacionalidad!$B$13)</f>
        <v/>
      </c>
      <c r="N11" s="94" t="str">
        <f>IF($A11="","",$D11*Estacionalidad!$B$14)</f>
        <v/>
      </c>
      <c r="O11" s="94" t="str">
        <f>IF($A11="","",$D11*Estacionalidad!$B$15)</f>
        <v/>
      </c>
      <c r="P11" s="94" t="str">
        <f>IF($A11="","",$D11*Estacionalidad!$B$16)</f>
        <v/>
      </c>
      <c r="Q11" s="94" t="str">
        <f t="shared" si="0"/>
        <v/>
      </c>
      <c r="R11" s="95" t="str">
        <f t="shared" si="1"/>
        <v/>
      </c>
      <c r="S11" s="85"/>
    </row>
    <row r="12" spans="1:26">
      <c r="A12" s="92" t="str">
        <f>IF(Presupuesto_Base!A12="","",Presupuesto_Base!A12)</f>
        <v/>
      </c>
      <c r="B12" s="93" t="str">
        <f>IF(Presupuesto_Base!A12="","",Presupuesto_Base!B12)</f>
        <v/>
      </c>
      <c r="C12" s="93" t="str">
        <f>IF(Presupuesto_Base!A12="","",Presupuesto_Base!C12)</f>
        <v/>
      </c>
      <c r="D12" s="94" t="str">
        <f>IF(Presupuesto_Base!A12="","",Presupuesto_Base!K12)</f>
        <v/>
      </c>
      <c r="E12" s="94" t="str">
        <f>IF($A12="","",$D12*Estacionalidad!$B$5)</f>
        <v/>
      </c>
      <c r="F12" s="94" t="str">
        <f>IF($A12="","",$D12*Estacionalidad!$B$6)</f>
        <v/>
      </c>
      <c r="G12" s="94" t="str">
        <f>IF($A12="","",$D12*Estacionalidad!$B$7)</f>
        <v/>
      </c>
      <c r="H12" s="94" t="str">
        <f>IF($A12="","",$D12*Estacionalidad!$B$8)</f>
        <v/>
      </c>
      <c r="I12" s="94" t="str">
        <f>IF($A12="","",$D12*Estacionalidad!$B$9)</f>
        <v/>
      </c>
      <c r="J12" s="94" t="str">
        <f>IF($A12="","",$D12*Estacionalidad!$B$10)</f>
        <v/>
      </c>
      <c r="K12" s="94" t="str">
        <f>IF($A12="","",$D12*Estacionalidad!$B$11)</f>
        <v/>
      </c>
      <c r="L12" s="94" t="str">
        <f>IF($A12="","",$D12*Estacionalidad!$B$12)</f>
        <v/>
      </c>
      <c r="M12" s="94" t="str">
        <f>IF($A12="","",$D12*Estacionalidad!$B$13)</f>
        <v/>
      </c>
      <c r="N12" s="94" t="str">
        <f>IF($A12="","",$D12*Estacionalidad!$B$14)</f>
        <v/>
      </c>
      <c r="O12" s="94" t="str">
        <f>IF($A12="","",$D12*Estacionalidad!$B$15)</f>
        <v/>
      </c>
      <c r="P12" s="94" t="str">
        <f>IF($A12="","",$D12*Estacionalidad!$B$16)</f>
        <v/>
      </c>
      <c r="Q12" s="94" t="str">
        <f t="shared" si="0"/>
        <v/>
      </c>
      <c r="R12" s="95" t="str">
        <f t="shared" si="1"/>
        <v/>
      </c>
      <c r="S12" s="85"/>
    </row>
    <row r="13" spans="1:26">
      <c r="A13" s="92" t="str">
        <f>IF(Presupuesto_Base!A13="","",Presupuesto_Base!A13)</f>
        <v/>
      </c>
      <c r="B13" s="93" t="str">
        <f>IF(Presupuesto_Base!A13="","",Presupuesto_Base!B13)</f>
        <v/>
      </c>
      <c r="C13" s="93" t="str">
        <f>IF(Presupuesto_Base!A13="","",Presupuesto_Base!C13)</f>
        <v/>
      </c>
      <c r="D13" s="94" t="str">
        <f>IF(Presupuesto_Base!A13="","",Presupuesto_Base!K13)</f>
        <v/>
      </c>
      <c r="E13" s="94" t="str">
        <f>IF($A13="","",$D13*Estacionalidad!$B$5)</f>
        <v/>
      </c>
      <c r="F13" s="94" t="str">
        <f>IF($A13="","",$D13*Estacionalidad!$B$6)</f>
        <v/>
      </c>
      <c r="G13" s="94" t="str">
        <f>IF($A13="","",$D13*Estacionalidad!$B$7)</f>
        <v/>
      </c>
      <c r="H13" s="94" t="str">
        <f>IF($A13="","",$D13*Estacionalidad!$B$8)</f>
        <v/>
      </c>
      <c r="I13" s="94" t="str">
        <f>IF($A13="","",$D13*Estacionalidad!$B$9)</f>
        <v/>
      </c>
      <c r="J13" s="94" t="str">
        <f>IF($A13="","",$D13*Estacionalidad!$B$10)</f>
        <v/>
      </c>
      <c r="K13" s="94" t="str">
        <f>IF($A13="","",$D13*Estacionalidad!$B$11)</f>
        <v/>
      </c>
      <c r="L13" s="94" t="str">
        <f>IF($A13="","",$D13*Estacionalidad!$B$12)</f>
        <v/>
      </c>
      <c r="M13" s="94" t="str">
        <f>IF($A13="","",$D13*Estacionalidad!$B$13)</f>
        <v/>
      </c>
      <c r="N13" s="94" t="str">
        <f>IF($A13="","",$D13*Estacionalidad!$B$14)</f>
        <v/>
      </c>
      <c r="O13" s="94" t="str">
        <f>IF($A13="","",$D13*Estacionalidad!$B$15)</f>
        <v/>
      </c>
      <c r="P13" s="94" t="str">
        <f>IF($A13="","",$D13*Estacionalidad!$B$16)</f>
        <v/>
      </c>
      <c r="Q13" s="94" t="str">
        <f t="shared" si="0"/>
        <v/>
      </c>
      <c r="R13" s="95" t="str">
        <f t="shared" si="1"/>
        <v/>
      </c>
      <c r="S13" s="85"/>
    </row>
    <row r="14" spans="1:26">
      <c r="A14" s="92" t="str">
        <f>IF(Presupuesto_Base!A14="","",Presupuesto_Base!A14)</f>
        <v/>
      </c>
      <c r="B14" s="93" t="str">
        <f>IF(Presupuesto_Base!A14="","",Presupuesto_Base!B14)</f>
        <v/>
      </c>
      <c r="C14" s="93" t="str">
        <f>IF(Presupuesto_Base!A14="","",Presupuesto_Base!C14)</f>
        <v/>
      </c>
      <c r="D14" s="94" t="str">
        <f>IF(Presupuesto_Base!A14="","",Presupuesto_Base!K14)</f>
        <v/>
      </c>
      <c r="E14" s="94" t="str">
        <f>IF($A14="","",$D14*Estacionalidad!$B$5)</f>
        <v/>
      </c>
      <c r="F14" s="94" t="str">
        <f>IF($A14="","",$D14*Estacionalidad!$B$6)</f>
        <v/>
      </c>
      <c r="G14" s="94" t="str">
        <f>IF($A14="","",$D14*Estacionalidad!$B$7)</f>
        <v/>
      </c>
      <c r="H14" s="94" t="str">
        <f>IF($A14="","",$D14*Estacionalidad!$B$8)</f>
        <v/>
      </c>
      <c r="I14" s="94" t="str">
        <f>IF($A14="","",$D14*Estacionalidad!$B$9)</f>
        <v/>
      </c>
      <c r="J14" s="94" t="str">
        <f>IF($A14="","",$D14*Estacionalidad!$B$10)</f>
        <v/>
      </c>
      <c r="K14" s="94" t="str">
        <f>IF($A14="","",$D14*Estacionalidad!$B$11)</f>
        <v/>
      </c>
      <c r="L14" s="94" t="str">
        <f>IF($A14="","",$D14*Estacionalidad!$B$12)</f>
        <v/>
      </c>
      <c r="M14" s="94" t="str">
        <f>IF($A14="","",$D14*Estacionalidad!$B$13)</f>
        <v/>
      </c>
      <c r="N14" s="94" t="str">
        <f>IF($A14="","",$D14*Estacionalidad!$B$14)</f>
        <v/>
      </c>
      <c r="O14" s="94" t="str">
        <f>IF($A14="","",$D14*Estacionalidad!$B$15)</f>
        <v/>
      </c>
      <c r="P14" s="94" t="str">
        <f>IF($A14="","",$D14*Estacionalidad!$B$16)</f>
        <v/>
      </c>
      <c r="Q14" s="94" t="str">
        <f t="shared" si="0"/>
        <v/>
      </c>
      <c r="R14" s="95" t="str">
        <f t="shared" si="1"/>
        <v/>
      </c>
      <c r="S14" s="85"/>
    </row>
    <row r="15" spans="1:26">
      <c r="A15" s="92" t="str">
        <f>IF(Presupuesto_Base!A15="","",Presupuesto_Base!A15)</f>
        <v/>
      </c>
      <c r="B15" s="93" t="str">
        <f>IF(Presupuesto_Base!A15="","",Presupuesto_Base!B15)</f>
        <v/>
      </c>
      <c r="C15" s="93" t="str">
        <f>IF(Presupuesto_Base!A15="","",Presupuesto_Base!C15)</f>
        <v/>
      </c>
      <c r="D15" s="94" t="str">
        <f>IF(Presupuesto_Base!A15="","",Presupuesto_Base!K15)</f>
        <v/>
      </c>
      <c r="E15" s="94" t="str">
        <f>IF($A15="","",$D15*Estacionalidad!$B$5)</f>
        <v/>
      </c>
      <c r="F15" s="94" t="str">
        <f>IF($A15="","",$D15*Estacionalidad!$B$6)</f>
        <v/>
      </c>
      <c r="G15" s="94" t="str">
        <f>IF($A15="","",$D15*Estacionalidad!$B$7)</f>
        <v/>
      </c>
      <c r="H15" s="94" t="str">
        <f>IF($A15="","",$D15*Estacionalidad!$B$8)</f>
        <v/>
      </c>
      <c r="I15" s="94" t="str">
        <f>IF($A15="","",$D15*Estacionalidad!$B$9)</f>
        <v/>
      </c>
      <c r="J15" s="94" t="str">
        <f>IF($A15="","",$D15*Estacionalidad!$B$10)</f>
        <v/>
      </c>
      <c r="K15" s="94" t="str">
        <f>IF($A15="","",$D15*Estacionalidad!$B$11)</f>
        <v/>
      </c>
      <c r="L15" s="94" t="str">
        <f>IF($A15="","",$D15*Estacionalidad!$B$12)</f>
        <v/>
      </c>
      <c r="M15" s="94" t="str">
        <f>IF($A15="","",$D15*Estacionalidad!$B$13)</f>
        <v/>
      </c>
      <c r="N15" s="94" t="str">
        <f>IF($A15="","",$D15*Estacionalidad!$B$14)</f>
        <v/>
      </c>
      <c r="O15" s="94" t="str">
        <f>IF($A15="","",$D15*Estacionalidad!$B$15)</f>
        <v/>
      </c>
      <c r="P15" s="94" t="str">
        <f>IF($A15="","",$D15*Estacionalidad!$B$16)</f>
        <v/>
      </c>
      <c r="Q15" s="94" t="str">
        <f t="shared" si="0"/>
        <v/>
      </c>
      <c r="R15" s="95" t="str">
        <f t="shared" si="1"/>
        <v/>
      </c>
      <c r="S15" s="85"/>
    </row>
    <row r="16" spans="1:26">
      <c r="A16" s="92" t="str">
        <f>IF(Presupuesto_Base!A16="","",Presupuesto_Base!A16)</f>
        <v/>
      </c>
      <c r="B16" s="93" t="str">
        <f>IF(Presupuesto_Base!A16="","",Presupuesto_Base!B16)</f>
        <v/>
      </c>
      <c r="C16" s="93" t="str">
        <f>IF(Presupuesto_Base!A16="","",Presupuesto_Base!C16)</f>
        <v/>
      </c>
      <c r="D16" s="94" t="str">
        <f>IF(Presupuesto_Base!A16="","",Presupuesto_Base!K16)</f>
        <v/>
      </c>
      <c r="E16" s="94" t="str">
        <f>IF($A16="","",$D16*Estacionalidad!$B$5)</f>
        <v/>
      </c>
      <c r="F16" s="94" t="str">
        <f>IF($A16="","",$D16*Estacionalidad!$B$6)</f>
        <v/>
      </c>
      <c r="G16" s="94" t="str">
        <f>IF($A16="","",$D16*Estacionalidad!$B$7)</f>
        <v/>
      </c>
      <c r="H16" s="94" t="str">
        <f>IF($A16="","",$D16*Estacionalidad!$B$8)</f>
        <v/>
      </c>
      <c r="I16" s="94" t="str">
        <f>IF($A16="","",$D16*Estacionalidad!$B$9)</f>
        <v/>
      </c>
      <c r="J16" s="94" t="str">
        <f>IF($A16="","",$D16*Estacionalidad!$B$10)</f>
        <v/>
      </c>
      <c r="K16" s="94" t="str">
        <f>IF($A16="","",$D16*Estacionalidad!$B$11)</f>
        <v/>
      </c>
      <c r="L16" s="94" t="str">
        <f>IF($A16="","",$D16*Estacionalidad!$B$12)</f>
        <v/>
      </c>
      <c r="M16" s="94" t="str">
        <f>IF($A16="","",$D16*Estacionalidad!$B$13)</f>
        <v/>
      </c>
      <c r="N16" s="94" t="str">
        <f>IF($A16="","",$D16*Estacionalidad!$B$14)</f>
        <v/>
      </c>
      <c r="O16" s="94" t="str">
        <f>IF($A16="","",$D16*Estacionalidad!$B$15)</f>
        <v/>
      </c>
      <c r="P16" s="94" t="str">
        <f>IF($A16="","",$D16*Estacionalidad!$B$16)</f>
        <v/>
      </c>
      <c r="Q16" s="94" t="str">
        <f t="shared" si="0"/>
        <v/>
      </c>
      <c r="R16" s="95" t="str">
        <f t="shared" si="1"/>
        <v/>
      </c>
      <c r="S16" s="85"/>
    </row>
    <row r="17" spans="1:19">
      <c r="A17" s="92" t="str">
        <f>IF(Presupuesto_Base!A17="","",Presupuesto_Base!A17)</f>
        <v/>
      </c>
      <c r="B17" s="93" t="str">
        <f>IF(Presupuesto_Base!A17="","",Presupuesto_Base!B17)</f>
        <v/>
      </c>
      <c r="C17" s="93" t="str">
        <f>IF(Presupuesto_Base!A17="","",Presupuesto_Base!C17)</f>
        <v/>
      </c>
      <c r="D17" s="94" t="str">
        <f>IF(Presupuesto_Base!A17="","",Presupuesto_Base!K17)</f>
        <v/>
      </c>
      <c r="E17" s="94" t="str">
        <f>IF($A17="","",$D17*Estacionalidad!$B$5)</f>
        <v/>
      </c>
      <c r="F17" s="94" t="str">
        <f>IF($A17="","",$D17*Estacionalidad!$B$6)</f>
        <v/>
      </c>
      <c r="G17" s="94" t="str">
        <f>IF($A17="","",$D17*Estacionalidad!$B$7)</f>
        <v/>
      </c>
      <c r="H17" s="94" t="str">
        <f>IF($A17="","",$D17*Estacionalidad!$B$8)</f>
        <v/>
      </c>
      <c r="I17" s="94" t="str">
        <f>IF($A17="","",$D17*Estacionalidad!$B$9)</f>
        <v/>
      </c>
      <c r="J17" s="94" t="str">
        <f>IF($A17="","",$D17*Estacionalidad!$B$10)</f>
        <v/>
      </c>
      <c r="K17" s="94" t="str">
        <f>IF($A17="","",$D17*Estacionalidad!$B$11)</f>
        <v/>
      </c>
      <c r="L17" s="94" t="str">
        <f>IF($A17="","",$D17*Estacionalidad!$B$12)</f>
        <v/>
      </c>
      <c r="M17" s="94" t="str">
        <f>IF($A17="","",$D17*Estacionalidad!$B$13)</f>
        <v/>
      </c>
      <c r="N17" s="94" t="str">
        <f>IF($A17="","",$D17*Estacionalidad!$B$14)</f>
        <v/>
      </c>
      <c r="O17" s="94" t="str">
        <f>IF($A17="","",$D17*Estacionalidad!$B$15)</f>
        <v/>
      </c>
      <c r="P17" s="94" t="str">
        <f>IF($A17="","",$D17*Estacionalidad!$B$16)</f>
        <v/>
      </c>
      <c r="Q17" s="94" t="str">
        <f t="shared" si="0"/>
        <v/>
      </c>
      <c r="R17" s="95" t="str">
        <f t="shared" si="1"/>
        <v/>
      </c>
      <c r="S17" s="85"/>
    </row>
    <row r="18" spans="1:19">
      <c r="A18" s="96" t="str">
        <f>IF(Presupuesto_Base!A18="","",Presupuesto_Base!A18)</f>
        <v/>
      </c>
      <c r="B18" s="97" t="str">
        <f>IF(Presupuesto_Base!A18="","",Presupuesto_Base!B18)</f>
        <v/>
      </c>
      <c r="C18" s="97" t="str">
        <f>IF(Presupuesto_Base!A18="","",Presupuesto_Base!C18)</f>
        <v/>
      </c>
      <c r="D18" s="98" t="str">
        <f>IF(Presupuesto_Base!A18="","",Presupuesto_Base!K18)</f>
        <v/>
      </c>
      <c r="E18" s="98" t="str">
        <f>IF($A18="","",$D18*Estacionalidad!$B$5)</f>
        <v/>
      </c>
      <c r="F18" s="98" t="str">
        <f>IF($A18="","",$D18*Estacionalidad!$B$6)</f>
        <v/>
      </c>
      <c r="G18" s="98" t="str">
        <f>IF($A18="","",$D18*Estacionalidad!$B$7)</f>
        <v/>
      </c>
      <c r="H18" s="98" t="str">
        <f>IF($A18="","",$D18*Estacionalidad!$B$8)</f>
        <v/>
      </c>
      <c r="I18" s="98" t="str">
        <f>IF($A18="","",$D18*Estacionalidad!$B$9)</f>
        <v/>
      </c>
      <c r="J18" s="98" t="str">
        <f>IF($A18="","",$D18*Estacionalidad!$B$10)</f>
        <v/>
      </c>
      <c r="K18" s="98" t="str">
        <f>IF($A18="","",$D18*Estacionalidad!$B$11)</f>
        <v/>
      </c>
      <c r="L18" s="98" t="str">
        <f>IF($A18="","",$D18*Estacionalidad!$B$12)</f>
        <v/>
      </c>
      <c r="M18" s="98" t="str">
        <f>IF($A18="","",$D18*Estacionalidad!$B$13)</f>
        <v/>
      </c>
      <c r="N18" s="98" t="str">
        <f>IF($A18="","",$D18*Estacionalidad!$B$14)</f>
        <v/>
      </c>
      <c r="O18" s="98" t="str">
        <f>IF($A18="","",$D18*Estacionalidad!$B$15)</f>
        <v/>
      </c>
      <c r="P18" s="98" t="str">
        <f>IF($A18="","",$D18*Estacionalidad!$B$16)</f>
        <v/>
      </c>
      <c r="Q18" s="98" t="str">
        <f t="shared" si="0"/>
        <v/>
      </c>
      <c r="R18" s="99" t="str">
        <f t="shared" si="1"/>
        <v/>
      </c>
      <c r="S18" s="85"/>
    </row>
    <row r="19" spans="1:19">
      <c r="A19" s="85"/>
      <c r="B19" s="85"/>
      <c r="C19" s="85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85"/>
    </row>
    <row r="20" spans="1:19">
      <c r="A20" s="101" t="s">
        <v>49</v>
      </c>
      <c r="B20" s="101"/>
      <c r="C20" s="101"/>
      <c r="D20" s="102">
        <f t="shared" ref="D20:R20" si="2">SUM(D5:D18)</f>
        <v>4331960000</v>
      </c>
      <c r="E20" s="102">
        <f t="shared" si="2"/>
        <v>303237200.00000006</v>
      </c>
      <c r="F20" s="102">
        <f t="shared" si="2"/>
        <v>303237200.00000006</v>
      </c>
      <c r="G20" s="102">
        <f t="shared" si="2"/>
        <v>346556800</v>
      </c>
      <c r="H20" s="102">
        <f t="shared" si="2"/>
        <v>346556800</v>
      </c>
      <c r="I20" s="102">
        <f t="shared" si="2"/>
        <v>346556800</v>
      </c>
      <c r="J20" s="102">
        <f t="shared" si="2"/>
        <v>346556800</v>
      </c>
      <c r="K20" s="102">
        <f t="shared" si="2"/>
        <v>346556800</v>
      </c>
      <c r="L20" s="102">
        <f t="shared" si="2"/>
        <v>346556800</v>
      </c>
      <c r="M20" s="102">
        <f t="shared" si="2"/>
        <v>389876400</v>
      </c>
      <c r="N20" s="102">
        <f t="shared" si="2"/>
        <v>389876400</v>
      </c>
      <c r="O20" s="102">
        <f t="shared" si="2"/>
        <v>433196000.00000006</v>
      </c>
      <c r="P20" s="102">
        <f t="shared" si="2"/>
        <v>433196000.00000006</v>
      </c>
      <c r="Q20" s="102">
        <f t="shared" si="2"/>
        <v>4331960000</v>
      </c>
      <c r="R20" s="102">
        <f t="shared" si="2"/>
        <v>0</v>
      </c>
      <c r="S20" s="85"/>
    </row>
    <row r="21" spans="1:19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</row>
  </sheetData>
  <sheetProtection algorithmName="SHA-512" hashValue="rQ/6JrG0+Z11H/+jIkO37XIYnJwIw3SnPgO0BNOHfmTZb0nznYK2Jt8JQ0h3JGKWcpat/uhC/6srwm+FtyYqCA==" saltValue="X+J25bz7azPu4U+/Ji8iWw==" spinCount="100000" sheet="1" objects="1" scenarios="1" formatCells="0" formatColumns="0" formatRows="0" insertColumns="0" insertRows="0" sort="0" autoFilter="0" pivotTables="0"/>
  <mergeCells count="2">
    <mergeCell ref="A1:R1"/>
    <mergeCell ref="A2:R2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72"/>
  <sheetViews>
    <sheetView workbookViewId="0">
      <selection sqref="A1:J1"/>
    </sheetView>
  </sheetViews>
  <sheetFormatPr baseColWidth="10" defaultColWidth="8.796875" defaultRowHeight="13.8"/>
  <cols>
    <col min="1" max="1" width="12" customWidth="1"/>
    <col min="2" max="2" width="18" customWidth="1"/>
    <col min="3" max="3" width="16" customWidth="1"/>
    <col min="4" max="4" width="18" customWidth="1"/>
    <col min="5" max="7" width="16" customWidth="1"/>
    <col min="8" max="8" width="14" customWidth="1"/>
    <col min="9" max="9" width="12" customWidth="1"/>
    <col min="10" max="10" width="32" customWidth="1"/>
    <col min="12" max="12" width="24" customWidth="1"/>
    <col min="13" max="13" width="18" customWidth="1"/>
  </cols>
  <sheetData>
    <row r="1" spans="1:26" ht="24" customHeight="1">
      <c r="A1" s="60" t="s">
        <v>75</v>
      </c>
      <c r="B1" s="60"/>
      <c r="C1" s="60"/>
      <c r="D1" s="60"/>
      <c r="E1" s="60"/>
      <c r="F1" s="60"/>
      <c r="G1" s="60"/>
      <c r="H1" s="60"/>
      <c r="I1" s="60"/>
      <c r="J1" s="60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14.4">
      <c r="A2" s="59" t="s">
        <v>76</v>
      </c>
      <c r="B2" s="59"/>
      <c r="C2" s="59"/>
      <c r="D2" s="59"/>
      <c r="E2" s="59"/>
      <c r="F2" s="59"/>
      <c r="G2" s="59"/>
      <c r="H2" s="59"/>
      <c r="I2" s="59"/>
      <c r="J2" s="59"/>
    </row>
    <row r="4" spans="1:26" ht="28.8" customHeight="1">
      <c r="A4" s="1" t="s">
        <v>52</v>
      </c>
      <c r="B4" s="1" t="s">
        <v>21</v>
      </c>
      <c r="C4" s="1" t="s">
        <v>22</v>
      </c>
      <c r="D4" s="1" t="s">
        <v>23</v>
      </c>
      <c r="E4" s="1" t="s">
        <v>77</v>
      </c>
      <c r="F4" s="1" t="s">
        <v>78</v>
      </c>
      <c r="G4" s="1" t="s">
        <v>79</v>
      </c>
      <c r="H4" s="1" t="s">
        <v>80</v>
      </c>
      <c r="I4" s="1" t="s">
        <v>81</v>
      </c>
      <c r="J4" s="1" t="s">
        <v>82</v>
      </c>
      <c r="L4" s="40" t="s">
        <v>83</v>
      </c>
      <c r="M4" s="40" t="s">
        <v>84</v>
      </c>
    </row>
    <row r="5" spans="1:26">
      <c r="A5" s="7" t="str">
        <f>IF(Presupuesto_Base!A5="","", "Enero")</f>
        <v>Enero</v>
      </c>
      <c r="B5" s="8" t="str">
        <f>IF(Presupuesto_Base!A5="","",Presupuesto_Base!A5)</f>
        <v>Tienda A</v>
      </c>
      <c r="C5" s="8" t="str">
        <f>IF(Presupuesto_Base!A5="","",Presupuesto_Base!B5)</f>
        <v>Tienda física</v>
      </c>
      <c r="D5" s="8" t="str">
        <f>IF(Presupuesto_Base!A5="","",Presupuesto_Base!C5)</f>
        <v>Semillas</v>
      </c>
      <c r="E5" s="43">
        <f>IF($B5="","",Presupuesto_Mensual!E5)</f>
        <v>97843200.00000003</v>
      </c>
      <c r="F5" s="18">
        <v>165000000</v>
      </c>
      <c r="G5" s="34">
        <f t="shared" ref="G5:G36" si="0">IF(F5="","",F5-E5)</f>
        <v>67156799.99999997</v>
      </c>
      <c r="H5" s="51">
        <f t="shared" ref="H5:H36" si="1">IF(OR(E5=0,F5=""),"",F5/E5)</f>
        <v>1.6863716640502349</v>
      </c>
      <c r="I5" s="52" t="str">
        <f t="shared" ref="I5:I36" si="2">IF($B5="","",IF(H5="","Pendiente",IF(H5&gt;=1,"Cumple",IF(H5&gt;=0.9,"Revisar","Alerta"))))</f>
        <v>Cumple</v>
      </c>
      <c r="J5" s="9"/>
      <c r="L5" s="46" t="s">
        <v>85</v>
      </c>
      <c r="M5" s="41">
        <f>SUMIF(F5:F172,"&lt;&gt;",E5:E172)</f>
        <v>367494400.00000006</v>
      </c>
    </row>
    <row r="6" spans="1:26">
      <c r="A6" s="10" t="str">
        <f>IF(Presupuesto_Base!A5="","", "Febrero")</f>
        <v>Febrero</v>
      </c>
      <c r="B6" s="11" t="str">
        <f>IF(Presupuesto_Base!A5="","",Presupuesto_Base!A5)</f>
        <v>Tienda A</v>
      </c>
      <c r="C6" s="11" t="str">
        <f>IF(Presupuesto_Base!A5="","",Presupuesto_Base!B5)</f>
        <v>Tienda física</v>
      </c>
      <c r="D6" s="11" t="str">
        <f>IF(Presupuesto_Base!A5="","",Presupuesto_Base!C5)</f>
        <v>Semillas</v>
      </c>
      <c r="E6" s="44">
        <f>IF($B6="","",Presupuesto_Mensual!F5)</f>
        <v>97843200.00000003</v>
      </c>
      <c r="F6" s="22">
        <v>120000000</v>
      </c>
      <c r="G6" s="35">
        <f t="shared" si="0"/>
        <v>22156799.99999997</v>
      </c>
      <c r="H6" s="53">
        <f t="shared" si="1"/>
        <v>1.2264521193092619</v>
      </c>
      <c r="I6" s="54" t="str">
        <f t="shared" si="2"/>
        <v>Cumple</v>
      </c>
      <c r="J6" s="12"/>
      <c r="L6" s="47" t="s">
        <v>86</v>
      </c>
      <c r="M6" s="42">
        <f>SUM(F5:F172)</f>
        <v>462000000</v>
      </c>
    </row>
    <row r="7" spans="1:26">
      <c r="A7" s="10" t="str">
        <f>IF(Presupuesto_Base!A5="","", "Marzo")</f>
        <v>Marzo</v>
      </c>
      <c r="B7" s="11" t="str">
        <f>IF(Presupuesto_Base!A5="","",Presupuesto_Base!A5)</f>
        <v>Tienda A</v>
      </c>
      <c r="C7" s="11" t="str">
        <f>IF(Presupuesto_Base!A5="","",Presupuesto_Base!B5)</f>
        <v>Tienda física</v>
      </c>
      <c r="D7" s="11" t="str">
        <f>IF(Presupuesto_Base!A5="","",Presupuesto_Base!C5)</f>
        <v>Semillas</v>
      </c>
      <c r="E7" s="44">
        <f>IF($B7="","",Presupuesto_Mensual!G5)</f>
        <v>111820800.00000001</v>
      </c>
      <c r="F7" s="22"/>
      <c r="G7" s="35" t="str">
        <f t="shared" si="0"/>
        <v/>
      </c>
      <c r="H7" s="53" t="str">
        <f t="shared" si="1"/>
        <v/>
      </c>
      <c r="I7" s="54" t="str">
        <f t="shared" si="2"/>
        <v>Pendiente</v>
      </c>
      <c r="J7" s="12"/>
      <c r="L7" s="47" t="s">
        <v>87</v>
      </c>
      <c r="M7" s="42">
        <f>M6-M5</f>
        <v>94505599.99999994</v>
      </c>
    </row>
    <row r="8" spans="1:26">
      <c r="A8" s="10" t="str">
        <f>IF(Presupuesto_Base!A5="","", "Abril")</f>
        <v>Abril</v>
      </c>
      <c r="B8" s="11" t="str">
        <f>IF(Presupuesto_Base!A5="","",Presupuesto_Base!A5)</f>
        <v>Tienda A</v>
      </c>
      <c r="C8" s="11" t="str">
        <f>IF(Presupuesto_Base!A5="","",Presupuesto_Base!B5)</f>
        <v>Tienda física</v>
      </c>
      <c r="D8" s="11" t="str">
        <f>IF(Presupuesto_Base!A5="","",Presupuesto_Base!C5)</f>
        <v>Semillas</v>
      </c>
      <c r="E8" s="44">
        <f>IF($B8="","",Presupuesto_Mensual!H5)</f>
        <v>111820800.00000001</v>
      </c>
      <c r="F8" s="22"/>
      <c r="G8" s="35" t="str">
        <f t="shared" si="0"/>
        <v/>
      </c>
      <c r="H8" s="53" t="str">
        <f t="shared" si="1"/>
        <v/>
      </c>
      <c r="I8" s="54" t="str">
        <f t="shared" si="2"/>
        <v>Pendiente</v>
      </c>
      <c r="J8" s="12"/>
      <c r="L8" s="47" t="s">
        <v>88</v>
      </c>
      <c r="M8" s="49">
        <f>IFERROR(M6/M5,"")</f>
        <v>1.2571620138973545</v>
      </c>
    </row>
    <row r="9" spans="1:26">
      <c r="A9" s="10" t="str">
        <f>IF(Presupuesto_Base!A5="","", "Mayo")</f>
        <v>Mayo</v>
      </c>
      <c r="B9" s="11" t="str">
        <f>IF(Presupuesto_Base!A5="","",Presupuesto_Base!A5)</f>
        <v>Tienda A</v>
      </c>
      <c r="C9" s="11" t="str">
        <f>IF(Presupuesto_Base!A5="","",Presupuesto_Base!B5)</f>
        <v>Tienda física</v>
      </c>
      <c r="D9" s="11" t="str">
        <f>IF(Presupuesto_Base!A5="","",Presupuesto_Base!C5)</f>
        <v>Semillas</v>
      </c>
      <c r="E9" s="44">
        <f>IF($B9="","",Presupuesto_Mensual!I5)</f>
        <v>111820800.00000001</v>
      </c>
      <c r="F9" s="22"/>
      <c r="G9" s="35" t="str">
        <f t="shared" si="0"/>
        <v/>
      </c>
      <c r="H9" s="53" t="str">
        <f t="shared" si="1"/>
        <v/>
      </c>
      <c r="I9" s="54" t="str">
        <f t="shared" si="2"/>
        <v>Pendiente</v>
      </c>
      <c r="J9" s="12"/>
      <c r="L9" s="48" t="s">
        <v>89</v>
      </c>
      <c r="M9" s="50">
        <f>COUNTIF(I5:I172,"Alerta")</f>
        <v>0</v>
      </c>
    </row>
    <row r="10" spans="1:26">
      <c r="A10" s="10" t="str">
        <f>IF(Presupuesto_Base!A5="","", "Junio")</f>
        <v>Junio</v>
      </c>
      <c r="B10" s="11" t="str">
        <f>IF(Presupuesto_Base!A5="","",Presupuesto_Base!A5)</f>
        <v>Tienda A</v>
      </c>
      <c r="C10" s="11" t="str">
        <f>IF(Presupuesto_Base!A5="","",Presupuesto_Base!B5)</f>
        <v>Tienda física</v>
      </c>
      <c r="D10" s="11" t="str">
        <f>IF(Presupuesto_Base!A5="","",Presupuesto_Base!C5)</f>
        <v>Semillas</v>
      </c>
      <c r="E10" s="44">
        <f>IF($B10="","",Presupuesto_Mensual!J5)</f>
        <v>111820800.00000001</v>
      </c>
      <c r="F10" s="22"/>
      <c r="G10" s="35" t="str">
        <f t="shared" si="0"/>
        <v/>
      </c>
      <c r="H10" s="53" t="str">
        <f t="shared" si="1"/>
        <v/>
      </c>
      <c r="I10" s="54" t="str">
        <f t="shared" si="2"/>
        <v>Pendiente</v>
      </c>
      <c r="J10" s="12"/>
    </row>
    <row r="11" spans="1:26">
      <c r="A11" s="10" t="str">
        <f>IF(Presupuesto_Base!A5="","", "Julio")</f>
        <v>Julio</v>
      </c>
      <c r="B11" s="11" t="str">
        <f>IF(Presupuesto_Base!A5="","",Presupuesto_Base!A5)</f>
        <v>Tienda A</v>
      </c>
      <c r="C11" s="11" t="str">
        <f>IF(Presupuesto_Base!A5="","",Presupuesto_Base!B5)</f>
        <v>Tienda física</v>
      </c>
      <c r="D11" s="11" t="str">
        <f>IF(Presupuesto_Base!A5="","",Presupuesto_Base!C5)</f>
        <v>Semillas</v>
      </c>
      <c r="E11" s="44">
        <f>IF($B11="","",Presupuesto_Mensual!K5)</f>
        <v>111820800.00000001</v>
      </c>
      <c r="F11" s="22"/>
      <c r="G11" s="35" t="str">
        <f t="shared" si="0"/>
        <v/>
      </c>
      <c r="H11" s="53" t="str">
        <f t="shared" si="1"/>
        <v/>
      </c>
      <c r="I11" s="54" t="str">
        <f t="shared" si="2"/>
        <v>Pendiente</v>
      </c>
      <c r="J11" s="12"/>
    </row>
    <row r="12" spans="1:26">
      <c r="A12" s="10" t="str">
        <f>IF(Presupuesto_Base!A5="","", "Agosto")</f>
        <v>Agosto</v>
      </c>
      <c r="B12" s="11" t="str">
        <f>IF(Presupuesto_Base!A5="","",Presupuesto_Base!A5)</f>
        <v>Tienda A</v>
      </c>
      <c r="C12" s="11" t="str">
        <f>IF(Presupuesto_Base!A5="","",Presupuesto_Base!B5)</f>
        <v>Tienda física</v>
      </c>
      <c r="D12" s="11" t="str">
        <f>IF(Presupuesto_Base!A5="","",Presupuesto_Base!C5)</f>
        <v>Semillas</v>
      </c>
      <c r="E12" s="44">
        <f>IF($B12="","",Presupuesto_Mensual!L5)</f>
        <v>111820800.00000001</v>
      </c>
      <c r="F12" s="22"/>
      <c r="G12" s="35" t="str">
        <f t="shared" si="0"/>
        <v/>
      </c>
      <c r="H12" s="53" t="str">
        <f t="shared" si="1"/>
        <v/>
      </c>
      <c r="I12" s="54" t="str">
        <f t="shared" si="2"/>
        <v>Pendiente</v>
      </c>
      <c r="J12" s="12"/>
    </row>
    <row r="13" spans="1:26">
      <c r="A13" s="10" t="str">
        <f>IF(Presupuesto_Base!A5="","", "Septiembre")</f>
        <v>Septiembre</v>
      </c>
      <c r="B13" s="11" t="str">
        <f>IF(Presupuesto_Base!A5="","",Presupuesto_Base!A5)</f>
        <v>Tienda A</v>
      </c>
      <c r="C13" s="11" t="str">
        <f>IF(Presupuesto_Base!A5="","",Presupuesto_Base!B5)</f>
        <v>Tienda física</v>
      </c>
      <c r="D13" s="11" t="str">
        <f>IF(Presupuesto_Base!A5="","",Presupuesto_Base!C5)</f>
        <v>Semillas</v>
      </c>
      <c r="E13" s="44">
        <f>IF($B13="","",Presupuesto_Mensual!M5)</f>
        <v>125798400.00000001</v>
      </c>
      <c r="F13" s="22"/>
      <c r="G13" s="35" t="str">
        <f t="shared" si="0"/>
        <v/>
      </c>
      <c r="H13" s="53" t="str">
        <f t="shared" si="1"/>
        <v/>
      </c>
      <c r="I13" s="54" t="str">
        <f t="shared" si="2"/>
        <v>Pendiente</v>
      </c>
      <c r="J13" s="12"/>
    </row>
    <row r="14" spans="1:26">
      <c r="A14" s="10" t="str">
        <f>IF(Presupuesto_Base!A5="","", "Octubre")</f>
        <v>Octubre</v>
      </c>
      <c r="B14" s="11" t="str">
        <f>IF(Presupuesto_Base!A5="","",Presupuesto_Base!A5)</f>
        <v>Tienda A</v>
      </c>
      <c r="C14" s="11" t="str">
        <f>IF(Presupuesto_Base!A5="","",Presupuesto_Base!B5)</f>
        <v>Tienda física</v>
      </c>
      <c r="D14" s="11" t="str">
        <f>IF(Presupuesto_Base!A5="","",Presupuesto_Base!C5)</f>
        <v>Semillas</v>
      </c>
      <c r="E14" s="44">
        <f>IF($B14="","",Presupuesto_Mensual!N5)</f>
        <v>125798400.00000001</v>
      </c>
      <c r="F14" s="22"/>
      <c r="G14" s="35" t="str">
        <f t="shared" si="0"/>
        <v/>
      </c>
      <c r="H14" s="53" t="str">
        <f t="shared" si="1"/>
        <v/>
      </c>
      <c r="I14" s="54" t="str">
        <f t="shared" si="2"/>
        <v>Pendiente</v>
      </c>
      <c r="J14" s="12"/>
    </row>
    <row r="15" spans="1:26">
      <c r="A15" s="10" t="str">
        <f>IF(Presupuesto_Base!A5="","", "Noviembre")</f>
        <v>Noviembre</v>
      </c>
      <c r="B15" s="11" t="str">
        <f>IF(Presupuesto_Base!A5="","",Presupuesto_Base!A5)</f>
        <v>Tienda A</v>
      </c>
      <c r="C15" s="11" t="str">
        <f>IF(Presupuesto_Base!A5="","",Presupuesto_Base!B5)</f>
        <v>Tienda física</v>
      </c>
      <c r="D15" s="11" t="str">
        <f>IF(Presupuesto_Base!A5="","",Presupuesto_Base!C5)</f>
        <v>Semillas</v>
      </c>
      <c r="E15" s="44">
        <f>IF($B15="","",Presupuesto_Mensual!O5)</f>
        <v>139776000.00000003</v>
      </c>
      <c r="F15" s="22"/>
      <c r="G15" s="35" t="str">
        <f t="shared" si="0"/>
        <v/>
      </c>
      <c r="H15" s="53" t="str">
        <f t="shared" si="1"/>
        <v/>
      </c>
      <c r="I15" s="54" t="str">
        <f t="shared" si="2"/>
        <v>Pendiente</v>
      </c>
      <c r="J15" s="12"/>
    </row>
    <row r="16" spans="1:26">
      <c r="A16" s="10" t="str">
        <f>IF(Presupuesto_Base!A5="","", "Diciembre")</f>
        <v>Diciembre</v>
      </c>
      <c r="B16" s="11" t="str">
        <f>IF(Presupuesto_Base!A5="","",Presupuesto_Base!A5)</f>
        <v>Tienda A</v>
      </c>
      <c r="C16" s="11" t="str">
        <f>IF(Presupuesto_Base!A5="","",Presupuesto_Base!B5)</f>
        <v>Tienda física</v>
      </c>
      <c r="D16" s="11" t="str">
        <f>IF(Presupuesto_Base!A5="","",Presupuesto_Base!C5)</f>
        <v>Semillas</v>
      </c>
      <c r="E16" s="44">
        <f>IF($B16="","",Presupuesto_Mensual!P5)</f>
        <v>139776000.00000003</v>
      </c>
      <c r="F16" s="22"/>
      <c r="G16" s="35" t="str">
        <f t="shared" si="0"/>
        <v/>
      </c>
      <c r="H16" s="53" t="str">
        <f t="shared" si="1"/>
        <v/>
      </c>
      <c r="I16" s="54" t="str">
        <f t="shared" si="2"/>
        <v>Pendiente</v>
      </c>
      <c r="J16" s="12"/>
    </row>
    <row r="17" spans="1:10">
      <c r="A17" s="10" t="str">
        <f>IF(Presupuesto_Base!A6="","", "Enero")</f>
        <v>Enero</v>
      </c>
      <c r="B17" s="11" t="str">
        <f>IF(Presupuesto_Base!A6="","",Presupuesto_Base!A6)</f>
        <v>Tienda B</v>
      </c>
      <c r="C17" s="11" t="str">
        <f>IF(Presupuesto_Base!A6="","",Presupuesto_Base!B6)</f>
        <v>Ecommerce</v>
      </c>
      <c r="D17" s="11" t="str">
        <f>IF(Presupuesto_Base!A6="","",Presupuesto_Base!C6)</f>
        <v>Semillas</v>
      </c>
      <c r="E17" s="44">
        <f>IF($B17="","",Presupuesto_Mensual!E6)</f>
        <v>85904000.000000015</v>
      </c>
      <c r="F17" s="22">
        <v>82000000</v>
      </c>
      <c r="G17" s="35">
        <f t="shared" si="0"/>
        <v>-3904000.0000000149</v>
      </c>
      <c r="H17" s="53">
        <f t="shared" si="1"/>
        <v>0.9545539206556154</v>
      </c>
      <c r="I17" s="54" t="str">
        <f t="shared" si="2"/>
        <v>Revisar</v>
      </c>
      <c r="J17" s="12"/>
    </row>
    <row r="18" spans="1:10">
      <c r="A18" s="10" t="str">
        <f>IF(Presupuesto_Base!A6="","", "Febrero")</f>
        <v>Febrero</v>
      </c>
      <c r="B18" s="11" t="str">
        <f>IF(Presupuesto_Base!A6="","",Presupuesto_Base!A6)</f>
        <v>Tienda B</v>
      </c>
      <c r="C18" s="11" t="str">
        <f>IF(Presupuesto_Base!A6="","",Presupuesto_Base!B6)</f>
        <v>Ecommerce</v>
      </c>
      <c r="D18" s="11" t="str">
        <f>IF(Presupuesto_Base!A6="","",Presupuesto_Base!C6)</f>
        <v>Semillas</v>
      </c>
      <c r="E18" s="44">
        <f>IF($B18="","",Presupuesto_Mensual!F6)</f>
        <v>85904000.000000015</v>
      </c>
      <c r="F18" s="22">
        <v>95000000</v>
      </c>
      <c r="G18" s="35">
        <f t="shared" si="0"/>
        <v>9095999.9999999851</v>
      </c>
      <c r="H18" s="53">
        <f t="shared" si="1"/>
        <v>1.1058856397839447</v>
      </c>
      <c r="I18" s="54" t="str">
        <f t="shared" si="2"/>
        <v>Cumple</v>
      </c>
      <c r="J18" s="12"/>
    </row>
    <row r="19" spans="1:10">
      <c r="A19" s="10" t="str">
        <f>IF(Presupuesto_Base!A6="","", "Marzo")</f>
        <v>Marzo</v>
      </c>
      <c r="B19" s="11" t="str">
        <f>IF(Presupuesto_Base!A6="","",Presupuesto_Base!A6)</f>
        <v>Tienda B</v>
      </c>
      <c r="C19" s="11" t="str">
        <f>IF(Presupuesto_Base!A6="","",Presupuesto_Base!B6)</f>
        <v>Ecommerce</v>
      </c>
      <c r="D19" s="11" t="str">
        <f>IF(Presupuesto_Base!A6="","",Presupuesto_Base!C6)</f>
        <v>Semillas</v>
      </c>
      <c r="E19" s="44">
        <f>IF($B19="","",Presupuesto_Mensual!G6)</f>
        <v>98176000</v>
      </c>
      <c r="F19" s="22"/>
      <c r="G19" s="35" t="str">
        <f t="shared" si="0"/>
        <v/>
      </c>
      <c r="H19" s="53" t="str">
        <f t="shared" si="1"/>
        <v/>
      </c>
      <c r="I19" s="54" t="str">
        <f t="shared" si="2"/>
        <v>Pendiente</v>
      </c>
      <c r="J19" s="12"/>
    </row>
    <row r="20" spans="1:10">
      <c r="A20" s="10" t="str">
        <f>IF(Presupuesto_Base!A6="","", "Abril")</f>
        <v>Abril</v>
      </c>
      <c r="B20" s="11" t="str">
        <f>IF(Presupuesto_Base!A6="","",Presupuesto_Base!A6)</f>
        <v>Tienda B</v>
      </c>
      <c r="C20" s="11" t="str">
        <f>IF(Presupuesto_Base!A6="","",Presupuesto_Base!B6)</f>
        <v>Ecommerce</v>
      </c>
      <c r="D20" s="11" t="str">
        <f>IF(Presupuesto_Base!A6="","",Presupuesto_Base!C6)</f>
        <v>Semillas</v>
      </c>
      <c r="E20" s="44">
        <f>IF($B20="","",Presupuesto_Mensual!H6)</f>
        <v>98176000</v>
      </c>
      <c r="F20" s="22"/>
      <c r="G20" s="35" t="str">
        <f t="shared" si="0"/>
        <v/>
      </c>
      <c r="H20" s="53" t="str">
        <f t="shared" si="1"/>
        <v/>
      </c>
      <c r="I20" s="54" t="str">
        <f t="shared" si="2"/>
        <v>Pendiente</v>
      </c>
      <c r="J20" s="12"/>
    </row>
    <row r="21" spans="1:10">
      <c r="A21" s="10" t="str">
        <f>IF(Presupuesto_Base!A6="","", "Mayo")</f>
        <v>Mayo</v>
      </c>
      <c r="B21" s="11" t="str">
        <f>IF(Presupuesto_Base!A6="","",Presupuesto_Base!A6)</f>
        <v>Tienda B</v>
      </c>
      <c r="C21" s="11" t="str">
        <f>IF(Presupuesto_Base!A6="","",Presupuesto_Base!B6)</f>
        <v>Ecommerce</v>
      </c>
      <c r="D21" s="11" t="str">
        <f>IF(Presupuesto_Base!A6="","",Presupuesto_Base!C6)</f>
        <v>Semillas</v>
      </c>
      <c r="E21" s="44">
        <f>IF($B21="","",Presupuesto_Mensual!I6)</f>
        <v>98176000</v>
      </c>
      <c r="F21" s="22"/>
      <c r="G21" s="35" t="str">
        <f t="shared" si="0"/>
        <v/>
      </c>
      <c r="H21" s="53" t="str">
        <f t="shared" si="1"/>
        <v/>
      </c>
      <c r="I21" s="54" t="str">
        <f t="shared" si="2"/>
        <v>Pendiente</v>
      </c>
      <c r="J21" s="12"/>
    </row>
    <row r="22" spans="1:10">
      <c r="A22" s="10" t="str">
        <f>IF(Presupuesto_Base!A6="","", "Junio")</f>
        <v>Junio</v>
      </c>
      <c r="B22" s="11" t="str">
        <f>IF(Presupuesto_Base!A6="","",Presupuesto_Base!A6)</f>
        <v>Tienda B</v>
      </c>
      <c r="C22" s="11" t="str">
        <f>IF(Presupuesto_Base!A6="","",Presupuesto_Base!B6)</f>
        <v>Ecommerce</v>
      </c>
      <c r="D22" s="11" t="str">
        <f>IF(Presupuesto_Base!A6="","",Presupuesto_Base!C6)</f>
        <v>Semillas</v>
      </c>
      <c r="E22" s="44">
        <f>IF($B22="","",Presupuesto_Mensual!J6)</f>
        <v>98176000</v>
      </c>
      <c r="F22" s="22"/>
      <c r="G22" s="35" t="str">
        <f t="shared" si="0"/>
        <v/>
      </c>
      <c r="H22" s="53" t="str">
        <f t="shared" si="1"/>
        <v/>
      </c>
      <c r="I22" s="54" t="str">
        <f t="shared" si="2"/>
        <v>Pendiente</v>
      </c>
      <c r="J22" s="12"/>
    </row>
    <row r="23" spans="1:10">
      <c r="A23" s="10" t="str">
        <f>IF(Presupuesto_Base!A6="","", "Julio")</f>
        <v>Julio</v>
      </c>
      <c r="B23" s="11" t="str">
        <f>IF(Presupuesto_Base!A6="","",Presupuesto_Base!A6)</f>
        <v>Tienda B</v>
      </c>
      <c r="C23" s="11" t="str">
        <f>IF(Presupuesto_Base!A6="","",Presupuesto_Base!B6)</f>
        <v>Ecommerce</v>
      </c>
      <c r="D23" s="11" t="str">
        <f>IF(Presupuesto_Base!A6="","",Presupuesto_Base!C6)</f>
        <v>Semillas</v>
      </c>
      <c r="E23" s="44">
        <f>IF($B23="","",Presupuesto_Mensual!K6)</f>
        <v>98176000</v>
      </c>
      <c r="F23" s="22"/>
      <c r="G23" s="35" t="str">
        <f t="shared" si="0"/>
        <v/>
      </c>
      <c r="H23" s="53" t="str">
        <f t="shared" si="1"/>
        <v/>
      </c>
      <c r="I23" s="54" t="str">
        <f t="shared" si="2"/>
        <v>Pendiente</v>
      </c>
      <c r="J23" s="12"/>
    </row>
    <row r="24" spans="1:10">
      <c r="A24" s="10" t="str">
        <f>IF(Presupuesto_Base!A6="","", "Agosto")</f>
        <v>Agosto</v>
      </c>
      <c r="B24" s="11" t="str">
        <f>IF(Presupuesto_Base!A6="","",Presupuesto_Base!A6)</f>
        <v>Tienda B</v>
      </c>
      <c r="C24" s="11" t="str">
        <f>IF(Presupuesto_Base!A6="","",Presupuesto_Base!B6)</f>
        <v>Ecommerce</v>
      </c>
      <c r="D24" s="11" t="str">
        <f>IF(Presupuesto_Base!A6="","",Presupuesto_Base!C6)</f>
        <v>Semillas</v>
      </c>
      <c r="E24" s="44">
        <f>IF($B24="","",Presupuesto_Mensual!L6)</f>
        <v>98176000</v>
      </c>
      <c r="F24" s="22"/>
      <c r="G24" s="35" t="str">
        <f t="shared" si="0"/>
        <v/>
      </c>
      <c r="H24" s="53" t="str">
        <f t="shared" si="1"/>
        <v/>
      </c>
      <c r="I24" s="54" t="str">
        <f t="shared" si="2"/>
        <v>Pendiente</v>
      </c>
      <c r="J24" s="12"/>
    </row>
    <row r="25" spans="1:10">
      <c r="A25" s="10" t="str">
        <f>IF(Presupuesto_Base!A6="","", "Septiembre")</f>
        <v>Septiembre</v>
      </c>
      <c r="B25" s="11" t="str">
        <f>IF(Presupuesto_Base!A6="","",Presupuesto_Base!A6)</f>
        <v>Tienda B</v>
      </c>
      <c r="C25" s="11" t="str">
        <f>IF(Presupuesto_Base!A6="","",Presupuesto_Base!B6)</f>
        <v>Ecommerce</v>
      </c>
      <c r="D25" s="11" t="str">
        <f>IF(Presupuesto_Base!A6="","",Presupuesto_Base!C6)</f>
        <v>Semillas</v>
      </c>
      <c r="E25" s="44">
        <f>IF($B25="","",Presupuesto_Mensual!M6)</f>
        <v>110448000</v>
      </c>
      <c r="F25" s="22"/>
      <c r="G25" s="35" t="str">
        <f t="shared" si="0"/>
        <v/>
      </c>
      <c r="H25" s="53" t="str">
        <f t="shared" si="1"/>
        <v/>
      </c>
      <c r="I25" s="54" t="str">
        <f t="shared" si="2"/>
        <v>Pendiente</v>
      </c>
      <c r="J25" s="12"/>
    </row>
    <row r="26" spans="1:10">
      <c r="A26" s="10" t="str">
        <f>IF(Presupuesto_Base!A6="","", "Octubre")</f>
        <v>Octubre</v>
      </c>
      <c r="B26" s="11" t="str">
        <f>IF(Presupuesto_Base!A6="","",Presupuesto_Base!A6)</f>
        <v>Tienda B</v>
      </c>
      <c r="C26" s="11" t="str">
        <f>IF(Presupuesto_Base!A6="","",Presupuesto_Base!B6)</f>
        <v>Ecommerce</v>
      </c>
      <c r="D26" s="11" t="str">
        <f>IF(Presupuesto_Base!A6="","",Presupuesto_Base!C6)</f>
        <v>Semillas</v>
      </c>
      <c r="E26" s="44">
        <f>IF($B26="","",Presupuesto_Mensual!N6)</f>
        <v>110448000</v>
      </c>
      <c r="F26" s="22"/>
      <c r="G26" s="35" t="str">
        <f t="shared" si="0"/>
        <v/>
      </c>
      <c r="H26" s="53" t="str">
        <f t="shared" si="1"/>
        <v/>
      </c>
      <c r="I26" s="54" t="str">
        <f t="shared" si="2"/>
        <v>Pendiente</v>
      </c>
      <c r="J26" s="12"/>
    </row>
    <row r="27" spans="1:10">
      <c r="A27" s="10" t="str">
        <f>IF(Presupuesto_Base!A6="","", "Noviembre")</f>
        <v>Noviembre</v>
      </c>
      <c r="B27" s="11" t="str">
        <f>IF(Presupuesto_Base!A6="","",Presupuesto_Base!A6)</f>
        <v>Tienda B</v>
      </c>
      <c r="C27" s="11" t="str">
        <f>IF(Presupuesto_Base!A6="","",Presupuesto_Base!B6)</f>
        <v>Ecommerce</v>
      </c>
      <c r="D27" s="11" t="str">
        <f>IF(Presupuesto_Base!A6="","",Presupuesto_Base!C6)</f>
        <v>Semillas</v>
      </c>
      <c r="E27" s="44">
        <f>IF($B27="","",Presupuesto_Mensual!O6)</f>
        <v>122720000</v>
      </c>
      <c r="F27" s="22"/>
      <c r="G27" s="35" t="str">
        <f t="shared" si="0"/>
        <v/>
      </c>
      <c r="H27" s="53" t="str">
        <f t="shared" si="1"/>
        <v/>
      </c>
      <c r="I27" s="54" t="str">
        <f t="shared" si="2"/>
        <v>Pendiente</v>
      </c>
      <c r="J27" s="12"/>
    </row>
    <row r="28" spans="1:10">
      <c r="A28" s="10" t="str">
        <f>IF(Presupuesto_Base!A6="","", "Diciembre")</f>
        <v>Diciembre</v>
      </c>
      <c r="B28" s="11" t="str">
        <f>IF(Presupuesto_Base!A6="","",Presupuesto_Base!A6)</f>
        <v>Tienda B</v>
      </c>
      <c r="C28" s="11" t="str">
        <f>IF(Presupuesto_Base!A6="","",Presupuesto_Base!B6)</f>
        <v>Ecommerce</v>
      </c>
      <c r="D28" s="11" t="str">
        <f>IF(Presupuesto_Base!A6="","",Presupuesto_Base!C6)</f>
        <v>Semillas</v>
      </c>
      <c r="E28" s="44">
        <f>IF($B28="","",Presupuesto_Mensual!P6)</f>
        <v>122720000</v>
      </c>
      <c r="F28" s="22"/>
      <c r="G28" s="35" t="str">
        <f t="shared" si="0"/>
        <v/>
      </c>
      <c r="H28" s="53" t="str">
        <f t="shared" si="1"/>
        <v/>
      </c>
      <c r="I28" s="54" t="str">
        <f t="shared" si="2"/>
        <v>Pendiente</v>
      </c>
      <c r="J28" s="12"/>
    </row>
    <row r="29" spans="1:10">
      <c r="A29" s="10" t="str">
        <f>IF(Presupuesto_Base!A7="","", "Enero")</f>
        <v>Enero</v>
      </c>
      <c r="B29" s="11" t="str">
        <f>IF(Presupuesto_Base!A7="","",Presupuesto_Base!A7)</f>
        <v>Tienda C</v>
      </c>
      <c r="C29" s="11" t="str">
        <f>IF(Presupuesto_Base!A7="","",Presupuesto_Base!B7)</f>
        <v>Tienda física</v>
      </c>
      <c r="D29" s="11" t="str">
        <f>IF(Presupuesto_Base!A7="","",Presupuesto_Base!C7)</f>
        <v>Fertilizantes</v>
      </c>
      <c r="E29" s="44">
        <f>IF($B29="","",Presupuesto_Mensual!E7)</f>
        <v>71442000.000000015</v>
      </c>
      <c r="F29" s="22"/>
      <c r="G29" s="35" t="str">
        <f t="shared" si="0"/>
        <v/>
      </c>
      <c r="H29" s="53" t="str">
        <f t="shared" si="1"/>
        <v/>
      </c>
      <c r="I29" s="54" t="str">
        <f t="shared" si="2"/>
        <v>Pendiente</v>
      </c>
      <c r="J29" s="12"/>
    </row>
    <row r="30" spans="1:10">
      <c r="A30" s="10" t="str">
        <f>IF(Presupuesto_Base!A7="","", "Febrero")</f>
        <v>Febrero</v>
      </c>
      <c r="B30" s="11" t="str">
        <f>IF(Presupuesto_Base!A7="","",Presupuesto_Base!A7)</f>
        <v>Tienda C</v>
      </c>
      <c r="C30" s="11" t="str">
        <f>IF(Presupuesto_Base!A7="","",Presupuesto_Base!B7)</f>
        <v>Tienda física</v>
      </c>
      <c r="D30" s="11" t="str">
        <f>IF(Presupuesto_Base!A7="","",Presupuesto_Base!C7)</f>
        <v>Fertilizantes</v>
      </c>
      <c r="E30" s="44">
        <f>IF($B30="","",Presupuesto_Mensual!F7)</f>
        <v>71442000.000000015</v>
      </c>
      <c r="F30" s="22"/>
      <c r="G30" s="35" t="str">
        <f t="shared" si="0"/>
        <v/>
      </c>
      <c r="H30" s="53" t="str">
        <f t="shared" si="1"/>
        <v/>
      </c>
      <c r="I30" s="54" t="str">
        <f t="shared" si="2"/>
        <v>Pendiente</v>
      </c>
      <c r="J30" s="12"/>
    </row>
    <row r="31" spans="1:10">
      <c r="A31" s="10" t="str">
        <f>IF(Presupuesto_Base!A7="","", "Marzo")</f>
        <v>Marzo</v>
      </c>
      <c r="B31" s="11" t="str">
        <f>IF(Presupuesto_Base!A7="","",Presupuesto_Base!A7)</f>
        <v>Tienda C</v>
      </c>
      <c r="C31" s="11" t="str">
        <f>IF(Presupuesto_Base!A7="","",Presupuesto_Base!B7)</f>
        <v>Tienda física</v>
      </c>
      <c r="D31" s="11" t="str">
        <f>IF(Presupuesto_Base!A7="","",Presupuesto_Base!C7)</f>
        <v>Fertilizantes</v>
      </c>
      <c r="E31" s="44">
        <f>IF($B31="","",Presupuesto_Mensual!G7)</f>
        <v>81648000.000000015</v>
      </c>
      <c r="F31" s="22"/>
      <c r="G31" s="35" t="str">
        <f t="shared" si="0"/>
        <v/>
      </c>
      <c r="H31" s="53" t="str">
        <f t="shared" si="1"/>
        <v/>
      </c>
      <c r="I31" s="54" t="str">
        <f t="shared" si="2"/>
        <v>Pendiente</v>
      </c>
      <c r="J31" s="12"/>
    </row>
    <row r="32" spans="1:10">
      <c r="A32" s="10" t="str">
        <f>IF(Presupuesto_Base!A7="","", "Abril")</f>
        <v>Abril</v>
      </c>
      <c r="B32" s="11" t="str">
        <f>IF(Presupuesto_Base!A7="","",Presupuesto_Base!A7)</f>
        <v>Tienda C</v>
      </c>
      <c r="C32" s="11" t="str">
        <f>IF(Presupuesto_Base!A7="","",Presupuesto_Base!B7)</f>
        <v>Tienda física</v>
      </c>
      <c r="D32" s="11" t="str">
        <f>IF(Presupuesto_Base!A7="","",Presupuesto_Base!C7)</f>
        <v>Fertilizantes</v>
      </c>
      <c r="E32" s="44">
        <f>IF($B32="","",Presupuesto_Mensual!H7)</f>
        <v>81648000.000000015</v>
      </c>
      <c r="F32" s="22"/>
      <c r="G32" s="35" t="str">
        <f t="shared" si="0"/>
        <v/>
      </c>
      <c r="H32" s="53" t="str">
        <f t="shared" si="1"/>
        <v/>
      </c>
      <c r="I32" s="54" t="str">
        <f t="shared" si="2"/>
        <v>Pendiente</v>
      </c>
      <c r="J32" s="12"/>
    </row>
    <row r="33" spans="1:10">
      <c r="A33" s="10" t="str">
        <f>IF(Presupuesto_Base!A7="","", "Mayo")</f>
        <v>Mayo</v>
      </c>
      <c r="B33" s="11" t="str">
        <f>IF(Presupuesto_Base!A7="","",Presupuesto_Base!A7)</f>
        <v>Tienda C</v>
      </c>
      <c r="C33" s="11" t="str">
        <f>IF(Presupuesto_Base!A7="","",Presupuesto_Base!B7)</f>
        <v>Tienda física</v>
      </c>
      <c r="D33" s="11" t="str">
        <f>IF(Presupuesto_Base!A7="","",Presupuesto_Base!C7)</f>
        <v>Fertilizantes</v>
      </c>
      <c r="E33" s="44">
        <f>IF($B33="","",Presupuesto_Mensual!I7)</f>
        <v>81648000.000000015</v>
      </c>
      <c r="F33" s="22"/>
      <c r="G33" s="35" t="str">
        <f t="shared" si="0"/>
        <v/>
      </c>
      <c r="H33" s="53" t="str">
        <f t="shared" si="1"/>
        <v/>
      </c>
      <c r="I33" s="54" t="str">
        <f t="shared" si="2"/>
        <v>Pendiente</v>
      </c>
      <c r="J33" s="12"/>
    </row>
    <row r="34" spans="1:10">
      <c r="A34" s="10" t="str">
        <f>IF(Presupuesto_Base!A7="","", "Junio")</f>
        <v>Junio</v>
      </c>
      <c r="B34" s="11" t="str">
        <f>IF(Presupuesto_Base!A7="","",Presupuesto_Base!A7)</f>
        <v>Tienda C</v>
      </c>
      <c r="C34" s="11" t="str">
        <f>IF(Presupuesto_Base!A7="","",Presupuesto_Base!B7)</f>
        <v>Tienda física</v>
      </c>
      <c r="D34" s="11" t="str">
        <f>IF(Presupuesto_Base!A7="","",Presupuesto_Base!C7)</f>
        <v>Fertilizantes</v>
      </c>
      <c r="E34" s="44">
        <f>IF($B34="","",Presupuesto_Mensual!J7)</f>
        <v>81648000.000000015</v>
      </c>
      <c r="F34" s="22"/>
      <c r="G34" s="35" t="str">
        <f t="shared" si="0"/>
        <v/>
      </c>
      <c r="H34" s="53" t="str">
        <f t="shared" si="1"/>
        <v/>
      </c>
      <c r="I34" s="54" t="str">
        <f t="shared" si="2"/>
        <v>Pendiente</v>
      </c>
      <c r="J34" s="12"/>
    </row>
    <row r="35" spans="1:10">
      <c r="A35" s="10" t="str">
        <f>IF(Presupuesto_Base!A7="","", "Julio")</f>
        <v>Julio</v>
      </c>
      <c r="B35" s="11" t="str">
        <f>IF(Presupuesto_Base!A7="","",Presupuesto_Base!A7)</f>
        <v>Tienda C</v>
      </c>
      <c r="C35" s="11" t="str">
        <f>IF(Presupuesto_Base!A7="","",Presupuesto_Base!B7)</f>
        <v>Tienda física</v>
      </c>
      <c r="D35" s="11" t="str">
        <f>IF(Presupuesto_Base!A7="","",Presupuesto_Base!C7)</f>
        <v>Fertilizantes</v>
      </c>
      <c r="E35" s="44">
        <f>IF($B35="","",Presupuesto_Mensual!K7)</f>
        <v>81648000.000000015</v>
      </c>
      <c r="F35" s="22"/>
      <c r="G35" s="35" t="str">
        <f t="shared" si="0"/>
        <v/>
      </c>
      <c r="H35" s="53" t="str">
        <f t="shared" si="1"/>
        <v/>
      </c>
      <c r="I35" s="54" t="str">
        <f t="shared" si="2"/>
        <v>Pendiente</v>
      </c>
      <c r="J35" s="12"/>
    </row>
    <row r="36" spans="1:10">
      <c r="A36" s="10" t="str">
        <f>IF(Presupuesto_Base!A7="","", "Agosto")</f>
        <v>Agosto</v>
      </c>
      <c r="B36" s="11" t="str">
        <f>IF(Presupuesto_Base!A7="","",Presupuesto_Base!A7)</f>
        <v>Tienda C</v>
      </c>
      <c r="C36" s="11" t="str">
        <f>IF(Presupuesto_Base!A7="","",Presupuesto_Base!B7)</f>
        <v>Tienda física</v>
      </c>
      <c r="D36" s="11" t="str">
        <f>IF(Presupuesto_Base!A7="","",Presupuesto_Base!C7)</f>
        <v>Fertilizantes</v>
      </c>
      <c r="E36" s="44">
        <f>IF($B36="","",Presupuesto_Mensual!L7)</f>
        <v>81648000.000000015</v>
      </c>
      <c r="F36" s="22"/>
      <c r="G36" s="35" t="str">
        <f t="shared" si="0"/>
        <v/>
      </c>
      <c r="H36" s="53" t="str">
        <f t="shared" si="1"/>
        <v/>
      </c>
      <c r="I36" s="54" t="str">
        <f t="shared" si="2"/>
        <v>Pendiente</v>
      </c>
      <c r="J36" s="12"/>
    </row>
    <row r="37" spans="1:10">
      <c r="A37" s="10" t="str">
        <f>IF(Presupuesto_Base!A7="","", "Septiembre")</f>
        <v>Septiembre</v>
      </c>
      <c r="B37" s="11" t="str">
        <f>IF(Presupuesto_Base!A7="","",Presupuesto_Base!A7)</f>
        <v>Tienda C</v>
      </c>
      <c r="C37" s="11" t="str">
        <f>IF(Presupuesto_Base!A7="","",Presupuesto_Base!B7)</f>
        <v>Tienda física</v>
      </c>
      <c r="D37" s="11" t="str">
        <f>IF(Presupuesto_Base!A7="","",Presupuesto_Base!C7)</f>
        <v>Fertilizantes</v>
      </c>
      <c r="E37" s="44">
        <f>IF($B37="","",Presupuesto_Mensual!M7)</f>
        <v>91854000</v>
      </c>
      <c r="F37" s="22"/>
      <c r="G37" s="35" t="str">
        <f t="shared" ref="G37:G68" si="3">IF(F37="","",F37-E37)</f>
        <v/>
      </c>
      <c r="H37" s="53" t="str">
        <f t="shared" ref="H37:H68" si="4">IF(OR(E37=0,F37=""),"",F37/E37)</f>
        <v/>
      </c>
      <c r="I37" s="54" t="str">
        <f t="shared" ref="I37:I68" si="5">IF($B37="","",IF(H37="","Pendiente",IF(H37&gt;=1,"Cumple",IF(H37&gt;=0.9,"Revisar","Alerta"))))</f>
        <v>Pendiente</v>
      </c>
      <c r="J37" s="12"/>
    </row>
    <row r="38" spans="1:10">
      <c r="A38" s="10" t="str">
        <f>IF(Presupuesto_Base!A7="","", "Octubre")</f>
        <v>Octubre</v>
      </c>
      <c r="B38" s="11" t="str">
        <f>IF(Presupuesto_Base!A7="","",Presupuesto_Base!A7)</f>
        <v>Tienda C</v>
      </c>
      <c r="C38" s="11" t="str">
        <f>IF(Presupuesto_Base!A7="","",Presupuesto_Base!B7)</f>
        <v>Tienda física</v>
      </c>
      <c r="D38" s="11" t="str">
        <f>IF(Presupuesto_Base!A7="","",Presupuesto_Base!C7)</f>
        <v>Fertilizantes</v>
      </c>
      <c r="E38" s="44">
        <f>IF($B38="","",Presupuesto_Mensual!N7)</f>
        <v>91854000</v>
      </c>
      <c r="F38" s="22"/>
      <c r="G38" s="35" t="str">
        <f t="shared" si="3"/>
        <v/>
      </c>
      <c r="H38" s="53" t="str">
        <f t="shared" si="4"/>
        <v/>
      </c>
      <c r="I38" s="54" t="str">
        <f t="shared" si="5"/>
        <v>Pendiente</v>
      </c>
      <c r="J38" s="12"/>
    </row>
    <row r="39" spans="1:10">
      <c r="A39" s="10" t="str">
        <f>IF(Presupuesto_Base!A7="","", "Noviembre")</f>
        <v>Noviembre</v>
      </c>
      <c r="B39" s="11" t="str">
        <f>IF(Presupuesto_Base!A7="","",Presupuesto_Base!A7)</f>
        <v>Tienda C</v>
      </c>
      <c r="C39" s="11" t="str">
        <f>IF(Presupuesto_Base!A7="","",Presupuesto_Base!B7)</f>
        <v>Tienda física</v>
      </c>
      <c r="D39" s="11" t="str">
        <f>IF(Presupuesto_Base!A7="","",Presupuesto_Base!C7)</f>
        <v>Fertilizantes</v>
      </c>
      <c r="E39" s="44">
        <f>IF($B39="","",Presupuesto_Mensual!O7)</f>
        <v>102060000.00000001</v>
      </c>
      <c r="F39" s="22"/>
      <c r="G39" s="35" t="str">
        <f t="shared" si="3"/>
        <v/>
      </c>
      <c r="H39" s="53" t="str">
        <f t="shared" si="4"/>
        <v/>
      </c>
      <c r="I39" s="54" t="str">
        <f t="shared" si="5"/>
        <v>Pendiente</v>
      </c>
      <c r="J39" s="12"/>
    </row>
    <row r="40" spans="1:10">
      <c r="A40" s="10" t="str">
        <f>IF(Presupuesto_Base!A7="","", "Diciembre")</f>
        <v>Diciembre</v>
      </c>
      <c r="B40" s="11" t="str">
        <f>IF(Presupuesto_Base!A7="","",Presupuesto_Base!A7)</f>
        <v>Tienda C</v>
      </c>
      <c r="C40" s="11" t="str">
        <f>IF(Presupuesto_Base!A7="","",Presupuesto_Base!B7)</f>
        <v>Tienda física</v>
      </c>
      <c r="D40" s="11" t="str">
        <f>IF(Presupuesto_Base!A7="","",Presupuesto_Base!C7)</f>
        <v>Fertilizantes</v>
      </c>
      <c r="E40" s="44">
        <f>IF($B40="","",Presupuesto_Mensual!P7)</f>
        <v>102060000.00000001</v>
      </c>
      <c r="F40" s="22"/>
      <c r="G40" s="35" t="str">
        <f t="shared" si="3"/>
        <v/>
      </c>
      <c r="H40" s="53" t="str">
        <f t="shared" si="4"/>
        <v/>
      </c>
      <c r="I40" s="54" t="str">
        <f t="shared" si="5"/>
        <v>Pendiente</v>
      </c>
      <c r="J40" s="12"/>
    </row>
    <row r="41" spans="1:10">
      <c r="A41" s="10" t="str">
        <f>IF(Presupuesto_Base!A8="","", "Enero")</f>
        <v>Enero</v>
      </c>
      <c r="B41" s="11" t="str">
        <f>IF(Presupuesto_Base!A8="","",Presupuesto_Base!A8)</f>
        <v>Tienda nueva</v>
      </c>
      <c r="C41" s="11" t="str">
        <f>IF(Presupuesto_Base!A8="","",Presupuesto_Base!B8)</f>
        <v>Tienda física</v>
      </c>
      <c r="D41" s="11" t="str">
        <f>IF(Presupuesto_Base!A8="","",Presupuesto_Base!C8)</f>
        <v>Semillas</v>
      </c>
      <c r="E41" s="44">
        <f>IF($B41="","",Presupuesto_Mensual!E8)</f>
        <v>48048000.000000007</v>
      </c>
      <c r="F41" s="22"/>
      <c r="G41" s="35" t="str">
        <f t="shared" si="3"/>
        <v/>
      </c>
      <c r="H41" s="53" t="str">
        <f t="shared" si="4"/>
        <v/>
      </c>
      <c r="I41" s="54" t="str">
        <f t="shared" si="5"/>
        <v>Pendiente</v>
      </c>
      <c r="J41" s="12"/>
    </row>
    <row r="42" spans="1:10">
      <c r="A42" s="10" t="str">
        <f>IF(Presupuesto_Base!A8="","", "Febrero")</f>
        <v>Febrero</v>
      </c>
      <c r="B42" s="11" t="str">
        <f>IF(Presupuesto_Base!A8="","",Presupuesto_Base!A8)</f>
        <v>Tienda nueva</v>
      </c>
      <c r="C42" s="11" t="str">
        <f>IF(Presupuesto_Base!A8="","",Presupuesto_Base!B8)</f>
        <v>Tienda física</v>
      </c>
      <c r="D42" s="11" t="str">
        <f>IF(Presupuesto_Base!A8="","",Presupuesto_Base!C8)</f>
        <v>Semillas</v>
      </c>
      <c r="E42" s="44">
        <f>IF($B42="","",Presupuesto_Mensual!F8)</f>
        <v>48048000.000000007</v>
      </c>
      <c r="F42" s="22"/>
      <c r="G42" s="35" t="str">
        <f t="shared" si="3"/>
        <v/>
      </c>
      <c r="H42" s="53" t="str">
        <f t="shared" si="4"/>
        <v/>
      </c>
      <c r="I42" s="54" t="str">
        <f t="shared" si="5"/>
        <v>Pendiente</v>
      </c>
      <c r="J42" s="12"/>
    </row>
    <row r="43" spans="1:10">
      <c r="A43" s="10" t="str">
        <f>IF(Presupuesto_Base!A8="","", "Marzo")</f>
        <v>Marzo</v>
      </c>
      <c r="B43" s="11" t="str">
        <f>IF(Presupuesto_Base!A8="","",Presupuesto_Base!A8)</f>
        <v>Tienda nueva</v>
      </c>
      <c r="C43" s="11" t="str">
        <f>IF(Presupuesto_Base!A8="","",Presupuesto_Base!B8)</f>
        <v>Tienda física</v>
      </c>
      <c r="D43" s="11" t="str">
        <f>IF(Presupuesto_Base!A8="","",Presupuesto_Base!C8)</f>
        <v>Semillas</v>
      </c>
      <c r="E43" s="44">
        <f>IF($B43="","",Presupuesto_Mensual!G8)</f>
        <v>54912000</v>
      </c>
      <c r="F43" s="22"/>
      <c r="G43" s="35" t="str">
        <f t="shared" si="3"/>
        <v/>
      </c>
      <c r="H43" s="53" t="str">
        <f t="shared" si="4"/>
        <v/>
      </c>
      <c r="I43" s="54" t="str">
        <f t="shared" si="5"/>
        <v>Pendiente</v>
      </c>
      <c r="J43" s="12"/>
    </row>
    <row r="44" spans="1:10">
      <c r="A44" s="10" t="str">
        <f>IF(Presupuesto_Base!A8="","", "Abril")</f>
        <v>Abril</v>
      </c>
      <c r="B44" s="11" t="str">
        <f>IF(Presupuesto_Base!A8="","",Presupuesto_Base!A8)</f>
        <v>Tienda nueva</v>
      </c>
      <c r="C44" s="11" t="str">
        <f>IF(Presupuesto_Base!A8="","",Presupuesto_Base!B8)</f>
        <v>Tienda física</v>
      </c>
      <c r="D44" s="11" t="str">
        <f>IF(Presupuesto_Base!A8="","",Presupuesto_Base!C8)</f>
        <v>Semillas</v>
      </c>
      <c r="E44" s="44">
        <f>IF($B44="","",Presupuesto_Mensual!H8)</f>
        <v>54912000</v>
      </c>
      <c r="F44" s="22"/>
      <c r="G44" s="35" t="str">
        <f t="shared" si="3"/>
        <v/>
      </c>
      <c r="H44" s="53" t="str">
        <f t="shared" si="4"/>
        <v/>
      </c>
      <c r="I44" s="54" t="str">
        <f t="shared" si="5"/>
        <v>Pendiente</v>
      </c>
      <c r="J44" s="12"/>
    </row>
    <row r="45" spans="1:10">
      <c r="A45" s="10" t="str">
        <f>IF(Presupuesto_Base!A8="","", "Mayo")</f>
        <v>Mayo</v>
      </c>
      <c r="B45" s="11" t="str">
        <f>IF(Presupuesto_Base!A8="","",Presupuesto_Base!A8)</f>
        <v>Tienda nueva</v>
      </c>
      <c r="C45" s="11" t="str">
        <f>IF(Presupuesto_Base!A8="","",Presupuesto_Base!B8)</f>
        <v>Tienda física</v>
      </c>
      <c r="D45" s="11" t="str">
        <f>IF(Presupuesto_Base!A8="","",Presupuesto_Base!C8)</f>
        <v>Semillas</v>
      </c>
      <c r="E45" s="44">
        <f>IF($B45="","",Presupuesto_Mensual!I8)</f>
        <v>54912000</v>
      </c>
      <c r="F45" s="22"/>
      <c r="G45" s="35" t="str">
        <f t="shared" si="3"/>
        <v/>
      </c>
      <c r="H45" s="53" t="str">
        <f t="shared" si="4"/>
        <v/>
      </c>
      <c r="I45" s="54" t="str">
        <f t="shared" si="5"/>
        <v>Pendiente</v>
      </c>
      <c r="J45" s="12"/>
    </row>
    <row r="46" spans="1:10">
      <c r="A46" s="10" t="str">
        <f>IF(Presupuesto_Base!A8="","", "Junio")</f>
        <v>Junio</v>
      </c>
      <c r="B46" s="11" t="str">
        <f>IF(Presupuesto_Base!A8="","",Presupuesto_Base!A8)</f>
        <v>Tienda nueva</v>
      </c>
      <c r="C46" s="11" t="str">
        <f>IF(Presupuesto_Base!A8="","",Presupuesto_Base!B8)</f>
        <v>Tienda física</v>
      </c>
      <c r="D46" s="11" t="str">
        <f>IF(Presupuesto_Base!A8="","",Presupuesto_Base!C8)</f>
        <v>Semillas</v>
      </c>
      <c r="E46" s="44">
        <f>IF($B46="","",Presupuesto_Mensual!J8)</f>
        <v>54912000</v>
      </c>
      <c r="F46" s="22"/>
      <c r="G46" s="35" t="str">
        <f t="shared" si="3"/>
        <v/>
      </c>
      <c r="H46" s="53" t="str">
        <f t="shared" si="4"/>
        <v/>
      </c>
      <c r="I46" s="54" t="str">
        <f t="shared" si="5"/>
        <v>Pendiente</v>
      </c>
      <c r="J46" s="12"/>
    </row>
    <row r="47" spans="1:10">
      <c r="A47" s="10" t="str">
        <f>IF(Presupuesto_Base!A8="","", "Julio")</f>
        <v>Julio</v>
      </c>
      <c r="B47" s="11" t="str">
        <f>IF(Presupuesto_Base!A8="","",Presupuesto_Base!A8)</f>
        <v>Tienda nueva</v>
      </c>
      <c r="C47" s="11" t="str">
        <f>IF(Presupuesto_Base!A8="","",Presupuesto_Base!B8)</f>
        <v>Tienda física</v>
      </c>
      <c r="D47" s="11" t="str">
        <f>IF(Presupuesto_Base!A8="","",Presupuesto_Base!C8)</f>
        <v>Semillas</v>
      </c>
      <c r="E47" s="44">
        <f>IF($B47="","",Presupuesto_Mensual!K8)</f>
        <v>54912000</v>
      </c>
      <c r="F47" s="22"/>
      <c r="G47" s="35" t="str">
        <f t="shared" si="3"/>
        <v/>
      </c>
      <c r="H47" s="53" t="str">
        <f t="shared" si="4"/>
        <v/>
      </c>
      <c r="I47" s="54" t="str">
        <f t="shared" si="5"/>
        <v>Pendiente</v>
      </c>
      <c r="J47" s="12"/>
    </row>
    <row r="48" spans="1:10">
      <c r="A48" s="10" t="str">
        <f>IF(Presupuesto_Base!A8="","", "Agosto")</f>
        <v>Agosto</v>
      </c>
      <c r="B48" s="11" t="str">
        <f>IF(Presupuesto_Base!A8="","",Presupuesto_Base!A8)</f>
        <v>Tienda nueva</v>
      </c>
      <c r="C48" s="11" t="str">
        <f>IF(Presupuesto_Base!A8="","",Presupuesto_Base!B8)</f>
        <v>Tienda física</v>
      </c>
      <c r="D48" s="11" t="str">
        <f>IF(Presupuesto_Base!A8="","",Presupuesto_Base!C8)</f>
        <v>Semillas</v>
      </c>
      <c r="E48" s="44">
        <f>IF($B48="","",Presupuesto_Mensual!L8)</f>
        <v>54912000</v>
      </c>
      <c r="F48" s="22"/>
      <c r="G48" s="35" t="str">
        <f t="shared" si="3"/>
        <v/>
      </c>
      <c r="H48" s="53" t="str">
        <f t="shared" si="4"/>
        <v/>
      </c>
      <c r="I48" s="54" t="str">
        <f t="shared" si="5"/>
        <v>Pendiente</v>
      </c>
      <c r="J48" s="12"/>
    </row>
    <row r="49" spans="1:10">
      <c r="A49" s="10" t="str">
        <f>IF(Presupuesto_Base!A8="","", "Septiembre")</f>
        <v>Septiembre</v>
      </c>
      <c r="B49" s="11" t="str">
        <f>IF(Presupuesto_Base!A8="","",Presupuesto_Base!A8)</f>
        <v>Tienda nueva</v>
      </c>
      <c r="C49" s="11" t="str">
        <f>IF(Presupuesto_Base!A8="","",Presupuesto_Base!B8)</f>
        <v>Tienda física</v>
      </c>
      <c r="D49" s="11" t="str">
        <f>IF(Presupuesto_Base!A8="","",Presupuesto_Base!C8)</f>
        <v>Semillas</v>
      </c>
      <c r="E49" s="44">
        <f>IF($B49="","",Presupuesto_Mensual!M8)</f>
        <v>61776000</v>
      </c>
      <c r="F49" s="22"/>
      <c r="G49" s="35" t="str">
        <f t="shared" si="3"/>
        <v/>
      </c>
      <c r="H49" s="53" t="str">
        <f t="shared" si="4"/>
        <v/>
      </c>
      <c r="I49" s="54" t="str">
        <f t="shared" si="5"/>
        <v>Pendiente</v>
      </c>
      <c r="J49" s="12"/>
    </row>
    <row r="50" spans="1:10">
      <c r="A50" s="10" t="str">
        <f>IF(Presupuesto_Base!A8="","", "Octubre")</f>
        <v>Octubre</v>
      </c>
      <c r="B50" s="11" t="str">
        <f>IF(Presupuesto_Base!A8="","",Presupuesto_Base!A8)</f>
        <v>Tienda nueva</v>
      </c>
      <c r="C50" s="11" t="str">
        <f>IF(Presupuesto_Base!A8="","",Presupuesto_Base!B8)</f>
        <v>Tienda física</v>
      </c>
      <c r="D50" s="11" t="str">
        <f>IF(Presupuesto_Base!A8="","",Presupuesto_Base!C8)</f>
        <v>Semillas</v>
      </c>
      <c r="E50" s="44">
        <f>IF($B50="","",Presupuesto_Mensual!N8)</f>
        <v>61776000</v>
      </c>
      <c r="F50" s="22"/>
      <c r="G50" s="35" t="str">
        <f t="shared" si="3"/>
        <v/>
      </c>
      <c r="H50" s="53" t="str">
        <f t="shared" si="4"/>
        <v/>
      </c>
      <c r="I50" s="54" t="str">
        <f t="shared" si="5"/>
        <v>Pendiente</v>
      </c>
      <c r="J50" s="12"/>
    </row>
    <row r="51" spans="1:10">
      <c r="A51" s="10" t="str">
        <f>IF(Presupuesto_Base!A8="","", "Noviembre")</f>
        <v>Noviembre</v>
      </c>
      <c r="B51" s="11" t="str">
        <f>IF(Presupuesto_Base!A8="","",Presupuesto_Base!A8)</f>
        <v>Tienda nueva</v>
      </c>
      <c r="C51" s="11" t="str">
        <f>IF(Presupuesto_Base!A8="","",Presupuesto_Base!B8)</f>
        <v>Tienda física</v>
      </c>
      <c r="D51" s="11" t="str">
        <f>IF(Presupuesto_Base!A8="","",Presupuesto_Base!C8)</f>
        <v>Semillas</v>
      </c>
      <c r="E51" s="44">
        <f>IF($B51="","",Presupuesto_Mensual!O8)</f>
        <v>68640000</v>
      </c>
      <c r="F51" s="22"/>
      <c r="G51" s="35" t="str">
        <f t="shared" si="3"/>
        <v/>
      </c>
      <c r="H51" s="53" t="str">
        <f t="shared" si="4"/>
        <v/>
      </c>
      <c r="I51" s="54" t="str">
        <f t="shared" si="5"/>
        <v>Pendiente</v>
      </c>
      <c r="J51" s="12"/>
    </row>
    <row r="52" spans="1:10">
      <c r="A52" s="10" t="str">
        <f>IF(Presupuesto_Base!A8="","", "Diciembre")</f>
        <v>Diciembre</v>
      </c>
      <c r="B52" s="11" t="str">
        <f>IF(Presupuesto_Base!A8="","",Presupuesto_Base!A8)</f>
        <v>Tienda nueva</v>
      </c>
      <c r="C52" s="11" t="str">
        <f>IF(Presupuesto_Base!A8="","",Presupuesto_Base!B8)</f>
        <v>Tienda física</v>
      </c>
      <c r="D52" s="11" t="str">
        <f>IF(Presupuesto_Base!A8="","",Presupuesto_Base!C8)</f>
        <v>Semillas</v>
      </c>
      <c r="E52" s="44">
        <f>IF($B52="","",Presupuesto_Mensual!P8)</f>
        <v>68640000</v>
      </c>
      <c r="F52" s="22"/>
      <c r="G52" s="35" t="str">
        <f t="shared" si="3"/>
        <v/>
      </c>
      <c r="H52" s="53" t="str">
        <f t="shared" si="4"/>
        <v/>
      </c>
      <c r="I52" s="54" t="str">
        <f t="shared" si="5"/>
        <v>Pendiente</v>
      </c>
      <c r="J52" s="12"/>
    </row>
    <row r="53" spans="1:10">
      <c r="A53" s="10" t="str">
        <f>IF(Presupuesto_Base!A9="","", "Enero")</f>
        <v/>
      </c>
      <c r="B53" s="11" t="str">
        <f>IF(Presupuesto_Base!A9="","",Presupuesto_Base!A9)</f>
        <v/>
      </c>
      <c r="C53" s="11" t="str">
        <f>IF(Presupuesto_Base!A9="","",Presupuesto_Base!B9)</f>
        <v/>
      </c>
      <c r="D53" s="11" t="str">
        <f>IF(Presupuesto_Base!A9="","",Presupuesto_Base!C9)</f>
        <v/>
      </c>
      <c r="E53" s="44" t="str">
        <f>IF($B53="","",Presupuesto_Mensual!E9)</f>
        <v/>
      </c>
      <c r="F53" s="22"/>
      <c r="G53" s="35" t="str">
        <f t="shared" si="3"/>
        <v/>
      </c>
      <c r="H53" s="53" t="str">
        <f t="shared" si="4"/>
        <v/>
      </c>
      <c r="I53" s="54" t="str">
        <f t="shared" si="5"/>
        <v/>
      </c>
      <c r="J53" s="12"/>
    </row>
    <row r="54" spans="1:10">
      <c r="A54" s="10" t="str">
        <f>IF(Presupuesto_Base!A9="","", "Febrero")</f>
        <v/>
      </c>
      <c r="B54" s="11" t="str">
        <f>IF(Presupuesto_Base!A9="","",Presupuesto_Base!A9)</f>
        <v/>
      </c>
      <c r="C54" s="11" t="str">
        <f>IF(Presupuesto_Base!A9="","",Presupuesto_Base!B9)</f>
        <v/>
      </c>
      <c r="D54" s="11" t="str">
        <f>IF(Presupuesto_Base!A9="","",Presupuesto_Base!C9)</f>
        <v/>
      </c>
      <c r="E54" s="44" t="str">
        <f>IF($B54="","",Presupuesto_Mensual!F9)</f>
        <v/>
      </c>
      <c r="F54" s="22"/>
      <c r="G54" s="35" t="str">
        <f t="shared" si="3"/>
        <v/>
      </c>
      <c r="H54" s="53" t="str">
        <f t="shared" si="4"/>
        <v/>
      </c>
      <c r="I54" s="54" t="str">
        <f t="shared" si="5"/>
        <v/>
      </c>
      <c r="J54" s="12"/>
    </row>
    <row r="55" spans="1:10">
      <c r="A55" s="10" t="str">
        <f>IF(Presupuesto_Base!A9="","", "Marzo")</f>
        <v/>
      </c>
      <c r="B55" s="11" t="str">
        <f>IF(Presupuesto_Base!A9="","",Presupuesto_Base!A9)</f>
        <v/>
      </c>
      <c r="C55" s="11" t="str">
        <f>IF(Presupuesto_Base!A9="","",Presupuesto_Base!B9)</f>
        <v/>
      </c>
      <c r="D55" s="11" t="str">
        <f>IF(Presupuesto_Base!A9="","",Presupuesto_Base!C9)</f>
        <v/>
      </c>
      <c r="E55" s="44" t="str">
        <f>IF($B55="","",Presupuesto_Mensual!G9)</f>
        <v/>
      </c>
      <c r="F55" s="22"/>
      <c r="G55" s="35" t="str">
        <f t="shared" si="3"/>
        <v/>
      </c>
      <c r="H55" s="53" t="str">
        <f t="shared" si="4"/>
        <v/>
      </c>
      <c r="I55" s="54" t="str">
        <f t="shared" si="5"/>
        <v/>
      </c>
      <c r="J55" s="12"/>
    </row>
    <row r="56" spans="1:10">
      <c r="A56" s="10" t="str">
        <f>IF(Presupuesto_Base!A9="","", "Abril")</f>
        <v/>
      </c>
      <c r="B56" s="11" t="str">
        <f>IF(Presupuesto_Base!A9="","",Presupuesto_Base!A9)</f>
        <v/>
      </c>
      <c r="C56" s="11" t="str">
        <f>IF(Presupuesto_Base!A9="","",Presupuesto_Base!B9)</f>
        <v/>
      </c>
      <c r="D56" s="11" t="str">
        <f>IF(Presupuesto_Base!A9="","",Presupuesto_Base!C9)</f>
        <v/>
      </c>
      <c r="E56" s="44" t="str">
        <f>IF($B56="","",Presupuesto_Mensual!H9)</f>
        <v/>
      </c>
      <c r="F56" s="22"/>
      <c r="G56" s="35" t="str">
        <f t="shared" si="3"/>
        <v/>
      </c>
      <c r="H56" s="53" t="str">
        <f t="shared" si="4"/>
        <v/>
      </c>
      <c r="I56" s="54" t="str">
        <f t="shared" si="5"/>
        <v/>
      </c>
      <c r="J56" s="12"/>
    </row>
    <row r="57" spans="1:10">
      <c r="A57" s="10" t="str">
        <f>IF(Presupuesto_Base!A9="","", "Mayo")</f>
        <v/>
      </c>
      <c r="B57" s="11" t="str">
        <f>IF(Presupuesto_Base!A9="","",Presupuesto_Base!A9)</f>
        <v/>
      </c>
      <c r="C57" s="11" t="str">
        <f>IF(Presupuesto_Base!A9="","",Presupuesto_Base!B9)</f>
        <v/>
      </c>
      <c r="D57" s="11" t="str">
        <f>IF(Presupuesto_Base!A9="","",Presupuesto_Base!C9)</f>
        <v/>
      </c>
      <c r="E57" s="44" t="str">
        <f>IF($B57="","",Presupuesto_Mensual!I9)</f>
        <v/>
      </c>
      <c r="F57" s="22"/>
      <c r="G57" s="35" t="str">
        <f t="shared" si="3"/>
        <v/>
      </c>
      <c r="H57" s="53" t="str">
        <f t="shared" si="4"/>
        <v/>
      </c>
      <c r="I57" s="54" t="str">
        <f t="shared" si="5"/>
        <v/>
      </c>
      <c r="J57" s="12"/>
    </row>
    <row r="58" spans="1:10">
      <c r="A58" s="10" t="str">
        <f>IF(Presupuesto_Base!A9="","", "Junio")</f>
        <v/>
      </c>
      <c r="B58" s="11" t="str">
        <f>IF(Presupuesto_Base!A9="","",Presupuesto_Base!A9)</f>
        <v/>
      </c>
      <c r="C58" s="11" t="str">
        <f>IF(Presupuesto_Base!A9="","",Presupuesto_Base!B9)</f>
        <v/>
      </c>
      <c r="D58" s="11" t="str">
        <f>IF(Presupuesto_Base!A9="","",Presupuesto_Base!C9)</f>
        <v/>
      </c>
      <c r="E58" s="44" t="str">
        <f>IF($B58="","",Presupuesto_Mensual!J9)</f>
        <v/>
      </c>
      <c r="F58" s="22"/>
      <c r="G58" s="35" t="str">
        <f t="shared" si="3"/>
        <v/>
      </c>
      <c r="H58" s="53" t="str">
        <f t="shared" si="4"/>
        <v/>
      </c>
      <c r="I58" s="54" t="str">
        <f t="shared" si="5"/>
        <v/>
      </c>
      <c r="J58" s="12"/>
    </row>
    <row r="59" spans="1:10">
      <c r="A59" s="10" t="str">
        <f>IF(Presupuesto_Base!A9="","", "Julio")</f>
        <v/>
      </c>
      <c r="B59" s="11" t="str">
        <f>IF(Presupuesto_Base!A9="","",Presupuesto_Base!A9)</f>
        <v/>
      </c>
      <c r="C59" s="11" t="str">
        <f>IF(Presupuesto_Base!A9="","",Presupuesto_Base!B9)</f>
        <v/>
      </c>
      <c r="D59" s="11" t="str">
        <f>IF(Presupuesto_Base!A9="","",Presupuesto_Base!C9)</f>
        <v/>
      </c>
      <c r="E59" s="44" t="str">
        <f>IF($B59="","",Presupuesto_Mensual!K9)</f>
        <v/>
      </c>
      <c r="F59" s="22"/>
      <c r="G59" s="35" t="str">
        <f t="shared" si="3"/>
        <v/>
      </c>
      <c r="H59" s="53" t="str">
        <f t="shared" si="4"/>
        <v/>
      </c>
      <c r="I59" s="54" t="str">
        <f t="shared" si="5"/>
        <v/>
      </c>
      <c r="J59" s="12"/>
    </row>
    <row r="60" spans="1:10">
      <c r="A60" s="10" t="str">
        <f>IF(Presupuesto_Base!A9="","", "Agosto")</f>
        <v/>
      </c>
      <c r="B60" s="11" t="str">
        <f>IF(Presupuesto_Base!A9="","",Presupuesto_Base!A9)</f>
        <v/>
      </c>
      <c r="C60" s="11" t="str">
        <f>IF(Presupuesto_Base!A9="","",Presupuesto_Base!B9)</f>
        <v/>
      </c>
      <c r="D60" s="11" t="str">
        <f>IF(Presupuesto_Base!A9="","",Presupuesto_Base!C9)</f>
        <v/>
      </c>
      <c r="E60" s="44" t="str">
        <f>IF($B60="","",Presupuesto_Mensual!L9)</f>
        <v/>
      </c>
      <c r="F60" s="22"/>
      <c r="G60" s="35" t="str">
        <f t="shared" si="3"/>
        <v/>
      </c>
      <c r="H60" s="53" t="str">
        <f t="shared" si="4"/>
        <v/>
      </c>
      <c r="I60" s="54" t="str">
        <f t="shared" si="5"/>
        <v/>
      </c>
      <c r="J60" s="12"/>
    </row>
    <row r="61" spans="1:10">
      <c r="A61" s="10" t="str">
        <f>IF(Presupuesto_Base!A9="","", "Septiembre")</f>
        <v/>
      </c>
      <c r="B61" s="11" t="str">
        <f>IF(Presupuesto_Base!A9="","",Presupuesto_Base!A9)</f>
        <v/>
      </c>
      <c r="C61" s="11" t="str">
        <f>IF(Presupuesto_Base!A9="","",Presupuesto_Base!B9)</f>
        <v/>
      </c>
      <c r="D61" s="11" t="str">
        <f>IF(Presupuesto_Base!A9="","",Presupuesto_Base!C9)</f>
        <v/>
      </c>
      <c r="E61" s="44" t="str">
        <f>IF($B61="","",Presupuesto_Mensual!M9)</f>
        <v/>
      </c>
      <c r="F61" s="22"/>
      <c r="G61" s="35" t="str">
        <f t="shared" si="3"/>
        <v/>
      </c>
      <c r="H61" s="53" t="str">
        <f t="shared" si="4"/>
        <v/>
      </c>
      <c r="I61" s="54" t="str">
        <f t="shared" si="5"/>
        <v/>
      </c>
      <c r="J61" s="12"/>
    </row>
    <row r="62" spans="1:10">
      <c r="A62" s="10" t="str">
        <f>IF(Presupuesto_Base!A9="","", "Octubre")</f>
        <v/>
      </c>
      <c r="B62" s="11" t="str">
        <f>IF(Presupuesto_Base!A9="","",Presupuesto_Base!A9)</f>
        <v/>
      </c>
      <c r="C62" s="11" t="str">
        <f>IF(Presupuesto_Base!A9="","",Presupuesto_Base!B9)</f>
        <v/>
      </c>
      <c r="D62" s="11" t="str">
        <f>IF(Presupuesto_Base!A9="","",Presupuesto_Base!C9)</f>
        <v/>
      </c>
      <c r="E62" s="44" t="str">
        <f>IF($B62="","",Presupuesto_Mensual!N9)</f>
        <v/>
      </c>
      <c r="F62" s="22"/>
      <c r="G62" s="35" t="str">
        <f t="shared" si="3"/>
        <v/>
      </c>
      <c r="H62" s="53" t="str">
        <f t="shared" si="4"/>
        <v/>
      </c>
      <c r="I62" s="54" t="str">
        <f t="shared" si="5"/>
        <v/>
      </c>
      <c r="J62" s="12"/>
    </row>
    <row r="63" spans="1:10">
      <c r="A63" s="10" t="str">
        <f>IF(Presupuesto_Base!A9="","", "Noviembre")</f>
        <v/>
      </c>
      <c r="B63" s="11" t="str">
        <f>IF(Presupuesto_Base!A9="","",Presupuesto_Base!A9)</f>
        <v/>
      </c>
      <c r="C63" s="11" t="str">
        <f>IF(Presupuesto_Base!A9="","",Presupuesto_Base!B9)</f>
        <v/>
      </c>
      <c r="D63" s="11" t="str">
        <f>IF(Presupuesto_Base!A9="","",Presupuesto_Base!C9)</f>
        <v/>
      </c>
      <c r="E63" s="44" t="str">
        <f>IF($B63="","",Presupuesto_Mensual!O9)</f>
        <v/>
      </c>
      <c r="F63" s="22"/>
      <c r="G63" s="35" t="str">
        <f t="shared" si="3"/>
        <v/>
      </c>
      <c r="H63" s="53" t="str">
        <f t="shared" si="4"/>
        <v/>
      </c>
      <c r="I63" s="54" t="str">
        <f t="shared" si="5"/>
        <v/>
      </c>
      <c r="J63" s="12"/>
    </row>
    <row r="64" spans="1:10">
      <c r="A64" s="10" t="str">
        <f>IF(Presupuesto_Base!A9="","", "Diciembre")</f>
        <v/>
      </c>
      <c r="B64" s="11" t="str">
        <f>IF(Presupuesto_Base!A9="","",Presupuesto_Base!A9)</f>
        <v/>
      </c>
      <c r="C64" s="11" t="str">
        <f>IF(Presupuesto_Base!A9="","",Presupuesto_Base!B9)</f>
        <v/>
      </c>
      <c r="D64" s="11" t="str">
        <f>IF(Presupuesto_Base!A9="","",Presupuesto_Base!C9)</f>
        <v/>
      </c>
      <c r="E64" s="44" t="str">
        <f>IF($B64="","",Presupuesto_Mensual!P9)</f>
        <v/>
      </c>
      <c r="F64" s="22"/>
      <c r="G64" s="35" t="str">
        <f t="shared" si="3"/>
        <v/>
      </c>
      <c r="H64" s="53" t="str">
        <f t="shared" si="4"/>
        <v/>
      </c>
      <c r="I64" s="54" t="str">
        <f t="shared" si="5"/>
        <v/>
      </c>
      <c r="J64" s="12"/>
    </row>
    <row r="65" spans="1:10">
      <c r="A65" s="10" t="str">
        <f>IF(Presupuesto_Base!A10="","", "Enero")</f>
        <v/>
      </c>
      <c r="B65" s="11" t="str">
        <f>IF(Presupuesto_Base!A10="","",Presupuesto_Base!A10)</f>
        <v/>
      </c>
      <c r="C65" s="11" t="str">
        <f>IF(Presupuesto_Base!A10="","",Presupuesto_Base!B10)</f>
        <v/>
      </c>
      <c r="D65" s="11" t="str">
        <f>IF(Presupuesto_Base!A10="","",Presupuesto_Base!C10)</f>
        <v/>
      </c>
      <c r="E65" s="44" t="str">
        <f>IF($B65="","",Presupuesto_Mensual!E10)</f>
        <v/>
      </c>
      <c r="F65" s="22"/>
      <c r="G65" s="35" t="str">
        <f t="shared" si="3"/>
        <v/>
      </c>
      <c r="H65" s="53" t="str">
        <f t="shared" si="4"/>
        <v/>
      </c>
      <c r="I65" s="54" t="str">
        <f t="shared" si="5"/>
        <v/>
      </c>
      <c r="J65" s="12"/>
    </row>
    <row r="66" spans="1:10">
      <c r="A66" s="10" t="str">
        <f>IF(Presupuesto_Base!A10="","", "Febrero")</f>
        <v/>
      </c>
      <c r="B66" s="11" t="str">
        <f>IF(Presupuesto_Base!A10="","",Presupuesto_Base!A10)</f>
        <v/>
      </c>
      <c r="C66" s="11" t="str">
        <f>IF(Presupuesto_Base!A10="","",Presupuesto_Base!B10)</f>
        <v/>
      </c>
      <c r="D66" s="11" t="str">
        <f>IF(Presupuesto_Base!A10="","",Presupuesto_Base!C10)</f>
        <v/>
      </c>
      <c r="E66" s="44" t="str">
        <f>IF($B66="","",Presupuesto_Mensual!F10)</f>
        <v/>
      </c>
      <c r="F66" s="22"/>
      <c r="G66" s="35" t="str">
        <f t="shared" si="3"/>
        <v/>
      </c>
      <c r="H66" s="53" t="str">
        <f t="shared" si="4"/>
        <v/>
      </c>
      <c r="I66" s="54" t="str">
        <f t="shared" si="5"/>
        <v/>
      </c>
      <c r="J66" s="12"/>
    </row>
    <row r="67" spans="1:10">
      <c r="A67" s="10" t="str">
        <f>IF(Presupuesto_Base!A10="","", "Marzo")</f>
        <v/>
      </c>
      <c r="B67" s="11" t="str">
        <f>IF(Presupuesto_Base!A10="","",Presupuesto_Base!A10)</f>
        <v/>
      </c>
      <c r="C67" s="11" t="str">
        <f>IF(Presupuesto_Base!A10="","",Presupuesto_Base!B10)</f>
        <v/>
      </c>
      <c r="D67" s="11" t="str">
        <f>IF(Presupuesto_Base!A10="","",Presupuesto_Base!C10)</f>
        <v/>
      </c>
      <c r="E67" s="44" t="str">
        <f>IF($B67="","",Presupuesto_Mensual!G10)</f>
        <v/>
      </c>
      <c r="F67" s="22"/>
      <c r="G67" s="35" t="str">
        <f t="shared" si="3"/>
        <v/>
      </c>
      <c r="H67" s="53" t="str">
        <f t="shared" si="4"/>
        <v/>
      </c>
      <c r="I67" s="54" t="str">
        <f t="shared" si="5"/>
        <v/>
      </c>
      <c r="J67" s="12"/>
    </row>
    <row r="68" spans="1:10">
      <c r="A68" s="10" t="str">
        <f>IF(Presupuesto_Base!A10="","", "Abril")</f>
        <v/>
      </c>
      <c r="B68" s="11" t="str">
        <f>IF(Presupuesto_Base!A10="","",Presupuesto_Base!A10)</f>
        <v/>
      </c>
      <c r="C68" s="11" t="str">
        <f>IF(Presupuesto_Base!A10="","",Presupuesto_Base!B10)</f>
        <v/>
      </c>
      <c r="D68" s="11" t="str">
        <f>IF(Presupuesto_Base!A10="","",Presupuesto_Base!C10)</f>
        <v/>
      </c>
      <c r="E68" s="44" t="str">
        <f>IF($B68="","",Presupuesto_Mensual!H10)</f>
        <v/>
      </c>
      <c r="F68" s="22"/>
      <c r="G68" s="35" t="str">
        <f t="shared" si="3"/>
        <v/>
      </c>
      <c r="H68" s="53" t="str">
        <f t="shared" si="4"/>
        <v/>
      </c>
      <c r="I68" s="54" t="str">
        <f t="shared" si="5"/>
        <v/>
      </c>
      <c r="J68" s="12"/>
    </row>
    <row r="69" spans="1:10">
      <c r="A69" s="10" t="str">
        <f>IF(Presupuesto_Base!A10="","", "Mayo")</f>
        <v/>
      </c>
      <c r="B69" s="11" t="str">
        <f>IF(Presupuesto_Base!A10="","",Presupuesto_Base!A10)</f>
        <v/>
      </c>
      <c r="C69" s="11" t="str">
        <f>IF(Presupuesto_Base!A10="","",Presupuesto_Base!B10)</f>
        <v/>
      </c>
      <c r="D69" s="11" t="str">
        <f>IF(Presupuesto_Base!A10="","",Presupuesto_Base!C10)</f>
        <v/>
      </c>
      <c r="E69" s="44" t="str">
        <f>IF($B69="","",Presupuesto_Mensual!I10)</f>
        <v/>
      </c>
      <c r="F69" s="22"/>
      <c r="G69" s="35" t="str">
        <f t="shared" ref="G69:G100" si="6">IF(F69="","",F69-E69)</f>
        <v/>
      </c>
      <c r="H69" s="53" t="str">
        <f t="shared" ref="H69:H100" si="7">IF(OR(E69=0,F69=""),"",F69/E69)</f>
        <v/>
      </c>
      <c r="I69" s="54" t="str">
        <f t="shared" ref="I69:I100" si="8">IF($B69="","",IF(H69="","Pendiente",IF(H69&gt;=1,"Cumple",IF(H69&gt;=0.9,"Revisar","Alerta"))))</f>
        <v/>
      </c>
      <c r="J69" s="12"/>
    </row>
    <row r="70" spans="1:10">
      <c r="A70" s="10" t="str">
        <f>IF(Presupuesto_Base!A10="","", "Junio")</f>
        <v/>
      </c>
      <c r="B70" s="11" t="str">
        <f>IF(Presupuesto_Base!A10="","",Presupuesto_Base!A10)</f>
        <v/>
      </c>
      <c r="C70" s="11" t="str">
        <f>IF(Presupuesto_Base!A10="","",Presupuesto_Base!B10)</f>
        <v/>
      </c>
      <c r="D70" s="11" t="str">
        <f>IF(Presupuesto_Base!A10="","",Presupuesto_Base!C10)</f>
        <v/>
      </c>
      <c r="E70" s="44" t="str">
        <f>IF($B70="","",Presupuesto_Mensual!J10)</f>
        <v/>
      </c>
      <c r="F70" s="22"/>
      <c r="G70" s="35" t="str">
        <f t="shared" si="6"/>
        <v/>
      </c>
      <c r="H70" s="53" t="str">
        <f t="shared" si="7"/>
        <v/>
      </c>
      <c r="I70" s="54" t="str">
        <f t="shared" si="8"/>
        <v/>
      </c>
      <c r="J70" s="12"/>
    </row>
    <row r="71" spans="1:10">
      <c r="A71" s="10" t="str">
        <f>IF(Presupuesto_Base!A10="","", "Julio")</f>
        <v/>
      </c>
      <c r="B71" s="11" t="str">
        <f>IF(Presupuesto_Base!A10="","",Presupuesto_Base!A10)</f>
        <v/>
      </c>
      <c r="C71" s="11" t="str">
        <f>IF(Presupuesto_Base!A10="","",Presupuesto_Base!B10)</f>
        <v/>
      </c>
      <c r="D71" s="11" t="str">
        <f>IF(Presupuesto_Base!A10="","",Presupuesto_Base!C10)</f>
        <v/>
      </c>
      <c r="E71" s="44" t="str">
        <f>IF($B71="","",Presupuesto_Mensual!K10)</f>
        <v/>
      </c>
      <c r="F71" s="22"/>
      <c r="G71" s="35" t="str">
        <f t="shared" si="6"/>
        <v/>
      </c>
      <c r="H71" s="53" t="str">
        <f t="shared" si="7"/>
        <v/>
      </c>
      <c r="I71" s="54" t="str">
        <f t="shared" si="8"/>
        <v/>
      </c>
      <c r="J71" s="12"/>
    </row>
    <row r="72" spans="1:10">
      <c r="A72" s="10" t="str">
        <f>IF(Presupuesto_Base!A10="","", "Agosto")</f>
        <v/>
      </c>
      <c r="B72" s="11" t="str">
        <f>IF(Presupuesto_Base!A10="","",Presupuesto_Base!A10)</f>
        <v/>
      </c>
      <c r="C72" s="11" t="str">
        <f>IF(Presupuesto_Base!A10="","",Presupuesto_Base!B10)</f>
        <v/>
      </c>
      <c r="D72" s="11" t="str">
        <f>IF(Presupuesto_Base!A10="","",Presupuesto_Base!C10)</f>
        <v/>
      </c>
      <c r="E72" s="44" t="str">
        <f>IF($B72="","",Presupuesto_Mensual!L10)</f>
        <v/>
      </c>
      <c r="F72" s="22"/>
      <c r="G72" s="35" t="str">
        <f t="shared" si="6"/>
        <v/>
      </c>
      <c r="H72" s="53" t="str">
        <f t="shared" si="7"/>
        <v/>
      </c>
      <c r="I72" s="54" t="str">
        <f t="shared" si="8"/>
        <v/>
      </c>
      <c r="J72" s="12"/>
    </row>
    <row r="73" spans="1:10">
      <c r="A73" s="10" t="str">
        <f>IF(Presupuesto_Base!A10="","", "Septiembre")</f>
        <v/>
      </c>
      <c r="B73" s="11" t="str">
        <f>IF(Presupuesto_Base!A10="","",Presupuesto_Base!A10)</f>
        <v/>
      </c>
      <c r="C73" s="11" t="str">
        <f>IF(Presupuesto_Base!A10="","",Presupuesto_Base!B10)</f>
        <v/>
      </c>
      <c r="D73" s="11" t="str">
        <f>IF(Presupuesto_Base!A10="","",Presupuesto_Base!C10)</f>
        <v/>
      </c>
      <c r="E73" s="44" t="str">
        <f>IF($B73="","",Presupuesto_Mensual!M10)</f>
        <v/>
      </c>
      <c r="F73" s="22"/>
      <c r="G73" s="35" t="str">
        <f t="shared" si="6"/>
        <v/>
      </c>
      <c r="H73" s="53" t="str">
        <f t="shared" si="7"/>
        <v/>
      </c>
      <c r="I73" s="54" t="str">
        <f t="shared" si="8"/>
        <v/>
      </c>
      <c r="J73" s="12"/>
    </row>
    <row r="74" spans="1:10">
      <c r="A74" s="10" t="str">
        <f>IF(Presupuesto_Base!A10="","", "Octubre")</f>
        <v/>
      </c>
      <c r="B74" s="11" t="str">
        <f>IF(Presupuesto_Base!A10="","",Presupuesto_Base!A10)</f>
        <v/>
      </c>
      <c r="C74" s="11" t="str">
        <f>IF(Presupuesto_Base!A10="","",Presupuesto_Base!B10)</f>
        <v/>
      </c>
      <c r="D74" s="11" t="str">
        <f>IF(Presupuesto_Base!A10="","",Presupuesto_Base!C10)</f>
        <v/>
      </c>
      <c r="E74" s="44" t="str">
        <f>IF($B74="","",Presupuesto_Mensual!N10)</f>
        <v/>
      </c>
      <c r="F74" s="22"/>
      <c r="G74" s="35" t="str">
        <f t="shared" si="6"/>
        <v/>
      </c>
      <c r="H74" s="53" t="str">
        <f t="shared" si="7"/>
        <v/>
      </c>
      <c r="I74" s="54" t="str">
        <f t="shared" si="8"/>
        <v/>
      </c>
      <c r="J74" s="12"/>
    </row>
    <row r="75" spans="1:10">
      <c r="A75" s="10" t="str">
        <f>IF(Presupuesto_Base!A10="","", "Noviembre")</f>
        <v/>
      </c>
      <c r="B75" s="11" t="str">
        <f>IF(Presupuesto_Base!A10="","",Presupuesto_Base!A10)</f>
        <v/>
      </c>
      <c r="C75" s="11" t="str">
        <f>IF(Presupuesto_Base!A10="","",Presupuesto_Base!B10)</f>
        <v/>
      </c>
      <c r="D75" s="11" t="str">
        <f>IF(Presupuesto_Base!A10="","",Presupuesto_Base!C10)</f>
        <v/>
      </c>
      <c r="E75" s="44" t="str">
        <f>IF($B75="","",Presupuesto_Mensual!O10)</f>
        <v/>
      </c>
      <c r="F75" s="22"/>
      <c r="G75" s="35" t="str">
        <f t="shared" si="6"/>
        <v/>
      </c>
      <c r="H75" s="53" t="str">
        <f t="shared" si="7"/>
        <v/>
      </c>
      <c r="I75" s="54" t="str">
        <f t="shared" si="8"/>
        <v/>
      </c>
      <c r="J75" s="12"/>
    </row>
    <row r="76" spans="1:10">
      <c r="A76" s="10" t="str">
        <f>IF(Presupuesto_Base!A10="","", "Diciembre")</f>
        <v/>
      </c>
      <c r="B76" s="11" t="str">
        <f>IF(Presupuesto_Base!A10="","",Presupuesto_Base!A10)</f>
        <v/>
      </c>
      <c r="C76" s="11" t="str">
        <f>IF(Presupuesto_Base!A10="","",Presupuesto_Base!B10)</f>
        <v/>
      </c>
      <c r="D76" s="11" t="str">
        <f>IF(Presupuesto_Base!A10="","",Presupuesto_Base!C10)</f>
        <v/>
      </c>
      <c r="E76" s="44" t="str">
        <f>IF($B76="","",Presupuesto_Mensual!P10)</f>
        <v/>
      </c>
      <c r="F76" s="22"/>
      <c r="G76" s="35" t="str">
        <f t="shared" si="6"/>
        <v/>
      </c>
      <c r="H76" s="53" t="str">
        <f t="shared" si="7"/>
        <v/>
      </c>
      <c r="I76" s="54" t="str">
        <f t="shared" si="8"/>
        <v/>
      </c>
      <c r="J76" s="12"/>
    </row>
    <row r="77" spans="1:10">
      <c r="A77" s="10" t="str">
        <f>IF(Presupuesto_Base!A11="","", "Enero")</f>
        <v/>
      </c>
      <c r="B77" s="11" t="str">
        <f>IF(Presupuesto_Base!A11="","",Presupuesto_Base!A11)</f>
        <v/>
      </c>
      <c r="C77" s="11" t="str">
        <f>IF(Presupuesto_Base!A11="","",Presupuesto_Base!B11)</f>
        <v/>
      </c>
      <c r="D77" s="11" t="str">
        <f>IF(Presupuesto_Base!A11="","",Presupuesto_Base!C11)</f>
        <v/>
      </c>
      <c r="E77" s="44" t="str">
        <f>IF($B77="","",Presupuesto_Mensual!E11)</f>
        <v/>
      </c>
      <c r="F77" s="22"/>
      <c r="G77" s="35" t="str">
        <f t="shared" si="6"/>
        <v/>
      </c>
      <c r="H77" s="53" t="str">
        <f t="shared" si="7"/>
        <v/>
      </c>
      <c r="I77" s="54" t="str">
        <f t="shared" si="8"/>
        <v/>
      </c>
      <c r="J77" s="12"/>
    </row>
    <row r="78" spans="1:10">
      <c r="A78" s="10" t="str">
        <f>IF(Presupuesto_Base!A11="","", "Febrero")</f>
        <v/>
      </c>
      <c r="B78" s="11" t="str">
        <f>IF(Presupuesto_Base!A11="","",Presupuesto_Base!A11)</f>
        <v/>
      </c>
      <c r="C78" s="11" t="str">
        <f>IF(Presupuesto_Base!A11="","",Presupuesto_Base!B11)</f>
        <v/>
      </c>
      <c r="D78" s="11" t="str">
        <f>IF(Presupuesto_Base!A11="","",Presupuesto_Base!C11)</f>
        <v/>
      </c>
      <c r="E78" s="44" t="str">
        <f>IF($B78="","",Presupuesto_Mensual!F11)</f>
        <v/>
      </c>
      <c r="F78" s="22"/>
      <c r="G78" s="35" t="str">
        <f t="shared" si="6"/>
        <v/>
      </c>
      <c r="H78" s="53" t="str">
        <f t="shared" si="7"/>
        <v/>
      </c>
      <c r="I78" s="54" t="str">
        <f t="shared" si="8"/>
        <v/>
      </c>
      <c r="J78" s="12"/>
    </row>
    <row r="79" spans="1:10">
      <c r="A79" s="10" t="str">
        <f>IF(Presupuesto_Base!A11="","", "Marzo")</f>
        <v/>
      </c>
      <c r="B79" s="11" t="str">
        <f>IF(Presupuesto_Base!A11="","",Presupuesto_Base!A11)</f>
        <v/>
      </c>
      <c r="C79" s="11" t="str">
        <f>IF(Presupuesto_Base!A11="","",Presupuesto_Base!B11)</f>
        <v/>
      </c>
      <c r="D79" s="11" t="str">
        <f>IF(Presupuesto_Base!A11="","",Presupuesto_Base!C11)</f>
        <v/>
      </c>
      <c r="E79" s="44" t="str">
        <f>IF($B79="","",Presupuesto_Mensual!G11)</f>
        <v/>
      </c>
      <c r="F79" s="22"/>
      <c r="G79" s="35" t="str">
        <f t="shared" si="6"/>
        <v/>
      </c>
      <c r="H79" s="53" t="str">
        <f t="shared" si="7"/>
        <v/>
      </c>
      <c r="I79" s="54" t="str">
        <f t="shared" si="8"/>
        <v/>
      </c>
      <c r="J79" s="12"/>
    </row>
    <row r="80" spans="1:10">
      <c r="A80" s="10" t="str">
        <f>IF(Presupuesto_Base!A11="","", "Abril")</f>
        <v/>
      </c>
      <c r="B80" s="11" t="str">
        <f>IF(Presupuesto_Base!A11="","",Presupuesto_Base!A11)</f>
        <v/>
      </c>
      <c r="C80" s="11" t="str">
        <f>IF(Presupuesto_Base!A11="","",Presupuesto_Base!B11)</f>
        <v/>
      </c>
      <c r="D80" s="11" t="str">
        <f>IF(Presupuesto_Base!A11="","",Presupuesto_Base!C11)</f>
        <v/>
      </c>
      <c r="E80" s="44" t="str">
        <f>IF($B80="","",Presupuesto_Mensual!H11)</f>
        <v/>
      </c>
      <c r="F80" s="22"/>
      <c r="G80" s="35" t="str">
        <f t="shared" si="6"/>
        <v/>
      </c>
      <c r="H80" s="53" t="str">
        <f t="shared" si="7"/>
        <v/>
      </c>
      <c r="I80" s="54" t="str">
        <f t="shared" si="8"/>
        <v/>
      </c>
      <c r="J80" s="12"/>
    </row>
    <row r="81" spans="1:10">
      <c r="A81" s="10" t="str">
        <f>IF(Presupuesto_Base!A11="","", "Mayo")</f>
        <v/>
      </c>
      <c r="B81" s="11" t="str">
        <f>IF(Presupuesto_Base!A11="","",Presupuesto_Base!A11)</f>
        <v/>
      </c>
      <c r="C81" s="11" t="str">
        <f>IF(Presupuesto_Base!A11="","",Presupuesto_Base!B11)</f>
        <v/>
      </c>
      <c r="D81" s="11" t="str">
        <f>IF(Presupuesto_Base!A11="","",Presupuesto_Base!C11)</f>
        <v/>
      </c>
      <c r="E81" s="44" t="str">
        <f>IF($B81="","",Presupuesto_Mensual!I11)</f>
        <v/>
      </c>
      <c r="F81" s="22"/>
      <c r="G81" s="35" t="str">
        <f t="shared" si="6"/>
        <v/>
      </c>
      <c r="H81" s="53" t="str">
        <f t="shared" si="7"/>
        <v/>
      </c>
      <c r="I81" s="54" t="str">
        <f t="shared" si="8"/>
        <v/>
      </c>
      <c r="J81" s="12"/>
    </row>
    <row r="82" spans="1:10">
      <c r="A82" s="10" t="str">
        <f>IF(Presupuesto_Base!A11="","", "Junio")</f>
        <v/>
      </c>
      <c r="B82" s="11" t="str">
        <f>IF(Presupuesto_Base!A11="","",Presupuesto_Base!A11)</f>
        <v/>
      </c>
      <c r="C82" s="11" t="str">
        <f>IF(Presupuesto_Base!A11="","",Presupuesto_Base!B11)</f>
        <v/>
      </c>
      <c r="D82" s="11" t="str">
        <f>IF(Presupuesto_Base!A11="","",Presupuesto_Base!C11)</f>
        <v/>
      </c>
      <c r="E82" s="44" t="str">
        <f>IF($B82="","",Presupuesto_Mensual!J11)</f>
        <v/>
      </c>
      <c r="F82" s="22"/>
      <c r="G82" s="35" t="str">
        <f t="shared" si="6"/>
        <v/>
      </c>
      <c r="H82" s="53" t="str">
        <f t="shared" si="7"/>
        <v/>
      </c>
      <c r="I82" s="54" t="str">
        <f t="shared" si="8"/>
        <v/>
      </c>
      <c r="J82" s="12"/>
    </row>
    <row r="83" spans="1:10">
      <c r="A83" s="10" t="str">
        <f>IF(Presupuesto_Base!A11="","", "Julio")</f>
        <v/>
      </c>
      <c r="B83" s="11" t="str">
        <f>IF(Presupuesto_Base!A11="","",Presupuesto_Base!A11)</f>
        <v/>
      </c>
      <c r="C83" s="11" t="str">
        <f>IF(Presupuesto_Base!A11="","",Presupuesto_Base!B11)</f>
        <v/>
      </c>
      <c r="D83" s="11" t="str">
        <f>IF(Presupuesto_Base!A11="","",Presupuesto_Base!C11)</f>
        <v/>
      </c>
      <c r="E83" s="44" t="str">
        <f>IF($B83="","",Presupuesto_Mensual!K11)</f>
        <v/>
      </c>
      <c r="F83" s="22"/>
      <c r="G83" s="35" t="str">
        <f t="shared" si="6"/>
        <v/>
      </c>
      <c r="H83" s="53" t="str">
        <f t="shared" si="7"/>
        <v/>
      </c>
      <c r="I83" s="54" t="str">
        <f t="shared" si="8"/>
        <v/>
      </c>
      <c r="J83" s="12"/>
    </row>
    <row r="84" spans="1:10">
      <c r="A84" s="10" t="str">
        <f>IF(Presupuesto_Base!A11="","", "Agosto")</f>
        <v/>
      </c>
      <c r="B84" s="11" t="str">
        <f>IF(Presupuesto_Base!A11="","",Presupuesto_Base!A11)</f>
        <v/>
      </c>
      <c r="C84" s="11" t="str">
        <f>IF(Presupuesto_Base!A11="","",Presupuesto_Base!B11)</f>
        <v/>
      </c>
      <c r="D84" s="11" t="str">
        <f>IF(Presupuesto_Base!A11="","",Presupuesto_Base!C11)</f>
        <v/>
      </c>
      <c r="E84" s="44" t="str">
        <f>IF($B84="","",Presupuesto_Mensual!L11)</f>
        <v/>
      </c>
      <c r="F84" s="22"/>
      <c r="G84" s="35" t="str">
        <f t="shared" si="6"/>
        <v/>
      </c>
      <c r="H84" s="53" t="str">
        <f t="shared" si="7"/>
        <v/>
      </c>
      <c r="I84" s="54" t="str">
        <f t="shared" si="8"/>
        <v/>
      </c>
      <c r="J84" s="12"/>
    </row>
    <row r="85" spans="1:10">
      <c r="A85" s="10" t="str">
        <f>IF(Presupuesto_Base!A11="","", "Septiembre")</f>
        <v/>
      </c>
      <c r="B85" s="11" t="str">
        <f>IF(Presupuesto_Base!A11="","",Presupuesto_Base!A11)</f>
        <v/>
      </c>
      <c r="C85" s="11" t="str">
        <f>IF(Presupuesto_Base!A11="","",Presupuesto_Base!B11)</f>
        <v/>
      </c>
      <c r="D85" s="11" t="str">
        <f>IF(Presupuesto_Base!A11="","",Presupuesto_Base!C11)</f>
        <v/>
      </c>
      <c r="E85" s="44" t="str">
        <f>IF($B85="","",Presupuesto_Mensual!M11)</f>
        <v/>
      </c>
      <c r="F85" s="22"/>
      <c r="G85" s="35" t="str">
        <f t="shared" si="6"/>
        <v/>
      </c>
      <c r="H85" s="53" t="str">
        <f t="shared" si="7"/>
        <v/>
      </c>
      <c r="I85" s="54" t="str">
        <f t="shared" si="8"/>
        <v/>
      </c>
      <c r="J85" s="12"/>
    </row>
    <row r="86" spans="1:10">
      <c r="A86" s="10" t="str">
        <f>IF(Presupuesto_Base!A11="","", "Octubre")</f>
        <v/>
      </c>
      <c r="B86" s="11" t="str">
        <f>IF(Presupuesto_Base!A11="","",Presupuesto_Base!A11)</f>
        <v/>
      </c>
      <c r="C86" s="11" t="str">
        <f>IF(Presupuesto_Base!A11="","",Presupuesto_Base!B11)</f>
        <v/>
      </c>
      <c r="D86" s="11" t="str">
        <f>IF(Presupuesto_Base!A11="","",Presupuesto_Base!C11)</f>
        <v/>
      </c>
      <c r="E86" s="44" t="str">
        <f>IF($B86="","",Presupuesto_Mensual!N11)</f>
        <v/>
      </c>
      <c r="F86" s="22"/>
      <c r="G86" s="35" t="str">
        <f t="shared" si="6"/>
        <v/>
      </c>
      <c r="H86" s="53" t="str">
        <f t="shared" si="7"/>
        <v/>
      </c>
      <c r="I86" s="54" t="str">
        <f t="shared" si="8"/>
        <v/>
      </c>
      <c r="J86" s="12"/>
    </row>
    <row r="87" spans="1:10">
      <c r="A87" s="10" t="str">
        <f>IF(Presupuesto_Base!A11="","", "Noviembre")</f>
        <v/>
      </c>
      <c r="B87" s="11" t="str">
        <f>IF(Presupuesto_Base!A11="","",Presupuesto_Base!A11)</f>
        <v/>
      </c>
      <c r="C87" s="11" t="str">
        <f>IF(Presupuesto_Base!A11="","",Presupuesto_Base!B11)</f>
        <v/>
      </c>
      <c r="D87" s="11" t="str">
        <f>IF(Presupuesto_Base!A11="","",Presupuesto_Base!C11)</f>
        <v/>
      </c>
      <c r="E87" s="44" t="str">
        <f>IF($B87="","",Presupuesto_Mensual!O11)</f>
        <v/>
      </c>
      <c r="F87" s="22"/>
      <c r="G87" s="35" t="str">
        <f t="shared" si="6"/>
        <v/>
      </c>
      <c r="H87" s="53" t="str">
        <f t="shared" si="7"/>
        <v/>
      </c>
      <c r="I87" s="54" t="str">
        <f t="shared" si="8"/>
        <v/>
      </c>
      <c r="J87" s="12"/>
    </row>
    <row r="88" spans="1:10">
      <c r="A88" s="10" t="str">
        <f>IF(Presupuesto_Base!A11="","", "Diciembre")</f>
        <v/>
      </c>
      <c r="B88" s="11" t="str">
        <f>IF(Presupuesto_Base!A11="","",Presupuesto_Base!A11)</f>
        <v/>
      </c>
      <c r="C88" s="11" t="str">
        <f>IF(Presupuesto_Base!A11="","",Presupuesto_Base!B11)</f>
        <v/>
      </c>
      <c r="D88" s="11" t="str">
        <f>IF(Presupuesto_Base!A11="","",Presupuesto_Base!C11)</f>
        <v/>
      </c>
      <c r="E88" s="44" t="str">
        <f>IF($B88="","",Presupuesto_Mensual!P11)</f>
        <v/>
      </c>
      <c r="F88" s="22"/>
      <c r="G88" s="35" t="str">
        <f t="shared" si="6"/>
        <v/>
      </c>
      <c r="H88" s="53" t="str">
        <f t="shared" si="7"/>
        <v/>
      </c>
      <c r="I88" s="54" t="str">
        <f t="shared" si="8"/>
        <v/>
      </c>
      <c r="J88" s="12"/>
    </row>
    <row r="89" spans="1:10">
      <c r="A89" s="10" t="str">
        <f>IF(Presupuesto_Base!A12="","", "Enero")</f>
        <v/>
      </c>
      <c r="B89" s="11" t="str">
        <f>IF(Presupuesto_Base!A12="","",Presupuesto_Base!A12)</f>
        <v/>
      </c>
      <c r="C89" s="11" t="str">
        <f>IF(Presupuesto_Base!A12="","",Presupuesto_Base!B12)</f>
        <v/>
      </c>
      <c r="D89" s="11" t="str">
        <f>IF(Presupuesto_Base!A12="","",Presupuesto_Base!C12)</f>
        <v/>
      </c>
      <c r="E89" s="44" t="str">
        <f>IF($B89="","",Presupuesto_Mensual!E12)</f>
        <v/>
      </c>
      <c r="F89" s="22"/>
      <c r="G89" s="35" t="str">
        <f t="shared" si="6"/>
        <v/>
      </c>
      <c r="H89" s="53" t="str">
        <f t="shared" si="7"/>
        <v/>
      </c>
      <c r="I89" s="54" t="str">
        <f t="shared" si="8"/>
        <v/>
      </c>
      <c r="J89" s="12"/>
    </row>
    <row r="90" spans="1:10">
      <c r="A90" s="10" t="str">
        <f>IF(Presupuesto_Base!A12="","", "Febrero")</f>
        <v/>
      </c>
      <c r="B90" s="11" t="str">
        <f>IF(Presupuesto_Base!A12="","",Presupuesto_Base!A12)</f>
        <v/>
      </c>
      <c r="C90" s="11" t="str">
        <f>IF(Presupuesto_Base!A12="","",Presupuesto_Base!B12)</f>
        <v/>
      </c>
      <c r="D90" s="11" t="str">
        <f>IF(Presupuesto_Base!A12="","",Presupuesto_Base!C12)</f>
        <v/>
      </c>
      <c r="E90" s="44" t="str">
        <f>IF($B90="","",Presupuesto_Mensual!F12)</f>
        <v/>
      </c>
      <c r="F90" s="22"/>
      <c r="G90" s="35" t="str">
        <f t="shared" si="6"/>
        <v/>
      </c>
      <c r="H90" s="53" t="str">
        <f t="shared" si="7"/>
        <v/>
      </c>
      <c r="I90" s="54" t="str">
        <f t="shared" si="8"/>
        <v/>
      </c>
      <c r="J90" s="12"/>
    </row>
    <row r="91" spans="1:10">
      <c r="A91" s="10" t="str">
        <f>IF(Presupuesto_Base!A12="","", "Marzo")</f>
        <v/>
      </c>
      <c r="B91" s="11" t="str">
        <f>IF(Presupuesto_Base!A12="","",Presupuesto_Base!A12)</f>
        <v/>
      </c>
      <c r="C91" s="11" t="str">
        <f>IF(Presupuesto_Base!A12="","",Presupuesto_Base!B12)</f>
        <v/>
      </c>
      <c r="D91" s="11" t="str">
        <f>IF(Presupuesto_Base!A12="","",Presupuesto_Base!C12)</f>
        <v/>
      </c>
      <c r="E91" s="44" t="str">
        <f>IF($B91="","",Presupuesto_Mensual!G12)</f>
        <v/>
      </c>
      <c r="F91" s="22"/>
      <c r="G91" s="35" t="str">
        <f t="shared" si="6"/>
        <v/>
      </c>
      <c r="H91" s="53" t="str">
        <f t="shared" si="7"/>
        <v/>
      </c>
      <c r="I91" s="54" t="str">
        <f t="shared" si="8"/>
        <v/>
      </c>
      <c r="J91" s="12"/>
    </row>
    <row r="92" spans="1:10">
      <c r="A92" s="10" t="str">
        <f>IF(Presupuesto_Base!A12="","", "Abril")</f>
        <v/>
      </c>
      <c r="B92" s="11" t="str">
        <f>IF(Presupuesto_Base!A12="","",Presupuesto_Base!A12)</f>
        <v/>
      </c>
      <c r="C92" s="11" t="str">
        <f>IF(Presupuesto_Base!A12="","",Presupuesto_Base!B12)</f>
        <v/>
      </c>
      <c r="D92" s="11" t="str">
        <f>IF(Presupuesto_Base!A12="","",Presupuesto_Base!C12)</f>
        <v/>
      </c>
      <c r="E92" s="44" t="str">
        <f>IF($B92="","",Presupuesto_Mensual!H12)</f>
        <v/>
      </c>
      <c r="F92" s="22"/>
      <c r="G92" s="35" t="str">
        <f t="shared" si="6"/>
        <v/>
      </c>
      <c r="H92" s="53" t="str">
        <f t="shared" si="7"/>
        <v/>
      </c>
      <c r="I92" s="54" t="str">
        <f t="shared" si="8"/>
        <v/>
      </c>
      <c r="J92" s="12"/>
    </row>
    <row r="93" spans="1:10">
      <c r="A93" s="10" t="str">
        <f>IF(Presupuesto_Base!A12="","", "Mayo")</f>
        <v/>
      </c>
      <c r="B93" s="11" t="str">
        <f>IF(Presupuesto_Base!A12="","",Presupuesto_Base!A12)</f>
        <v/>
      </c>
      <c r="C93" s="11" t="str">
        <f>IF(Presupuesto_Base!A12="","",Presupuesto_Base!B12)</f>
        <v/>
      </c>
      <c r="D93" s="11" t="str">
        <f>IF(Presupuesto_Base!A12="","",Presupuesto_Base!C12)</f>
        <v/>
      </c>
      <c r="E93" s="44" t="str">
        <f>IF($B93="","",Presupuesto_Mensual!I12)</f>
        <v/>
      </c>
      <c r="F93" s="22"/>
      <c r="G93" s="35" t="str">
        <f t="shared" si="6"/>
        <v/>
      </c>
      <c r="H93" s="53" t="str">
        <f t="shared" si="7"/>
        <v/>
      </c>
      <c r="I93" s="54" t="str">
        <f t="shared" si="8"/>
        <v/>
      </c>
      <c r="J93" s="12"/>
    </row>
    <row r="94" spans="1:10">
      <c r="A94" s="10" t="str">
        <f>IF(Presupuesto_Base!A12="","", "Junio")</f>
        <v/>
      </c>
      <c r="B94" s="11" t="str">
        <f>IF(Presupuesto_Base!A12="","",Presupuesto_Base!A12)</f>
        <v/>
      </c>
      <c r="C94" s="11" t="str">
        <f>IF(Presupuesto_Base!A12="","",Presupuesto_Base!B12)</f>
        <v/>
      </c>
      <c r="D94" s="11" t="str">
        <f>IF(Presupuesto_Base!A12="","",Presupuesto_Base!C12)</f>
        <v/>
      </c>
      <c r="E94" s="44" t="str">
        <f>IF($B94="","",Presupuesto_Mensual!J12)</f>
        <v/>
      </c>
      <c r="F94" s="22"/>
      <c r="G94" s="35" t="str">
        <f t="shared" si="6"/>
        <v/>
      </c>
      <c r="H94" s="53" t="str">
        <f t="shared" si="7"/>
        <v/>
      </c>
      <c r="I94" s="54" t="str">
        <f t="shared" si="8"/>
        <v/>
      </c>
      <c r="J94" s="12"/>
    </row>
    <row r="95" spans="1:10">
      <c r="A95" s="10" t="str">
        <f>IF(Presupuesto_Base!A12="","", "Julio")</f>
        <v/>
      </c>
      <c r="B95" s="11" t="str">
        <f>IF(Presupuesto_Base!A12="","",Presupuesto_Base!A12)</f>
        <v/>
      </c>
      <c r="C95" s="11" t="str">
        <f>IF(Presupuesto_Base!A12="","",Presupuesto_Base!B12)</f>
        <v/>
      </c>
      <c r="D95" s="11" t="str">
        <f>IF(Presupuesto_Base!A12="","",Presupuesto_Base!C12)</f>
        <v/>
      </c>
      <c r="E95" s="44" t="str">
        <f>IF($B95="","",Presupuesto_Mensual!K12)</f>
        <v/>
      </c>
      <c r="F95" s="22"/>
      <c r="G95" s="35" t="str">
        <f t="shared" si="6"/>
        <v/>
      </c>
      <c r="H95" s="53" t="str">
        <f t="shared" si="7"/>
        <v/>
      </c>
      <c r="I95" s="54" t="str">
        <f t="shared" si="8"/>
        <v/>
      </c>
      <c r="J95" s="12"/>
    </row>
    <row r="96" spans="1:10">
      <c r="A96" s="10" t="str">
        <f>IF(Presupuesto_Base!A12="","", "Agosto")</f>
        <v/>
      </c>
      <c r="B96" s="11" t="str">
        <f>IF(Presupuesto_Base!A12="","",Presupuesto_Base!A12)</f>
        <v/>
      </c>
      <c r="C96" s="11" t="str">
        <f>IF(Presupuesto_Base!A12="","",Presupuesto_Base!B12)</f>
        <v/>
      </c>
      <c r="D96" s="11" t="str">
        <f>IF(Presupuesto_Base!A12="","",Presupuesto_Base!C12)</f>
        <v/>
      </c>
      <c r="E96" s="44" t="str">
        <f>IF($B96="","",Presupuesto_Mensual!L12)</f>
        <v/>
      </c>
      <c r="F96" s="22"/>
      <c r="G96" s="35" t="str">
        <f t="shared" si="6"/>
        <v/>
      </c>
      <c r="H96" s="53" t="str">
        <f t="shared" si="7"/>
        <v/>
      </c>
      <c r="I96" s="54" t="str">
        <f t="shared" si="8"/>
        <v/>
      </c>
      <c r="J96" s="12"/>
    </row>
    <row r="97" spans="1:10">
      <c r="A97" s="10" t="str">
        <f>IF(Presupuesto_Base!A12="","", "Septiembre")</f>
        <v/>
      </c>
      <c r="B97" s="11" t="str">
        <f>IF(Presupuesto_Base!A12="","",Presupuesto_Base!A12)</f>
        <v/>
      </c>
      <c r="C97" s="11" t="str">
        <f>IF(Presupuesto_Base!A12="","",Presupuesto_Base!B12)</f>
        <v/>
      </c>
      <c r="D97" s="11" t="str">
        <f>IF(Presupuesto_Base!A12="","",Presupuesto_Base!C12)</f>
        <v/>
      </c>
      <c r="E97" s="44" t="str">
        <f>IF($B97="","",Presupuesto_Mensual!M12)</f>
        <v/>
      </c>
      <c r="F97" s="22"/>
      <c r="G97" s="35" t="str">
        <f t="shared" si="6"/>
        <v/>
      </c>
      <c r="H97" s="53" t="str">
        <f t="shared" si="7"/>
        <v/>
      </c>
      <c r="I97" s="54" t="str">
        <f t="shared" si="8"/>
        <v/>
      </c>
      <c r="J97" s="12"/>
    </row>
    <row r="98" spans="1:10">
      <c r="A98" s="10" t="str">
        <f>IF(Presupuesto_Base!A12="","", "Octubre")</f>
        <v/>
      </c>
      <c r="B98" s="11" t="str">
        <f>IF(Presupuesto_Base!A12="","",Presupuesto_Base!A12)</f>
        <v/>
      </c>
      <c r="C98" s="11" t="str">
        <f>IF(Presupuesto_Base!A12="","",Presupuesto_Base!B12)</f>
        <v/>
      </c>
      <c r="D98" s="11" t="str">
        <f>IF(Presupuesto_Base!A12="","",Presupuesto_Base!C12)</f>
        <v/>
      </c>
      <c r="E98" s="44" t="str">
        <f>IF($B98="","",Presupuesto_Mensual!N12)</f>
        <v/>
      </c>
      <c r="F98" s="22"/>
      <c r="G98" s="35" t="str">
        <f t="shared" si="6"/>
        <v/>
      </c>
      <c r="H98" s="53" t="str">
        <f t="shared" si="7"/>
        <v/>
      </c>
      <c r="I98" s="54" t="str">
        <f t="shared" si="8"/>
        <v/>
      </c>
      <c r="J98" s="12"/>
    </row>
    <row r="99" spans="1:10">
      <c r="A99" s="10" t="str">
        <f>IF(Presupuesto_Base!A12="","", "Noviembre")</f>
        <v/>
      </c>
      <c r="B99" s="11" t="str">
        <f>IF(Presupuesto_Base!A12="","",Presupuesto_Base!A12)</f>
        <v/>
      </c>
      <c r="C99" s="11" t="str">
        <f>IF(Presupuesto_Base!A12="","",Presupuesto_Base!B12)</f>
        <v/>
      </c>
      <c r="D99" s="11" t="str">
        <f>IF(Presupuesto_Base!A12="","",Presupuesto_Base!C12)</f>
        <v/>
      </c>
      <c r="E99" s="44" t="str">
        <f>IF($B99="","",Presupuesto_Mensual!O12)</f>
        <v/>
      </c>
      <c r="F99" s="22"/>
      <c r="G99" s="35" t="str">
        <f t="shared" si="6"/>
        <v/>
      </c>
      <c r="H99" s="53" t="str">
        <f t="shared" si="7"/>
        <v/>
      </c>
      <c r="I99" s="54" t="str">
        <f t="shared" si="8"/>
        <v/>
      </c>
      <c r="J99" s="12"/>
    </row>
    <row r="100" spans="1:10">
      <c r="A100" s="10" t="str">
        <f>IF(Presupuesto_Base!A12="","", "Diciembre")</f>
        <v/>
      </c>
      <c r="B100" s="11" t="str">
        <f>IF(Presupuesto_Base!A12="","",Presupuesto_Base!A12)</f>
        <v/>
      </c>
      <c r="C100" s="11" t="str">
        <f>IF(Presupuesto_Base!A12="","",Presupuesto_Base!B12)</f>
        <v/>
      </c>
      <c r="D100" s="11" t="str">
        <f>IF(Presupuesto_Base!A12="","",Presupuesto_Base!C12)</f>
        <v/>
      </c>
      <c r="E100" s="44" t="str">
        <f>IF($B100="","",Presupuesto_Mensual!P12)</f>
        <v/>
      </c>
      <c r="F100" s="22"/>
      <c r="G100" s="35" t="str">
        <f t="shared" si="6"/>
        <v/>
      </c>
      <c r="H100" s="53" t="str">
        <f t="shared" si="7"/>
        <v/>
      </c>
      <c r="I100" s="54" t="str">
        <f t="shared" si="8"/>
        <v/>
      </c>
      <c r="J100" s="12"/>
    </row>
    <row r="101" spans="1:10">
      <c r="A101" s="10" t="str">
        <f>IF(Presupuesto_Base!A13="","", "Enero")</f>
        <v/>
      </c>
      <c r="B101" s="11" t="str">
        <f>IF(Presupuesto_Base!A13="","",Presupuesto_Base!A13)</f>
        <v/>
      </c>
      <c r="C101" s="11" t="str">
        <f>IF(Presupuesto_Base!A13="","",Presupuesto_Base!B13)</f>
        <v/>
      </c>
      <c r="D101" s="11" t="str">
        <f>IF(Presupuesto_Base!A13="","",Presupuesto_Base!C13)</f>
        <v/>
      </c>
      <c r="E101" s="44" t="str">
        <f>IF($B101="","",Presupuesto_Mensual!E13)</f>
        <v/>
      </c>
      <c r="F101" s="22"/>
      <c r="G101" s="35" t="str">
        <f t="shared" ref="G101:G132" si="9">IF(F101="","",F101-E101)</f>
        <v/>
      </c>
      <c r="H101" s="53" t="str">
        <f t="shared" ref="H101:H132" si="10">IF(OR(E101=0,F101=""),"",F101/E101)</f>
        <v/>
      </c>
      <c r="I101" s="54" t="str">
        <f t="shared" ref="I101:I132" si="11">IF($B101="","",IF(H101="","Pendiente",IF(H101&gt;=1,"Cumple",IF(H101&gt;=0.9,"Revisar","Alerta"))))</f>
        <v/>
      </c>
      <c r="J101" s="12"/>
    </row>
    <row r="102" spans="1:10">
      <c r="A102" s="10" t="str">
        <f>IF(Presupuesto_Base!A13="","", "Febrero")</f>
        <v/>
      </c>
      <c r="B102" s="11" t="str">
        <f>IF(Presupuesto_Base!A13="","",Presupuesto_Base!A13)</f>
        <v/>
      </c>
      <c r="C102" s="11" t="str">
        <f>IF(Presupuesto_Base!A13="","",Presupuesto_Base!B13)</f>
        <v/>
      </c>
      <c r="D102" s="11" t="str">
        <f>IF(Presupuesto_Base!A13="","",Presupuesto_Base!C13)</f>
        <v/>
      </c>
      <c r="E102" s="44" t="str">
        <f>IF($B102="","",Presupuesto_Mensual!F13)</f>
        <v/>
      </c>
      <c r="F102" s="22"/>
      <c r="G102" s="35" t="str">
        <f t="shared" si="9"/>
        <v/>
      </c>
      <c r="H102" s="53" t="str">
        <f t="shared" si="10"/>
        <v/>
      </c>
      <c r="I102" s="54" t="str">
        <f t="shared" si="11"/>
        <v/>
      </c>
      <c r="J102" s="12"/>
    </row>
    <row r="103" spans="1:10">
      <c r="A103" s="10" t="str">
        <f>IF(Presupuesto_Base!A13="","", "Marzo")</f>
        <v/>
      </c>
      <c r="B103" s="11" t="str">
        <f>IF(Presupuesto_Base!A13="","",Presupuesto_Base!A13)</f>
        <v/>
      </c>
      <c r="C103" s="11" t="str">
        <f>IF(Presupuesto_Base!A13="","",Presupuesto_Base!B13)</f>
        <v/>
      </c>
      <c r="D103" s="11" t="str">
        <f>IF(Presupuesto_Base!A13="","",Presupuesto_Base!C13)</f>
        <v/>
      </c>
      <c r="E103" s="44" t="str">
        <f>IF($B103="","",Presupuesto_Mensual!G13)</f>
        <v/>
      </c>
      <c r="F103" s="22"/>
      <c r="G103" s="35" t="str">
        <f t="shared" si="9"/>
        <v/>
      </c>
      <c r="H103" s="53" t="str">
        <f t="shared" si="10"/>
        <v/>
      </c>
      <c r="I103" s="54" t="str">
        <f t="shared" si="11"/>
        <v/>
      </c>
      <c r="J103" s="12"/>
    </row>
    <row r="104" spans="1:10">
      <c r="A104" s="10" t="str">
        <f>IF(Presupuesto_Base!A13="","", "Abril")</f>
        <v/>
      </c>
      <c r="B104" s="11" t="str">
        <f>IF(Presupuesto_Base!A13="","",Presupuesto_Base!A13)</f>
        <v/>
      </c>
      <c r="C104" s="11" t="str">
        <f>IF(Presupuesto_Base!A13="","",Presupuesto_Base!B13)</f>
        <v/>
      </c>
      <c r="D104" s="11" t="str">
        <f>IF(Presupuesto_Base!A13="","",Presupuesto_Base!C13)</f>
        <v/>
      </c>
      <c r="E104" s="44" t="str">
        <f>IF($B104="","",Presupuesto_Mensual!H13)</f>
        <v/>
      </c>
      <c r="F104" s="22"/>
      <c r="G104" s="35" t="str">
        <f t="shared" si="9"/>
        <v/>
      </c>
      <c r="H104" s="53" t="str">
        <f t="shared" si="10"/>
        <v/>
      </c>
      <c r="I104" s="54" t="str">
        <f t="shared" si="11"/>
        <v/>
      </c>
      <c r="J104" s="12"/>
    </row>
    <row r="105" spans="1:10">
      <c r="A105" s="10" t="str">
        <f>IF(Presupuesto_Base!A13="","", "Mayo")</f>
        <v/>
      </c>
      <c r="B105" s="11" t="str">
        <f>IF(Presupuesto_Base!A13="","",Presupuesto_Base!A13)</f>
        <v/>
      </c>
      <c r="C105" s="11" t="str">
        <f>IF(Presupuesto_Base!A13="","",Presupuesto_Base!B13)</f>
        <v/>
      </c>
      <c r="D105" s="11" t="str">
        <f>IF(Presupuesto_Base!A13="","",Presupuesto_Base!C13)</f>
        <v/>
      </c>
      <c r="E105" s="44" t="str">
        <f>IF($B105="","",Presupuesto_Mensual!I13)</f>
        <v/>
      </c>
      <c r="F105" s="22"/>
      <c r="G105" s="35" t="str">
        <f t="shared" si="9"/>
        <v/>
      </c>
      <c r="H105" s="53" t="str">
        <f t="shared" si="10"/>
        <v/>
      </c>
      <c r="I105" s="54" t="str">
        <f t="shared" si="11"/>
        <v/>
      </c>
      <c r="J105" s="12"/>
    </row>
    <row r="106" spans="1:10">
      <c r="A106" s="10" t="str">
        <f>IF(Presupuesto_Base!A13="","", "Junio")</f>
        <v/>
      </c>
      <c r="B106" s="11" t="str">
        <f>IF(Presupuesto_Base!A13="","",Presupuesto_Base!A13)</f>
        <v/>
      </c>
      <c r="C106" s="11" t="str">
        <f>IF(Presupuesto_Base!A13="","",Presupuesto_Base!B13)</f>
        <v/>
      </c>
      <c r="D106" s="11" t="str">
        <f>IF(Presupuesto_Base!A13="","",Presupuesto_Base!C13)</f>
        <v/>
      </c>
      <c r="E106" s="44" t="str">
        <f>IF($B106="","",Presupuesto_Mensual!J13)</f>
        <v/>
      </c>
      <c r="F106" s="22"/>
      <c r="G106" s="35" t="str">
        <f t="shared" si="9"/>
        <v/>
      </c>
      <c r="H106" s="53" t="str">
        <f t="shared" si="10"/>
        <v/>
      </c>
      <c r="I106" s="54" t="str">
        <f t="shared" si="11"/>
        <v/>
      </c>
      <c r="J106" s="12"/>
    </row>
    <row r="107" spans="1:10">
      <c r="A107" s="10" t="str">
        <f>IF(Presupuesto_Base!A13="","", "Julio")</f>
        <v/>
      </c>
      <c r="B107" s="11" t="str">
        <f>IF(Presupuesto_Base!A13="","",Presupuesto_Base!A13)</f>
        <v/>
      </c>
      <c r="C107" s="11" t="str">
        <f>IF(Presupuesto_Base!A13="","",Presupuesto_Base!B13)</f>
        <v/>
      </c>
      <c r="D107" s="11" t="str">
        <f>IF(Presupuesto_Base!A13="","",Presupuesto_Base!C13)</f>
        <v/>
      </c>
      <c r="E107" s="44" t="str">
        <f>IF($B107="","",Presupuesto_Mensual!K13)</f>
        <v/>
      </c>
      <c r="F107" s="22"/>
      <c r="G107" s="35" t="str">
        <f t="shared" si="9"/>
        <v/>
      </c>
      <c r="H107" s="53" t="str">
        <f t="shared" si="10"/>
        <v/>
      </c>
      <c r="I107" s="54" t="str">
        <f t="shared" si="11"/>
        <v/>
      </c>
      <c r="J107" s="12"/>
    </row>
    <row r="108" spans="1:10">
      <c r="A108" s="10" t="str">
        <f>IF(Presupuesto_Base!A13="","", "Agosto")</f>
        <v/>
      </c>
      <c r="B108" s="11" t="str">
        <f>IF(Presupuesto_Base!A13="","",Presupuesto_Base!A13)</f>
        <v/>
      </c>
      <c r="C108" s="11" t="str">
        <f>IF(Presupuesto_Base!A13="","",Presupuesto_Base!B13)</f>
        <v/>
      </c>
      <c r="D108" s="11" t="str">
        <f>IF(Presupuesto_Base!A13="","",Presupuesto_Base!C13)</f>
        <v/>
      </c>
      <c r="E108" s="44" t="str">
        <f>IF($B108="","",Presupuesto_Mensual!L13)</f>
        <v/>
      </c>
      <c r="F108" s="22"/>
      <c r="G108" s="35" t="str">
        <f t="shared" si="9"/>
        <v/>
      </c>
      <c r="H108" s="53" t="str">
        <f t="shared" si="10"/>
        <v/>
      </c>
      <c r="I108" s="54" t="str">
        <f t="shared" si="11"/>
        <v/>
      </c>
      <c r="J108" s="12"/>
    </row>
    <row r="109" spans="1:10">
      <c r="A109" s="10" t="str">
        <f>IF(Presupuesto_Base!A13="","", "Septiembre")</f>
        <v/>
      </c>
      <c r="B109" s="11" t="str">
        <f>IF(Presupuesto_Base!A13="","",Presupuesto_Base!A13)</f>
        <v/>
      </c>
      <c r="C109" s="11" t="str">
        <f>IF(Presupuesto_Base!A13="","",Presupuesto_Base!B13)</f>
        <v/>
      </c>
      <c r="D109" s="11" t="str">
        <f>IF(Presupuesto_Base!A13="","",Presupuesto_Base!C13)</f>
        <v/>
      </c>
      <c r="E109" s="44" t="str">
        <f>IF($B109="","",Presupuesto_Mensual!M13)</f>
        <v/>
      </c>
      <c r="F109" s="22"/>
      <c r="G109" s="35" t="str">
        <f t="shared" si="9"/>
        <v/>
      </c>
      <c r="H109" s="53" t="str">
        <f t="shared" si="10"/>
        <v/>
      </c>
      <c r="I109" s="54" t="str">
        <f t="shared" si="11"/>
        <v/>
      </c>
      <c r="J109" s="12"/>
    </row>
    <row r="110" spans="1:10">
      <c r="A110" s="10" t="str">
        <f>IF(Presupuesto_Base!A13="","", "Octubre")</f>
        <v/>
      </c>
      <c r="B110" s="11" t="str">
        <f>IF(Presupuesto_Base!A13="","",Presupuesto_Base!A13)</f>
        <v/>
      </c>
      <c r="C110" s="11" t="str">
        <f>IF(Presupuesto_Base!A13="","",Presupuesto_Base!B13)</f>
        <v/>
      </c>
      <c r="D110" s="11" t="str">
        <f>IF(Presupuesto_Base!A13="","",Presupuesto_Base!C13)</f>
        <v/>
      </c>
      <c r="E110" s="44" t="str">
        <f>IF($B110="","",Presupuesto_Mensual!N13)</f>
        <v/>
      </c>
      <c r="F110" s="22"/>
      <c r="G110" s="35" t="str">
        <f t="shared" si="9"/>
        <v/>
      </c>
      <c r="H110" s="53" t="str">
        <f t="shared" si="10"/>
        <v/>
      </c>
      <c r="I110" s="54" t="str">
        <f t="shared" si="11"/>
        <v/>
      </c>
      <c r="J110" s="12"/>
    </row>
    <row r="111" spans="1:10">
      <c r="A111" s="10" t="str">
        <f>IF(Presupuesto_Base!A13="","", "Noviembre")</f>
        <v/>
      </c>
      <c r="B111" s="11" t="str">
        <f>IF(Presupuesto_Base!A13="","",Presupuesto_Base!A13)</f>
        <v/>
      </c>
      <c r="C111" s="11" t="str">
        <f>IF(Presupuesto_Base!A13="","",Presupuesto_Base!B13)</f>
        <v/>
      </c>
      <c r="D111" s="11" t="str">
        <f>IF(Presupuesto_Base!A13="","",Presupuesto_Base!C13)</f>
        <v/>
      </c>
      <c r="E111" s="44" t="str">
        <f>IF($B111="","",Presupuesto_Mensual!O13)</f>
        <v/>
      </c>
      <c r="F111" s="22"/>
      <c r="G111" s="35" t="str">
        <f t="shared" si="9"/>
        <v/>
      </c>
      <c r="H111" s="53" t="str">
        <f t="shared" si="10"/>
        <v/>
      </c>
      <c r="I111" s="54" t="str">
        <f t="shared" si="11"/>
        <v/>
      </c>
      <c r="J111" s="12"/>
    </row>
    <row r="112" spans="1:10">
      <c r="A112" s="10" t="str">
        <f>IF(Presupuesto_Base!A13="","", "Diciembre")</f>
        <v/>
      </c>
      <c r="B112" s="11" t="str">
        <f>IF(Presupuesto_Base!A13="","",Presupuesto_Base!A13)</f>
        <v/>
      </c>
      <c r="C112" s="11" t="str">
        <f>IF(Presupuesto_Base!A13="","",Presupuesto_Base!B13)</f>
        <v/>
      </c>
      <c r="D112" s="11" t="str">
        <f>IF(Presupuesto_Base!A13="","",Presupuesto_Base!C13)</f>
        <v/>
      </c>
      <c r="E112" s="44" t="str">
        <f>IF($B112="","",Presupuesto_Mensual!P13)</f>
        <v/>
      </c>
      <c r="F112" s="22"/>
      <c r="G112" s="35" t="str">
        <f t="shared" si="9"/>
        <v/>
      </c>
      <c r="H112" s="53" t="str">
        <f t="shared" si="10"/>
        <v/>
      </c>
      <c r="I112" s="54" t="str">
        <f t="shared" si="11"/>
        <v/>
      </c>
      <c r="J112" s="12"/>
    </row>
    <row r="113" spans="1:10">
      <c r="A113" s="10" t="str">
        <f>IF(Presupuesto_Base!A14="","", "Enero")</f>
        <v/>
      </c>
      <c r="B113" s="11" t="str">
        <f>IF(Presupuesto_Base!A14="","",Presupuesto_Base!A14)</f>
        <v/>
      </c>
      <c r="C113" s="11" t="str">
        <f>IF(Presupuesto_Base!A14="","",Presupuesto_Base!B14)</f>
        <v/>
      </c>
      <c r="D113" s="11" t="str">
        <f>IF(Presupuesto_Base!A14="","",Presupuesto_Base!C14)</f>
        <v/>
      </c>
      <c r="E113" s="44" t="str">
        <f>IF($B113="","",Presupuesto_Mensual!E14)</f>
        <v/>
      </c>
      <c r="F113" s="22"/>
      <c r="G113" s="35" t="str">
        <f t="shared" si="9"/>
        <v/>
      </c>
      <c r="H113" s="53" t="str">
        <f t="shared" si="10"/>
        <v/>
      </c>
      <c r="I113" s="54" t="str">
        <f t="shared" si="11"/>
        <v/>
      </c>
      <c r="J113" s="12"/>
    </row>
    <row r="114" spans="1:10">
      <c r="A114" s="10" t="str">
        <f>IF(Presupuesto_Base!A14="","", "Febrero")</f>
        <v/>
      </c>
      <c r="B114" s="11" t="str">
        <f>IF(Presupuesto_Base!A14="","",Presupuesto_Base!A14)</f>
        <v/>
      </c>
      <c r="C114" s="11" t="str">
        <f>IF(Presupuesto_Base!A14="","",Presupuesto_Base!B14)</f>
        <v/>
      </c>
      <c r="D114" s="11" t="str">
        <f>IF(Presupuesto_Base!A14="","",Presupuesto_Base!C14)</f>
        <v/>
      </c>
      <c r="E114" s="44" t="str">
        <f>IF($B114="","",Presupuesto_Mensual!F14)</f>
        <v/>
      </c>
      <c r="F114" s="22"/>
      <c r="G114" s="35" t="str">
        <f t="shared" si="9"/>
        <v/>
      </c>
      <c r="H114" s="53" t="str">
        <f t="shared" si="10"/>
        <v/>
      </c>
      <c r="I114" s="54" t="str">
        <f t="shared" si="11"/>
        <v/>
      </c>
      <c r="J114" s="12"/>
    </row>
    <row r="115" spans="1:10">
      <c r="A115" s="10" t="str">
        <f>IF(Presupuesto_Base!A14="","", "Marzo")</f>
        <v/>
      </c>
      <c r="B115" s="11" t="str">
        <f>IF(Presupuesto_Base!A14="","",Presupuesto_Base!A14)</f>
        <v/>
      </c>
      <c r="C115" s="11" t="str">
        <f>IF(Presupuesto_Base!A14="","",Presupuesto_Base!B14)</f>
        <v/>
      </c>
      <c r="D115" s="11" t="str">
        <f>IF(Presupuesto_Base!A14="","",Presupuesto_Base!C14)</f>
        <v/>
      </c>
      <c r="E115" s="44" t="str">
        <f>IF($B115="","",Presupuesto_Mensual!G14)</f>
        <v/>
      </c>
      <c r="F115" s="22"/>
      <c r="G115" s="35" t="str">
        <f t="shared" si="9"/>
        <v/>
      </c>
      <c r="H115" s="53" t="str">
        <f t="shared" si="10"/>
        <v/>
      </c>
      <c r="I115" s="54" t="str">
        <f t="shared" si="11"/>
        <v/>
      </c>
      <c r="J115" s="12"/>
    </row>
    <row r="116" spans="1:10">
      <c r="A116" s="10" t="str">
        <f>IF(Presupuesto_Base!A14="","", "Abril")</f>
        <v/>
      </c>
      <c r="B116" s="11" t="str">
        <f>IF(Presupuesto_Base!A14="","",Presupuesto_Base!A14)</f>
        <v/>
      </c>
      <c r="C116" s="11" t="str">
        <f>IF(Presupuesto_Base!A14="","",Presupuesto_Base!B14)</f>
        <v/>
      </c>
      <c r="D116" s="11" t="str">
        <f>IF(Presupuesto_Base!A14="","",Presupuesto_Base!C14)</f>
        <v/>
      </c>
      <c r="E116" s="44" t="str">
        <f>IF($B116="","",Presupuesto_Mensual!H14)</f>
        <v/>
      </c>
      <c r="F116" s="22"/>
      <c r="G116" s="35" t="str">
        <f t="shared" si="9"/>
        <v/>
      </c>
      <c r="H116" s="53" t="str">
        <f t="shared" si="10"/>
        <v/>
      </c>
      <c r="I116" s="54" t="str">
        <f t="shared" si="11"/>
        <v/>
      </c>
      <c r="J116" s="12"/>
    </row>
    <row r="117" spans="1:10">
      <c r="A117" s="10" t="str">
        <f>IF(Presupuesto_Base!A14="","", "Mayo")</f>
        <v/>
      </c>
      <c r="B117" s="11" t="str">
        <f>IF(Presupuesto_Base!A14="","",Presupuesto_Base!A14)</f>
        <v/>
      </c>
      <c r="C117" s="11" t="str">
        <f>IF(Presupuesto_Base!A14="","",Presupuesto_Base!B14)</f>
        <v/>
      </c>
      <c r="D117" s="11" t="str">
        <f>IF(Presupuesto_Base!A14="","",Presupuesto_Base!C14)</f>
        <v/>
      </c>
      <c r="E117" s="44" t="str">
        <f>IF($B117="","",Presupuesto_Mensual!I14)</f>
        <v/>
      </c>
      <c r="F117" s="22"/>
      <c r="G117" s="35" t="str">
        <f t="shared" si="9"/>
        <v/>
      </c>
      <c r="H117" s="53" t="str">
        <f t="shared" si="10"/>
        <v/>
      </c>
      <c r="I117" s="54" t="str">
        <f t="shared" si="11"/>
        <v/>
      </c>
      <c r="J117" s="12"/>
    </row>
    <row r="118" spans="1:10">
      <c r="A118" s="10" t="str">
        <f>IF(Presupuesto_Base!A14="","", "Junio")</f>
        <v/>
      </c>
      <c r="B118" s="11" t="str">
        <f>IF(Presupuesto_Base!A14="","",Presupuesto_Base!A14)</f>
        <v/>
      </c>
      <c r="C118" s="11" t="str">
        <f>IF(Presupuesto_Base!A14="","",Presupuesto_Base!B14)</f>
        <v/>
      </c>
      <c r="D118" s="11" t="str">
        <f>IF(Presupuesto_Base!A14="","",Presupuesto_Base!C14)</f>
        <v/>
      </c>
      <c r="E118" s="44" t="str">
        <f>IF($B118="","",Presupuesto_Mensual!J14)</f>
        <v/>
      </c>
      <c r="F118" s="22"/>
      <c r="G118" s="35" t="str">
        <f t="shared" si="9"/>
        <v/>
      </c>
      <c r="H118" s="53" t="str">
        <f t="shared" si="10"/>
        <v/>
      </c>
      <c r="I118" s="54" t="str">
        <f t="shared" si="11"/>
        <v/>
      </c>
      <c r="J118" s="12"/>
    </row>
    <row r="119" spans="1:10">
      <c r="A119" s="10" t="str">
        <f>IF(Presupuesto_Base!A14="","", "Julio")</f>
        <v/>
      </c>
      <c r="B119" s="11" t="str">
        <f>IF(Presupuesto_Base!A14="","",Presupuesto_Base!A14)</f>
        <v/>
      </c>
      <c r="C119" s="11" t="str">
        <f>IF(Presupuesto_Base!A14="","",Presupuesto_Base!B14)</f>
        <v/>
      </c>
      <c r="D119" s="11" t="str">
        <f>IF(Presupuesto_Base!A14="","",Presupuesto_Base!C14)</f>
        <v/>
      </c>
      <c r="E119" s="44" t="str">
        <f>IF($B119="","",Presupuesto_Mensual!K14)</f>
        <v/>
      </c>
      <c r="F119" s="22"/>
      <c r="G119" s="35" t="str">
        <f t="shared" si="9"/>
        <v/>
      </c>
      <c r="H119" s="53" t="str">
        <f t="shared" si="10"/>
        <v/>
      </c>
      <c r="I119" s="54" t="str">
        <f t="shared" si="11"/>
        <v/>
      </c>
      <c r="J119" s="12"/>
    </row>
    <row r="120" spans="1:10">
      <c r="A120" s="10" t="str">
        <f>IF(Presupuesto_Base!A14="","", "Agosto")</f>
        <v/>
      </c>
      <c r="B120" s="11" t="str">
        <f>IF(Presupuesto_Base!A14="","",Presupuesto_Base!A14)</f>
        <v/>
      </c>
      <c r="C120" s="11" t="str">
        <f>IF(Presupuesto_Base!A14="","",Presupuesto_Base!B14)</f>
        <v/>
      </c>
      <c r="D120" s="11" t="str">
        <f>IF(Presupuesto_Base!A14="","",Presupuesto_Base!C14)</f>
        <v/>
      </c>
      <c r="E120" s="44" t="str">
        <f>IF($B120="","",Presupuesto_Mensual!L14)</f>
        <v/>
      </c>
      <c r="F120" s="22"/>
      <c r="G120" s="35" t="str">
        <f t="shared" si="9"/>
        <v/>
      </c>
      <c r="H120" s="53" t="str">
        <f t="shared" si="10"/>
        <v/>
      </c>
      <c r="I120" s="54" t="str">
        <f t="shared" si="11"/>
        <v/>
      </c>
      <c r="J120" s="12"/>
    </row>
    <row r="121" spans="1:10">
      <c r="A121" s="10" t="str">
        <f>IF(Presupuesto_Base!A14="","", "Septiembre")</f>
        <v/>
      </c>
      <c r="B121" s="11" t="str">
        <f>IF(Presupuesto_Base!A14="","",Presupuesto_Base!A14)</f>
        <v/>
      </c>
      <c r="C121" s="11" t="str">
        <f>IF(Presupuesto_Base!A14="","",Presupuesto_Base!B14)</f>
        <v/>
      </c>
      <c r="D121" s="11" t="str">
        <f>IF(Presupuesto_Base!A14="","",Presupuesto_Base!C14)</f>
        <v/>
      </c>
      <c r="E121" s="44" t="str">
        <f>IF($B121="","",Presupuesto_Mensual!M14)</f>
        <v/>
      </c>
      <c r="F121" s="22"/>
      <c r="G121" s="35" t="str">
        <f t="shared" si="9"/>
        <v/>
      </c>
      <c r="H121" s="53" t="str">
        <f t="shared" si="10"/>
        <v/>
      </c>
      <c r="I121" s="54" t="str">
        <f t="shared" si="11"/>
        <v/>
      </c>
      <c r="J121" s="12"/>
    </row>
    <row r="122" spans="1:10">
      <c r="A122" s="10" t="str">
        <f>IF(Presupuesto_Base!A14="","", "Octubre")</f>
        <v/>
      </c>
      <c r="B122" s="11" t="str">
        <f>IF(Presupuesto_Base!A14="","",Presupuesto_Base!A14)</f>
        <v/>
      </c>
      <c r="C122" s="11" t="str">
        <f>IF(Presupuesto_Base!A14="","",Presupuesto_Base!B14)</f>
        <v/>
      </c>
      <c r="D122" s="11" t="str">
        <f>IF(Presupuesto_Base!A14="","",Presupuesto_Base!C14)</f>
        <v/>
      </c>
      <c r="E122" s="44" t="str">
        <f>IF($B122="","",Presupuesto_Mensual!N14)</f>
        <v/>
      </c>
      <c r="F122" s="22"/>
      <c r="G122" s="35" t="str">
        <f t="shared" si="9"/>
        <v/>
      </c>
      <c r="H122" s="53" t="str">
        <f t="shared" si="10"/>
        <v/>
      </c>
      <c r="I122" s="54" t="str">
        <f t="shared" si="11"/>
        <v/>
      </c>
      <c r="J122" s="12"/>
    </row>
    <row r="123" spans="1:10">
      <c r="A123" s="10" t="str">
        <f>IF(Presupuesto_Base!A14="","", "Noviembre")</f>
        <v/>
      </c>
      <c r="B123" s="11" t="str">
        <f>IF(Presupuesto_Base!A14="","",Presupuesto_Base!A14)</f>
        <v/>
      </c>
      <c r="C123" s="11" t="str">
        <f>IF(Presupuesto_Base!A14="","",Presupuesto_Base!B14)</f>
        <v/>
      </c>
      <c r="D123" s="11" t="str">
        <f>IF(Presupuesto_Base!A14="","",Presupuesto_Base!C14)</f>
        <v/>
      </c>
      <c r="E123" s="44" t="str">
        <f>IF($B123="","",Presupuesto_Mensual!O14)</f>
        <v/>
      </c>
      <c r="F123" s="22"/>
      <c r="G123" s="35" t="str">
        <f t="shared" si="9"/>
        <v/>
      </c>
      <c r="H123" s="53" t="str">
        <f t="shared" si="10"/>
        <v/>
      </c>
      <c r="I123" s="54" t="str">
        <f t="shared" si="11"/>
        <v/>
      </c>
      <c r="J123" s="12"/>
    </row>
    <row r="124" spans="1:10">
      <c r="A124" s="10" t="str">
        <f>IF(Presupuesto_Base!A14="","", "Diciembre")</f>
        <v/>
      </c>
      <c r="B124" s="11" t="str">
        <f>IF(Presupuesto_Base!A14="","",Presupuesto_Base!A14)</f>
        <v/>
      </c>
      <c r="C124" s="11" t="str">
        <f>IF(Presupuesto_Base!A14="","",Presupuesto_Base!B14)</f>
        <v/>
      </c>
      <c r="D124" s="11" t="str">
        <f>IF(Presupuesto_Base!A14="","",Presupuesto_Base!C14)</f>
        <v/>
      </c>
      <c r="E124" s="44" t="str">
        <f>IF($B124="","",Presupuesto_Mensual!P14)</f>
        <v/>
      </c>
      <c r="F124" s="22"/>
      <c r="G124" s="35" t="str">
        <f t="shared" si="9"/>
        <v/>
      </c>
      <c r="H124" s="53" t="str">
        <f t="shared" si="10"/>
        <v/>
      </c>
      <c r="I124" s="54" t="str">
        <f t="shared" si="11"/>
        <v/>
      </c>
      <c r="J124" s="12"/>
    </row>
    <row r="125" spans="1:10">
      <c r="A125" s="10" t="str">
        <f>IF(Presupuesto_Base!A15="","", "Enero")</f>
        <v/>
      </c>
      <c r="B125" s="11" t="str">
        <f>IF(Presupuesto_Base!A15="","",Presupuesto_Base!A15)</f>
        <v/>
      </c>
      <c r="C125" s="11" t="str">
        <f>IF(Presupuesto_Base!A15="","",Presupuesto_Base!B15)</f>
        <v/>
      </c>
      <c r="D125" s="11" t="str">
        <f>IF(Presupuesto_Base!A15="","",Presupuesto_Base!C15)</f>
        <v/>
      </c>
      <c r="E125" s="44" t="str">
        <f>IF($B125="","",Presupuesto_Mensual!E15)</f>
        <v/>
      </c>
      <c r="F125" s="22"/>
      <c r="G125" s="35" t="str">
        <f t="shared" si="9"/>
        <v/>
      </c>
      <c r="H125" s="53" t="str">
        <f t="shared" si="10"/>
        <v/>
      </c>
      <c r="I125" s="54" t="str">
        <f t="shared" si="11"/>
        <v/>
      </c>
      <c r="J125" s="12"/>
    </row>
    <row r="126" spans="1:10">
      <c r="A126" s="10" t="str">
        <f>IF(Presupuesto_Base!A15="","", "Febrero")</f>
        <v/>
      </c>
      <c r="B126" s="11" t="str">
        <f>IF(Presupuesto_Base!A15="","",Presupuesto_Base!A15)</f>
        <v/>
      </c>
      <c r="C126" s="11" t="str">
        <f>IF(Presupuesto_Base!A15="","",Presupuesto_Base!B15)</f>
        <v/>
      </c>
      <c r="D126" s="11" t="str">
        <f>IF(Presupuesto_Base!A15="","",Presupuesto_Base!C15)</f>
        <v/>
      </c>
      <c r="E126" s="44" t="str">
        <f>IF($B126="","",Presupuesto_Mensual!F15)</f>
        <v/>
      </c>
      <c r="F126" s="22"/>
      <c r="G126" s="35" t="str">
        <f t="shared" si="9"/>
        <v/>
      </c>
      <c r="H126" s="53" t="str">
        <f t="shared" si="10"/>
        <v/>
      </c>
      <c r="I126" s="54" t="str">
        <f t="shared" si="11"/>
        <v/>
      </c>
      <c r="J126" s="12"/>
    </row>
    <row r="127" spans="1:10">
      <c r="A127" s="10" t="str">
        <f>IF(Presupuesto_Base!A15="","", "Marzo")</f>
        <v/>
      </c>
      <c r="B127" s="11" t="str">
        <f>IF(Presupuesto_Base!A15="","",Presupuesto_Base!A15)</f>
        <v/>
      </c>
      <c r="C127" s="11" t="str">
        <f>IF(Presupuesto_Base!A15="","",Presupuesto_Base!B15)</f>
        <v/>
      </c>
      <c r="D127" s="11" t="str">
        <f>IF(Presupuesto_Base!A15="","",Presupuesto_Base!C15)</f>
        <v/>
      </c>
      <c r="E127" s="44" t="str">
        <f>IF($B127="","",Presupuesto_Mensual!G15)</f>
        <v/>
      </c>
      <c r="F127" s="22"/>
      <c r="G127" s="35" t="str">
        <f t="shared" si="9"/>
        <v/>
      </c>
      <c r="H127" s="53" t="str">
        <f t="shared" si="10"/>
        <v/>
      </c>
      <c r="I127" s="54" t="str">
        <f t="shared" si="11"/>
        <v/>
      </c>
      <c r="J127" s="12"/>
    </row>
    <row r="128" spans="1:10">
      <c r="A128" s="10" t="str">
        <f>IF(Presupuesto_Base!A15="","", "Abril")</f>
        <v/>
      </c>
      <c r="B128" s="11" t="str">
        <f>IF(Presupuesto_Base!A15="","",Presupuesto_Base!A15)</f>
        <v/>
      </c>
      <c r="C128" s="11" t="str">
        <f>IF(Presupuesto_Base!A15="","",Presupuesto_Base!B15)</f>
        <v/>
      </c>
      <c r="D128" s="11" t="str">
        <f>IF(Presupuesto_Base!A15="","",Presupuesto_Base!C15)</f>
        <v/>
      </c>
      <c r="E128" s="44" t="str">
        <f>IF($B128="","",Presupuesto_Mensual!H15)</f>
        <v/>
      </c>
      <c r="F128" s="22"/>
      <c r="G128" s="35" t="str">
        <f t="shared" si="9"/>
        <v/>
      </c>
      <c r="H128" s="53" t="str">
        <f t="shared" si="10"/>
        <v/>
      </c>
      <c r="I128" s="54" t="str">
        <f t="shared" si="11"/>
        <v/>
      </c>
      <c r="J128" s="12"/>
    </row>
    <row r="129" spans="1:10">
      <c r="A129" s="10" t="str">
        <f>IF(Presupuesto_Base!A15="","", "Mayo")</f>
        <v/>
      </c>
      <c r="B129" s="11" t="str">
        <f>IF(Presupuesto_Base!A15="","",Presupuesto_Base!A15)</f>
        <v/>
      </c>
      <c r="C129" s="11" t="str">
        <f>IF(Presupuesto_Base!A15="","",Presupuesto_Base!B15)</f>
        <v/>
      </c>
      <c r="D129" s="11" t="str">
        <f>IF(Presupuesto_Base!A15="","",Presupuesto_Base!C15)</f>
        <v/>
      </c>
      <c r="E129" s="44" t="str">
        <f>IF($B129="","",Presupuesto_Mensual!I15)</f>
        <v/>
      </c>
      <c r="F129" s="22"/>
      <c r="G129" s="35" t="str">
        <f t="shared" si="9"/>
        <v/>
      </c>
      <c r="H129" s="53" t="str">
        <f t="shared" si="10"/>
        <v/>
      </c>
      <c r="I129" s="54" t="str">
        <f t="shared" si="11"/>
        <v/>
      </c>
      <c r="J129" s="12"/>
    </row>
    <row r="130" spans="1:10">
      <c r="A130" s="10" t="str">
        <f>IF(Presupuesto_Base!A15="","", "Junio")</f>
        <v/>
      </c>
      <c r="B130" s="11" t="str">
        <f>IF(Presupuesto_Base!A15="","",Presupuesto_Base!A15)</f>
        <v/>
      </c>
      <c r="C130" s="11" t="str">
        <f>IF(Presupuesto_Base!A15="","",Presupuesto_Base!B15)</f>
        <v/>
      </c>
      <c r="D130" s="11" t="str">
        <f>IF(Presupuesto_Base!A15="","",Presupuesto_Base!C15)</f>
        <v/>
      </c>
      <c r="E130" s="44" t="str">
        <f>IF($B130="","",Presupuesto_Mensual!J15)</f>
        <v/>
      </c>
      <c r="F130" s="22"/>
      <c r="G130" s="35" t="str">
        <f t="shared" si="9"/>
        <v/>
      </c>
      <c r="H130" s="53" t="str">
        <f t="shared" si="10"/>
        <v/>
      </c>
      <c r="I130" s="54" t="str">
        <f t="shared" si="11"/>
        <v/>
      </c>
      <c r="J130" s="12"/>
    </row>
    <row r="131" spans="1:10">
      <c r="A131" s="10" t="str">
        <f>IF(Presupuesto_Base!A15="","", "Julio")</f>
        <v/>
      </c>
      <c r="B131" s="11" t="str">
        <f>IF(Presupuesto_Base!A15="","",Presupuesto_Base!A15)</f>
        <v/>
      </c>
      <c r="C131" s="11" t="str">
        <f>IF(Presupuesto_Base!A15="","",Presupuesto_Base!B15)</f>
        <v/>
      </c>
      <c r="D131" s="11" t="str">
        <f>IF(Presupuesto_Base!A15="","",Presupuesto_Base!C15)</f>
        <v/>
      </c>
      <c r="E131" s="44" t="str">
        <f>IF($B131="","",Presupuesto_Mensual!K15)</f>
        <v/>
      </c>
      <c r="F131" s="22"/>
      <c r="G131" s="35" t="str">
        <f t="shared" si="9"/>
        <v/>
      </c>
      <c r="H131" s="53" t="str">
        <f t="shared" si="10"/>
        <v/>
      </c>
      <c r="I131" s="54" t="str">
        <f t="shared" si="11"/>
        <v/>
      </c>
      <c r="J131" s="12"/>
    </row>
    <row r="132" spans="1:10">
      <c r="A132" s="10" t="str">
        <f>IF(Presupuesto_Base!A15="","", "Agosto")</f>
        <v/>
      </c>
      <c r="B132" s="11" t="str">
        <f>IF(Presupuesto_Base!A15="","",Presupuesto_Base!A15)</f>
        <v/>
      </c>
      <c r="C132" s="11" t="str">
        <f>IF(Presupuesto_Base!A15="","",Presupuesto_Base!B15)</f>
        <v/>
      </c>
      <c r="D132" s="11" t="str">
        <f>IF(Presupuesto_Base!A15="","",Presupuesto_Base!C15)</f>
        <v/>
      </c>
      <c r="E132" s="44" t="str">
        <f>IF($B132="","",Presupuesto_Mensual!L15)</f>
        <v/>
      </c>
      <c r="F132" s="22"/>
      <c r="G132" s="35" t="str">
        <f t="shared" si="9"/>
        <v/>
      </c>
      <c r="H132" s="53" t="str">
        <f t="shared" si="10"/>
        <v/>
      </c>
      <c r="I132" s="54" t="str">
        <f t="shared" si="11"/>
        <v/>
      </c>
      <c r="J132" s="12"/>
    </row>
    <row r="133" spans="1:10">
      <c r="A133" s="10" t="str">
        <f>IF(Presupuesto_Base!A15="","", "Septiembre")</f>
        <v/>
      </c>
      <c r="B133" s="11" t="str">
        <f>IF(Presupuesto_Base!A15="","",Presupuesto_Base!A15)</f>
        <v/>
      </c>
      <c r="C133" s="11" t="str">
        <f>IF(Presupuesto_Base!A15="","",Presupuesto_Base!B15)</f>
        <v/>
      </c>
      <c r="D133" s="11" t="str">
        <f>IF(Presupuesto_Base!A15="","",Presupuesto_Base!C15)</f>
        <v/>
      </c>
      <c r="E133" s="44" t="str">
        <f>IF($B133="","",Presupuesto_Mensual!M15)</f>
        <v/>
      </c>
      <c r="F133" s="22"/>
      <c r="G133" s="35" t="str">
        <f t="shared" ref="G133:G164" si="12">IF(F133="","",F133-E133)</f>
        <v/>
      </c>
      <c r="H133" s="53" t="str">
        <f t="shared" ref="H133:H164" si="13">IF(OR(E133=0,F133=""),"",F133/E133)</f>
        <v/>
      </c>
      <c r="I133" s="54" t="str">
        <f t="shared" ref="I133:I164" si="14">IF($B133="","",IF(H133="","Pendiente",IF(H133&gt;=1,"Cumple",IF(H133&gt;=0.9,"Revisar","Alerta"))))</f>
        <v/>
      </c>
      <c r="J133" s="12"/>
    </row>
    <row r="134" spans="1:10">
      <c r="A134" s="10" t="str">
        <f>IF(Presupuesto_Base!A15="","", "Octubre")</f>
        <v/>
      </c>
      <c r="B134" s="11" t="str">
        <f>IF(Presupuesto_Base!A15="","",Presupuesto_Base!A15)</f>
        <v/>
      </c>
      <c r="C134" s="11" t="str">
        <f>IF(Presupuesto_Base!A15="","",Presupuesto_Base!B15)</f>
        <v/>
      </c>
      <c r="D134" s="11" t="str">
        <f>IF(Presupuesto_Base!A15="","",Presupuesto_Base!C15)</f>
        <v/>
      </c>
      <c r="E134" s="44" t="str">
        <f>IF($B134="","",Presupuesto_Mensual!N15)</f>
        <v/>
      </c>
      <c r="F134" s="22"/>
      <c r="G134" s="35" t="str">
        <f t="shared" si="12"/>
        <v/>
      </c>
      <c r="H134" s="53" t="str">
        <f t="shared" si="13"/>
        <v/>
      </c>
      <c r="I134" s="54" t="str">
        <f t="shared" si="14"/>
        <v/>
      </c>
      <c r="J134" s="12"/>
    </row>
    <row r="135" spans="1:10">
      <c r="A135" s="10" t="str">
        <f>IF(Presupuesto_Base!A15="","", "Noviembre")</f>
        <v/>
      </c>
      <c r="B135" s="11" t="str">
        <f>IF(Presupuesto_Base!A15="","",Presupuesto_Base!A15)</f>
        <v/>
      </c>
      <c r="C135" s="11" t="str">
        <f>IF(Presupuesto_Base!A15="","",Presupuesto_Base!B15)</f>
        <v/>
      </c>
      <c r="D135" s="11" t="str">
        <f>IF(Presupuesto_Base!A15="","",Presupuesto_Base!C15)</f>
        <v/>
      </c>
      <c r="E135" s="44" t="str">
        <f>IF($B135="","",Presupuesto_Mensual!O15)</f>
        <v/>
      </c>
      <c r="F135" s="22"/>
      <c r="G135" s="35" t="str">
        <f t="shared" si="12"/>
        <v/>
      </c>
      <c r="H135" s="53" t="str">
        <f t="shared" si="13"/>
        <v/>
      </c>
      <c r="I135" s="54" t="str">
        <f t="shared" si="14"/>
        <v/>
      </c>
      <c r="J135" s="12"/>
    </row>
    <row r="136" spans="1:10">
      <c r="A136" s="10" t="str">
        <f>IF(Presupuesto_Base!A15="","", "Diciembre")</f>
        <v/>
      </c>
      <c r="B136" s="11" t="str">
        <f>IF(Presupuesto_Base!A15="","",Presupuesto_Base!A15)</f>
        <v/>
      </c>
      <c r="C136" s="11" t="str">
        <f>IF(Presupuesto_Base!A15="","",Presupuesto_Base!B15)</f>
        <v/>
      </c>
      <c r="D136" s="11" t="str">
        <f>IF(Presupuesto_Base!A15="","",Presupuesto_Base!C15)</f>
        <v/>
      </c>
      <c r="E136" s="44" t="str">
        <f>IF($B136="","",Presupuesto_Mensual!P15)</f>
        <v/>
      </c>
      <c r="F136" s="22"/>
      <c r="G136" s="35" t="str">
        <f t="shared" si="12"/>
        <v/>
      </c>
      <c r="H136" s="53" t="str">
        <f t="shared" si="13"/>
        <v/>
      </c>
      <c r="I136" s="54" t="str">
        <f t="shared" si="14"/>
        <v/>
      </c>
      <c r="J136" s="12"/>
    </row>
    <row r="137" spans="1:10">
      <c r="A137" s="10" t="str">
        <f>IF(Presupuesto_Base!A16="","", "Enero")</f>
        <v/>
      </c>
      <c r="B137" s="11" t="str">
        <f>IF(Presupuesto_Base!A16="","",Presupuesto_Base!A16)</f>
        <v/>
      </c>
      <c r="C137" s="11" t="str">
        <f>IF(Presupuesto_Base!A16="","",Presupuesto_Base!B16)</f>
        <v/>
      </c>
      <c r="D137" s="11" t="str">
        <f>IF(Presupuesto_Base!A16="","",Presupuesto_Base!C16)</f>
        <v/>
      </c>
      <c r="E137" s="44" t="str">
        <f>IF($B137="","",Presupuesto_Mensual!E16)</f>
        <v/>
      </c>
      <c r="F137" s="22"/>
      <c r="G137" s="35" t="str">
        <f t="shared" si="12"/>
        <v/>
      </c>
      <c r="H137" s="53" t="str">
        <f t="shared" si="13"/>
        <v/>
      </c>
      <c r="I137" s="54" t="str">
        <f t="shared" si="14"/>
        <v/>
      </c>
      <c r="J137" s="12"/>
    </row>
    <row r="138" spans="1:10">
      <c r="A138" s="10" t="str">
        <f>IF(Presupuesto_Base!A16="","", "Febrero")</f>
        <v/>
      </c>
      <c r="B138" s="11" t="str">
        <f>IF(Presupuesto_Base!A16="","",Presupuesto_Base!A16)</f>
        <v/>
      </c>
      <c r="C138" s="11" t="str">
        <f>IF(Presupuesto_Base!A16="","",Presupuesto_Base!B16)</f>
        <v/>
      </c>
      <c r="D138" s="11" t="str">
        <f>IF(Presupuesto_Base!A16="","",Presupuesto_Base!C16)</f>
        <v/>
      </c>
      <c r="E138" s="44" t="str">
        <f>IF($B138="","",Presupuesto_Mensual!F16)</f>
        <v/>
      </c>
      <c r="F138" s="22"/>
      <c r="G138" s="35" t="str">
        <f t="shared" si="12"/>
        <v/>
      </c>
      <c r="H138" s="53" t="str">
        <f t="shared" si="13"/>
        <v/>
      </c>
      <c r="I138" s="54" t="str">
        <f t="shared" si="14"/>
        <v/>
      </c>
      <c r="J138" s="12"/>
    </row>
    <row r="139" spans="1:10">
      <c r="A139" s="10" t="str">
        <f>IF(Presupuesto_Base!A16="","", "Marzo")</f>
        <v/>
      </c>
      <c r="B139" s="11" t="str">
        <f>IF(Presupuesto_Base!A16="","",Presupuesto_Base!A16)</f>
        <v/>
      </c>
      <c r="C139" s="11" t="str">
        <f>IF(Presupuesto_Base!A16="","",Presupuesto_Base!B16)</f>
        <v/>
      </c>
      <c r="D139" s="11" t="str">
        <f>IF(Presupuesto_Base!A16="","",Presupuesto_Base!C16)</f>
        <v/>
      </c>
      <c r="E139" s="44" t="str">
        <f>IF($B139="","",Presupuesto_Mensual!G16)</f>
        <v/>
      </c>
      <c r="F139" s="22"/>
      <c r="G139" s="35" t="str">
        <f t="shared" si="12"/>
        <v/>
      </c>
      <c r="H139" s="53" t="str">
        <f t="shared" si="13"/>
        <v/>
      </c>
      <c r="I139" s="54" t="str">
        <f t="shared" si="14"/>
        <v/>
      </c>
      <c r="J139" s="12"/>
    </row>
    <row r="140" spans="1:10">
      <c r="A140" s="10" t="str">
        <f>IF(Presupuesto_Base!A16="","", "Abril")</f>
        <v/>
      </c>
      <c r="B140" s="11" t="str">
        <f>IF(Presupuesto_Base!A16="","",Presupuesto_Base!A16)</f>
        <v/>
      </c>
      <c r="C140" s="11" t="str">
        <f>IF(Presupuesto_Base!A16="","",Presupuesto_Base!B16)</f>
        <v/>
      </c>
      <c r="D140" s="11" t="str">
        <f>IF(Presupuesto_Base!A16="","",Presupuesto_Base!C16)</f>
        <v/>
      </c>
      <c r="E140" s="44" t="str">
        <f>IF($B140="","",Presupuesto_Mensual!H16)</f>
        <v/>
      </c>
      <c r="F140" s="22"/>
      <c r="G140" s="35" t="str">
        <f t="shared" si="12"/>
        <v/>
      </c>
      <c r="H140" s="53" t="str">
        <f t="shared" si="13"/>
        <v/>
      </c>
      <c r="I140" s="54" t="str">
        <f t="shared" si="14"/>
        <v/>
      </c>
      <c r="J140" s="12"/>
    </row>
    <row r="141" spans="1:10">
      <c r="A141" s="10" t="str">
        <f>IF(Presupuesto_Base!A16="","", "Mayo")</f>
        <v/>
      </c>
      <c r="B141" s="11" t="str">
        <f>IF(Presupuesto_Base!A16="","",Presupuesto_Base!A16)</f>
        <v/>
      </c>
      <c r="C141" s="11" t="str">
        <f>IF(Presupuesto_Base!A16="","",Presupuesto_Base!B16)</f>
        <v/>
      </c>
      <c r="D141" s="11" t="str">
        <f>IF(Presupuesto_Base!A16="","",Presupuesto_Base!C16)</f>
        <v/>
      </c>
      <c r="E141" s="44" t="str">
        <f>IF($B141="","",Presupuesto_Mensual!I16)</f>
        <v/>
      </c>
      <c r="F141" s="22"/>
      <c r="G141" s="35" t="str">
        <f t="shared" si="12"/>
        <v/>
      </c>
      <c r="H141" s="53" t="str">
        <f t="shared" si="13"/>
        <v/>
      </c>
      <c r="I141" s="54" t="str">
        <f t="shared" si="14"/>
        <v/>
      </c>
      <c r="J141" s="12"/>
    </row>
    <row r="142" spans="1:10">
      <c r="A142" s="10" t="str">
        <f>IF(Presupuesto_Base!A16="","", "Junio")</f>
        <v/>
      </c>
      <c r="B142" s="11" t="str">
        <f>IF(Presupuesto_Base!A16="","",Presupuesto_Base!A16)</f>
        <v/>
      </c>
      <c r="C142" s="11" t="str">
        <f>IF(Presupuesto_Base!A16="","",Presupuesto_Base!B16)</f>
        <v/>
      </c>
      <c r="D142" s="11" t="str">
        <f>IF(Presupuesto_Base!A16="","",Presupuesto_Base!C16)</f>
        <v/>
      </c>
      <c r="E142" s="44" t="str">
        <f>IF($B142="","",Presupuesto_Mensual!J16)</f>
        <v/>
      </c>
      <c r="F142" s="22"/>
      <c r="G142" s="35" t="str">
        <f t="shared" si="12"/>
        <v/>
      </c>
      <c r="H142" s="53" t="str">
        <f t="shared" si="13"/>
        <v/>
      </c>
      <c r="I142" s="54" t="str">
        <f t="shared" si="14"/>
        <v/>
      </c>
      <c r="J142" s="12"/>
    </row>
    <row r="143" spans="1:10">
      <c r="A143" s="10" t="str">
        <f>IF(Presupuesto_Base!A16="","", "Julio")</f>
        <v/>
      </c>
      <c r="B143" s="11" t="str">
        <f>IF(Presupuesto_Base!A16="","",Presupuesto_Base!A16)</f>
        <v/>
      </c>
      <c r="C143" s="11" t="str">
        <f>IF(Presupuesto_Base!A16="","",Presupuesto_Base!B16)</f>
        <v/>
      </c>
      <c r="D143" s="11" t="str">
        <f>IF(Presupuesto_Base!A16="","",Presupuesto_Base!C16)</f>
        <v/>
      </c>
      <c r="E143" s="44" t="str">
        <f>IF($B143="","",Presupuesto_Mensual!K16)</f>
        <v/>
      </c>
      <c r="F143" s="22"/>
      <c r="G143" s="35" t="str">
        <f t="shared" si="12"/>
        <v/>
      </c>
      <c r="H143" s="53" t="str">
        <f t="shared" si="13"/>
        <v/>
      </c>
      <c r="I143" s="54" t="str">
        <f t="shared" si="14"/>
        <v/>
      </c>
      <c r="J143" s="12"/>
    </row>
    <row r="144" spans="1:10">
      <c r="A144" s="10" t="str">
        <f>IF(Presupuesto_Base!A16="","", "Agosto")</f>
        <v/>
      </c>
      <c r="B144" s="11" t="str">
        <f>IF(Presupuesto_Base!A16="","",Presupuesto_Base!A16)</f>
        <v/>
      </c>
      <c r="C144" s="11" t="str">
        <f>IF(Presupuesto_Base!A16="","",Presupuesto_Base!B16)</f>
        <v/>
      </c>
      <c r="D144" s="11" t="str">
        <f>IF(Presupuesto_Base!A16="","",Presupuesto_Base!C16)</f>
        <v/>
      </c>
      <c r="E144" s="44" t="str">
        <f>IF($B144="","",Presupuesto_Mensual!L16)</f>
        <v/>
      </c>
      <c r="F144" s="22"/>
      <c r="G144" s="35" t="str">
        <f t="shared" si="12"/>
        <v/>
      </c>
      <c r="H144" s="53" t="str">
        <f t="shared" si="13"/>
        <v/>
      </c>
      <c r="I144" s="54" t="str">
        <f t="shared" si="14"/>
        <v/>
      </c>
      <c r="J144" s="12"/>
    </row>
    <row r="145" spans="1:10">
      <c r="A145" s="10" t="str">
        <f>IF(Presupuesto_Base!A16="","", "Septiembre")</f>
        <v/>
      </c>
      <c r="B145" s="11" t="str">
        <f>IF(Presupuesto_Base!A16="","",Presupuesto_Base!A16)</f>
        <v/>
      </c>
      <c r="C145" s="11" t="str">
        <f>IF(Presupuesto_Base!A16="","",Presupuesto_Base!B16)</f>
        <v/>
      </c>
      <c r="D145" s="11" t="str">
        <f>IF(Presupuesto_Base!A16="","",Presupuesto_Base!C16)</f>
        <v/>
      </c>
      <c r="E145" s="44" t="str">
        <f>IF($B145="","",Presupuesto_Mensual!M16)</f>
        <v/>
      </c>
      <c r="F145" s="22"/>
      <c r="G145" s="35" t="str">
        <f t="shared" si="12"/>
        <v/>
      </c>
      <c r="H145" s="53" t="str">
        <f t="shared" si="13"/>
        <v/>
      </c>
      <c r="I145" s="54" t="str">
        <f t="shared" si="14"/>
        <v/>
      </c>
      <c r="J145" s="12"/>
    </row>
    <row r="146" spans="1:10">
      <c r="A146" s="10" t="str">
        <f>IF(Presupuesto_Base!A16="","", "Octubre")</f>
        <v/>
      </c>
      <c r="B146" s="11" t="str">
        <f>IF(Presupuesto_Base!A16="","",Presupuesto_Base!A16)</f>
        <v/>
      </c>
      <c r="C146" s="11" t="str">
        <f>IF(Presupuesto_Base!A16="","",Presupuesto_Base!B16)</f>
        <v/>
      </c>
      <c r="D146" s="11" t="str">
        <f>IF(Presupuesto_Base!A16="","",Presupuesto_Base!C16)</f>
        <v/>
      </c>
      <c r="E146" s="44" t="str">
        <f>IF($B146="","",Presupuesto_Mensual!N16)</f>
        <v/>
      </c>
      <c r="F146" s="22"/>
      <c r="G146" s="35" t="str">
        <f t="shared" si="12"/>
        <v/>
      </c>
      <c r="H146" s="53" t="str">
        <f t="shared" si="13"/>
        <v/>
      </c>
      <c r="I146" s="54" t="str">
        <f t="shared" si="14"/>
        <v/>
      </c>
      <c r="J146" s="12"/>
    </row>
    <row r="147" spans="1:10">
      <c r="A147" s="10" t="str">
        <f>IF(Presupuesto_Base!A16="","", "Noviembre")</f>
        <v/>
      </c>
      <c r="B147" s="11" t="str">
        <f>IF(Presupuesto_Base!A16="","",Presupuesto_Base!A16)</f>
        <v/>
      </c>
      <c r="C147" s="11" t="str">
        <f>IF(Presupuesto_Base!A16="","",Presupuesto_Base!B16)</f>
        <v/>
      </c>
      <c r="D147" s="11" t="str">
        <f>IF(Presupuesto_Base!A16="","",Presupuesto_Base!C16)</f>
        <v/>
      </c>
      <c r="E147" s="44" t="str">
        <f>IF($B147="","",Presupuesto_Mensual!O16)</f>
        <v/>
      </c>
      <c r="F147" s="22"/>
      <c r="G147" s="35" t="str">
        <f t="shared" si="12"/>
        <v/>
      </c>
      <c r="H147" s="53" t="str">
        <f t="shared" si="13"/>
        <v/>
      </c>
      <c r="I147" s="54" t="str">
        <f t="shared" si="14"/>
        <v/>
      </c>
      <c r="J147" s="12"/>
    </row>
    <row r="148" spans="1:10">
      <c r="A148" s="10" t="str">
        <f>IF(Presupuesto_Base!A16="","", "Diciembre")</f>
        <v/>
      </c>
      <c r="B148" s="11" t="str">
        <f>IF(Presupuesto_Base!A16="","",Presupuesto_Base!A16)</f>
        <v/>
      </c>
      <c r="C148" s="11" t="str">
        <f>IF(Presupuesto_Base!A16="","",Presupuesto_Base!B16)</f>
        <v/>
      </c>
      <c r="D148" s="11" t="str">
        <f>IF(Presupuesto_Base!A16="","",Presupuesto_Base!C16)</f>
        <v/>
      </c>
      <c r="E148" s="44" t="str">
        <f>IF($B148="","",Presupuesto_Mensual!P16)</f>
        <v/>
      </c>
      <c r="F148" s="22"/>
      <c r="G148" s="35" t="str">
        <f t="shared" si="12"/>
        <v/>
      </c>
      <c r="H148" s="53" t="str">
        <f t="shared" si="13"/>
        <v/>
      </c>
      <c r="I148" s="54" t="str">
        <f t="shared" si="14"/>
        <v/>
      </c>
      <c r="J148" s="12"/>
    </row>
    <row r="149" spans="1:10">
      <c r="A149" s="10" t="str">
        <f>IF(Presupuesto_Base!A17="","", "Enero")</f>
        <v/>
      </c>
      <c r="B149" s="11" t="str">
        <f>IF(Presupuesto_Base!A17="","",Presupuesto_Base!A17)</f>
        <v/>
      </c>
      <c r="C149" s="11" t="str">
        <f>IF(Presupuesto_Base!A17="","",Presupuesto_Base!B17)</f>
        <v/>
      </c>
      <c r="D149" s="11" t="str">
        <f>IF(Presupuesto_Base!A17="","",Presupuesto_Base!C17)</f>
        <v/>
      </c>
      <c r="E149" s="44" t="str">
        <f>IF($B149="","",Presupuesto_Mensual!E17)</f>
        <v/>
      </c>
      <c r="F149" s="22"/>
      <c r="G149" s="35" t="str">
        <f t="shared" si="12"/>
        <v/>
      </c>
      <c r="H149" s="53" t="str">
        <f t="shared" si="13"/>
        <v/>
      </c>
      <c r="I149" s="54" t="str">
        <f t="shared" si="14"/>
        <v/>
      </c>
      <c r="J149" s="12"/>
    </row>
    <row r="150" spans="1:10">
      <c r="A150" s="10" t="str">
        <f>IF(Presupuesto_Base!A17="","", "Febrero")</f>
        <v/>
      </c>
      <c r="B150" s="11" t="str">
        <f>IF(Presupuesto_Base!A17="","",Presupuesto_Base!A17)</f>
        <v/>
      </c>
      <c r="C150" s="11" t="str">
        <f>IF(Presupuesto_Base!A17="","",Presupuesto_Base!B17)</f>
        <v/>
      </c>
      <c r="D150" s="11" t="str">
        <f>IF(Presupuesto_Base!A17="","",Presupuesto_Base!C17)</f>
        <v/>
      </c>
      <c r="E150" s="44" t="str">
        <f>IF($B150="","",Presupuesto_Mensual!F17)</f>
        <v/>
      </c>
      <c r="F150" s="22"/>
      <c r="G150" s="35" t="str">
        <f t="shared" si="12"/>
        <v/>
      </c>
      <c r="H150" s="53" t="str">
        <f t="shared" si="13"/>
        <v/>
      </c>
      <c r="I150" s="54" t="str">
        <f t="shared" si="14"/>
        <v/>
      </c>
      <c r="J150" s="12"/>
    </row>
    <row r="151" spans="1:10">
      <c r="A151" s="10" t="str">
        <f>IF(Presupuesto_Base!A17="","", "Marzo")</f>
        <v/>
      </c>
      <c r="B151" s="11" t="str">
        <f>IF(Presupuesto_Base!A17="","",Presupuesto_Base!A17)</f>
        <v/>
      </c>
      <c r="C151" s="11" t="str">
        <f>IF(Presupuesto_Base!A17="","",Presupuesto_Base!B17)</f>
        <v/>
      </c>
      <c r="D151" s="11" t="str">
        <f>IF(Presupuesto_Base!A17="","",Presupuesto_Base!C17)</f>
        <v/>
      </c>
      <c r="E151" s="44" t="str">
        <f>IF($B151="","",Presupuesto_Mensual!G17)</f>
        <v/>
      </c>
      <c r="F151" s="22"/>
      <c r="G151" s="35" t="str">
        <f t="shared" si="12"/>
        <v/>
      </c>
      <c r="H151" s="53" t="str">
        <f t="shared" si="13"/>
        <v/>
      </c>
      <c r="I151" s="54" t="str">
        <f t="shared" si="14"/>
        <v/>
      </c>
      <c r="J151" s="12"/>
    </row>
    <row r="152" spans="1:10">
      <c r="A152" s="10" t="str">
        <f>IF(Presupuesto_Base!A17="","", "Abril")</f>
        <v/>
      </c>
      <c r="B152" s="11" t="str">
        <f>IF(Presupuesto_Base!A17="","",Presupuesto_Base!A17)</f>
        <v/>
      </c>
      <c r="C152" s="11" t="str">
        <f>IF(Presupuesto_Base!A17="","",Presupuesto_Base!B17)</f>
        <v/>
      </c>
      <c r="D152" s="11" t="str">
        <f>IF(Presupuesto_Base!A17="","",Presupuesto_Base!C17)</f>
        <v/>
      </c>
      <c r="E152" s="44" t="str">
        <f>IF($B152="","",Presupuesto_Mensual!H17)</f>
        <v/>
      </c>
      <c r="F152" s="22"/>
      <c r="G152" s="35" t="str">
        <f t="shared" si="12"/>
        <v/>
      </c>
      <c r="H152" s="53" t="str">
        <f t="shared" si="13"/>
        <v/>
      </c>
      <c r="I152" s="54" t="str">
        <f t="shared" si="14"/>
        <v/>
      </c>
      <c r="J152" s="12"/>
    </row>
    <row r="153" spans="1:10">
      <c r="A153" s="10" t="str">
        <f>IF(Presupuesto_Base!A17="","", "Mayo")</f>
        <v/>
      </c>
      <c r="B153" s="11" t="str">
        <f>IF(Presupuesto_Base!A17="","",Presupuesto_Base!A17)</f>
        <v/>
      </c>
      <c r="C153" s="11" t="str">
        <f>IF(Presupuesto_Base!A17="","",Presupuesto_Base!B17)</f>
        <v/>
      </c>
      <c r="D153" s="11" t="str">
        <f>IF(Presupuesto_Base!A17="","",Presupuesto_Base!C17)</f>
        <v/>
      </c>
      <c r="E153" s="44" t="str">
        <f>IF($B153="","",Presupuesto_Mensual!I17)</f>
        <v/>
      </c>
      <c r="F153" s="22"/>
      <c r="G153" s="35" t="str">
        <f t="shared" si="12"/>
        <v/>
      </c>
      <c r="H153" s="53" t="str">
        <f t="shared" si="13"/>
        <v/>
      </c>
      <c r="I153" s="54" t="str">
        <f t="shared" si="14"/>
        <v/>
      </c>
      <c r="J153" s="12"/>
    </row>
    <row r="154" spans="1:10">
      <c r="A154" s="10" t="str">
        <f>IF(Presupuesto_Base!A17="","", "Junio")</f>
        <v/>
      </c>
      <c r="B154" s="11" t="str">
        <f>IF(Presupuesto_Base!A17="","",Presupuesto_Base!A17)</f>
        <v/>
      </c>
      <c r="C154" s="11" t="str">
        <f>IF(Presupuesto_Base!A17="","",Presupuesto_Base!B17)</f>
        <v/>
      </c>
      <c r="D154" s="11" t="str">
        <f>IF(Presupuesto_Base!A17="","",Presupuesto_Base!C17)</f>
        <v/>
      </c>
      <c r="E154" s="44" t="str">
        <f>IF($B154="","",Presupuesto_Mensual!J17)</f>
        <v/>
      </c>
      <c r="F154" s="22"/>
      <c r="G154" s="35" t="str">
        <f t="shared" si="12"/>
        <v/>
      </c>
      <c r="H154" s="53" t="str">
        <f t="shared" si="13"/>
        <v/>
      </c>
      <c r="I154" s="54" t="str">
        <f t="shared" si="14"/>
        <v/>
      </c>
      <c r="J154" s="12"/>
    </row>
    <row r="155" spans="1:10">
      <c r="A155" s="10" t="str">
        <f>IF(Presupuesto_Base!A17="","", "Julio")</f>
        <v/>
      </c>
      <c r="B155" s="11" t="str">
        <f>IF(Presupuesto_Base!A17="","",Presupuesto_Base!A17)</f>
        <v/>
      </c>
      <c r="C155" s="11" t="str">
        <f>IF(Presupuesto_Base!A17="","",Presupuesto_Base!B17)</f>
        <v/>
      </c>
      <c r="D155" s="11" t="str">
        <f>IF(Presupuesto_Base!A17="","",Presupuesto_Base!C17)</f>
        <v/>
      </c>
      <c r="E155" s="44" t="str">
        <f>IF($B155="","",Presupuesto_Mensual!K17)</f>
        <v/>
      </c>
      <c r="F155" s="22"/>
      <c r="G155" s="35" t="str">
        <f t="shared" si="12"/>
        <v/>
      </c>
      <c r="H155" s="53" t="str">
        <f t="shared" si="13"/>
        <v/>
      </c>
      <c r="I155" s="54" t="str">
        <f t="shared" si="14"/>
        <v/>
      </c>
      <c r="J155" s="12"/>
    </row>
    <row r="156" spans="1:10">
      <c r="A156" s="10" t="str">
        <f>IF(Presupuesto_Base!A17="","", "Agosto")</f>
        <v/>
      </c>
      <c r="B156" s="11" t="str">
        <f>IF(Presupuesto_Base!A17="","",Presupuesto_Base!A17)</f>
        <v/>
      </c>
      <c r="C156" s="11" t="str">
        <f>IF(Presupuesto_Base!A17="","",Presupuesto_Base!B17)</f>
        <v/>
      </c>
      <c r="D156" s="11" t="str">
        <f>IF(Presupuesto_Base!A17="","",Presupuesto_Base!C17)</f>
        <v/>
      </c>
      <c r="E156" s="44" t="str">
        <f>IF($B156="","",Presupuesto_Mensual!L17)</f>
        <v/>
      </c>
      <c r="F156" s="22"/>
      <c r="G156" s="35" t="str">
        <f t="shared" si="12"/>
        <v/>
      </c>
      <c r="H156" s="53" t="str">
        <f t="shared" si="13"/>
        <v/>
      </c>
      <c r="I156" s="54" t="str">
        <f t="shared" si="14"/>
        <v/>
      </c>
      <c r="J156" s="12"/>
    </row>
    <row r="157" spans="1:10">
      <c r="A157" s="10" t="str">
        <f>IF(Presupuesto_Base!A17="","", "Septiembre")</f>
        <v/>
      </c>
      <c r="B157" s="11" t="str">
        <f>IF(Presupuesto_Base!A17="","",Presupuesto_Base!A17)</f>
        <v/>
      </c>
      <c r="C157" s="11" t="str">
        <f>IF(Presupuesto_Base!A17="","",Presupuesto_Base!B17)</f>
        <v/>
      </c>
      <c r="D157" s="11" t="str">
        <f>IF(Presupuesto_Base!A17="","",Presupuesto_Base!C17)</f>
        <v/>
      </c>
      <c r="E157" s="44" t="str">
        <f>IF($B157="","",Presupuesto_Mensual!M17)</f>
        <v/>
      </c>
      <c r="F157" s="22"/>
      <c r="G157" s="35" t="str">
        <f t="shared" si="12"/>
        <v/>
      </c>
      <c r="H157" s="53" t="str">
        <f t="shared" si="13"/>
        <v/>
      </c>
      <c r="I157" s="54" t="str">
        <f t="shared" si="14"/>
        <v/>
      </c>
      <c r="J157" s="12"/>
    </row>
    <row r="158" spans="1:10">
      <c r="A158" s="10" t="str">
        <f>IF(Presupuesto_Base!A17="","", "Octubre")</f>
        <v/>
      </c>
      <c r="B158" s="11" t="str">
        <f>IF(Presupuesto_Base!A17="","",Presupuesto_Base!A17)</f>
        <v/>
      </c>
      <c r="C158" s="11" t="str">
        <f>IF(Presupuesto_Base!A17="","",Presupuesto_Base!B17)</f>
        <v/>
      </c>
      <c r="D158" s="11" t="str">
        <f>IF(Presupuesto_Base!A17="","",Presupuesto_Base!C17)</f>
        <v/>
      </c>
      <c r="E158" s="44" t="str">
        <f>IF($B158="","",Presupuesto_Mensual!N17)</f>
        <v/>
      </c>
      <c r="F158" s="22"/>
      <c r="G158" s="35" t="str">
        <f t="shared" si="12"/>
        <v/>
      </c>
      <c r="H158" s="53" t="str">
        <f t="shared" si="13"/>
        <v/>
      </c>
      <c r="I158" s="54" t="str">
        <f t="shared" si="14"/>
        <v/>
      </c>
      <c r="J158" s="12"/>
    </row>
    <row r="159" spans="1:10">
      <c r="A159" s="10" t="str">
        <f>IF(Presupuesto_Base!A17="","", "Noviembre")</f>
        <v/>
      </c>
      <c r="B159" s="11" t="str">
        <f>IF(Presupuesto_Base!A17="","",Presupuesto_Base!A17)</f>
        <v/>
      </c>
      <c r="C159" s="11" t="str">
        <f>IF(Presupuesto_Base!A17="","",Presupuesto_Base!B17)</f>
        <v/>
      </c>
      <c r="D159" s="11" t="str">
        <f>IF(Presupuesto_Base!A17="","",Presupuesto_Base!C17)</f>
        <v/>
      </c>
      <c r="E159" s="44" t="str">
        <f>IF($B159="","",Presupuesto_Mensual!O17)</f>
        <v/>
      </c>
      <c r="F159" s="22"/>
      <c r="G159" s="35" t="str">
        <f t="shared" si="12"/>
        <v/>
      </c>
      <c r="H159" s="53" t="str">
        <f t="shared" si="13"/>
        <v/>
      </c>
      <c r="I159" s="54" t="str">
        <f t="shared" si="14"/>
        <v/>
      </c>
      <c r="J159" s="12"/>
    </row>
    <row r="160" spans="1:10">
      <c r="A160" s="10" t="str">
        <f>IF(Presupuesto_Base!A17="","", "Diciembre")</f>
        <v/>
      </c>
      <c r="B160" s="11" t="str">
        <f>IF(Presupuesto_Base!A17="","",Presupuesto_Base!A17)</f>
        <v/>
      </c>
      <c r="C160" s="11" t="str">
        <f>IF(Presupuesto_Base!A17="","",Presupuesto_Base!B17)</f>
        <v/>
      </c>
      <c r="D160" s="11" t="str">
        <f>IF(Presupuesto_Base!A17="","",Presupuesto_Base!C17)</f>
        <v/>
      </c>
      <c r="E160" s="44" t="str">
        <f>IF($B160="","",Presupuesto_Mensual!P17)</f>
        <v/>
      </c>
      <c r="F160" s="22"/>
      <c r="G160" s="35" t="str">
        <f t="shared" si="12"/>
        <v/>
      </c>
      <c r="H160" s="53" t="str">
        <f t="shared" si="13"/>
        <v/>
      </c>
      <c r="I160" s="54" t="str">
        <f t="shared" si="14"/>
        <v/>
      </c>
      <c r="J160" s="12"/>
    </row>
    <row r="161" spans="1:10">
      <c r="A161" s="10" t="str">
        <f>IF(Presupuesto_Base!A18="","", "Enero")</f>
        <v/>
      </c>
      <c r="B161" s="11" t="str">
        <f>IF(Presupuesto_Base!A18="","",Presupuesto_Base!A18)</f>
        <v/>
      </c>
      <c r="C161" s="11" t="str">
        <f>IF(Presupuesto_Base!A18="","",Presupuesto_Base!B18)</f>
        <v/>
      </c>
      <c r="D161" s="11" t="str">
        <f>IF(Presupuesto_Base!A18="","",Presupuesto_Base!C18)</f>
        <v/>
      </c>
      <c r="E161" s="44" t="str">
        <f>IF($B161="","",Presupuesto_Mensual!E18)</f>
        <v/>
      </c>
      <c r="F161" s="22"/>
      <c r="G161" s="35" t="str">
        <f t="shared" si="12"/>
        <v/>
      </c>
      <c r="H161" s="53" t="str">
        <f t="shared" si="13"/>
        <v/>
      </c>
      <c r="I161" s="54" t="str">
        <f t="shared" si="14"/>
        <v/>
      </c>
      <c r="J161" s="12"/>
    </row>
    <row r="162" spans="1:10">
      <c r="A162" s="10" t="str">
        <f>IF(Presupuesto_Base!A18="","", "Febrero")</f>
        <v/>
      </c>
      <c r="B162" s="11" t="str">
        <f>IF(Presupuesto_Base!A18="","",Presupuesto_Base!A18)</f>
        <v/>
      </c>
      <c r="C162" s="11" t="str">
        <f>IF(Presupuesto_Base!A18="","",Presupuesto_Base!B18)</f>
        <v/>
      </c>
      <c r="D162" s="11" t="str">
        <f>IF(Presupuesto_Base!A18="","",Presupuesto_Base!C18)</f>
        <v/>
      </c>
      <c r="E162" s="44" t="str">
        <f>IF($B162="","",Presupuesto_Mensual!F18)</f>
        <v/>
      </c>
      <c r="F162" s="22"/>
      <c r="G162" s="35" t="str">
        <f t="shared" si="12"/>
        <v/>
      </c>
      <c r="H162" s="53" t="str">
        <f t="shared" si="13"/>
        <v/>
      </c>
      <c r="I162" s="54" t="str">
        <f t="shared" si="14"/>
        <v/>
      </c>
      <c r="J162" s="12"/>
    </row>
    <row r="163" spans="1:10">
      <c r="A163" s="10" t="str">
        <f>IF(Presupuesto_Base!A18="","", "Marzo")</f>
        <v/>
      </c>
      <c r="B163" s="11" t="str">
        <f>IF(Presupuesto_Base!A18="","",Presupuesto_Base!A18)</f>
        <v/>
      </c>
      <c r="C163" s="11" t="str">
        <f>IF(Presupuesto_Base!A18="","",Presupuesto_Base!B18)</f>
        <v/>
      </c>
      <c r="D163" s="11" t="str">
        <f>IF(Presupuesto_Base!A18="","",Presupuesto_Base!C18)</f>
        <v/>
      </c>
      <c r="E163" s="44" t="str">
        <f>IF($B163="","",Presupuesto_Mensual!G18)</f>
        <v/>
      </c>
      <c r="F163" s="22"/>
      <c r="G163" s="35" t="str">
        <f t="shared" si="12"/>
        <v/>
      </c>
      <c r="H163" s="53" t="str">
        <f t="shared" si="13"/>
        <v/>
      </c>
      <c r="I163" s="54" t="str">
        <f t="shared" si="14"/>
        <v/>
      </c>
      <c r="J163" s="12"/>
    </row>
    <row r="164" spans="1:10">
      <c r="A164" s="10" t="str">
        <f>IF(Presupuesto_Base!A18="","", "Abril")</f>
        <v/>
      </c>
      <c r="B164" s="11" t="str">
        <f>IF(Presupuesto_Base!A18="","",Presupuesto_Base!A18)</f>
        <v/>
      </c>
      <c r="C164" s="11" t="str">
        <f>IF(Presupuesto_Base!A18="","",Presupuesto_Base!B18)</f>
        <v/>
      </c>
      <c r="D164" s="11" t="str">
        <f>IF(Presupuesto_Base!A18="","",Presupuesto_Base!C18)</f>
        <v/>
      </c>
      <c r="E164" s="44" t="str">
        <f>IF($B164="","",Presupuesto_Mensual!H18)</f>
        <v/>
      </c>
      <c r="F164" s="22"/>
      <c r="G164" s="35" t="str">
        <f t="shared" si="12"/>
        <v/>
      </c>
      <c r="H164" s="53" t="str">
        <f t="shared" si="13"/>
        <v/>
      </c>
      <c r="I164" s="54" t="str">
        <f t="shared" si="14"/>
        <v/>
      </c>
      <c r="J164" s="12"/>
    </row>
    <row r="165" spans="1:10">
      <c r="A165" s="10" t="str">
        <f>IF(Presupuesto_Base!A18="","", "Mayo")</f>
        <v/>
      </c>
      <c r="B165" s="11" t="str">
        <f>IF(Presupuesto_Base!A18="","",Presupuesto_Base!A18)</f>
        <v/>
      </c>
      <c r="C165" s="11" t="str">
        <f>IF(Presupuesto_Base!A18="","",Presupuesto_Base!B18)</f>
        <v/>
      </c>
      <c r="D165" s="11" t="str">
        <f>IF(Presupuesto_Base!A18="","",Presupuesto_Base!C18)</f>
        <v/>
      </c>
      <c r="E165" s="44" t="str">
        <f>IF($B165="","",Presupuesto_Mensual!I18)</f>
        <v/>
      </c>
      <c r="F165" s="22"/>
      <c r="G165" s="35" t="str">
        <f t="shared" ref="G165:G196" si="15">IF(F165="","",F165-E165)</f>
        <v/>
      </c>
      <c r="H165" s="53" t="str">
        <f t="shared" ref="H165:H172" si="16">IF(OR(E165=0,F165=""),"",F165/E165)</f>
        <v/>
      </c>
      <c r="I165" s="54" t="str">
        <f t="shared" ref="I165:I196" si="17">IF($B165="","",IF(H165="","Pendiente",IF(H165&gt;=1,"Cumple",IF(H165&gt;=0.9,"Revisar","Alerta"))))</f>
        <v/>
      </c>
      <c r="J165" s="12"/>
    </row>
    <row r="166" spans="1:10">
      <c r="A166" s="10" t="str">
        <f>IF(Presupuesto_Base!A18="","", "Junio")</f>
        <v/>
      </c>
      <c r="B166" s="11" t="str">
        <f>IF(Presupuesto_Base!A18="","",Presupuesto_Base!A18)</f>
        <v/>
      </c>
      <c r="C166" s="11" t="str">
        <f>IF(Presupuesto_Base!A18="","",Presupuesto_Base!B18)</f>
        <v/>
      </c>
      <c r="D166" s="11" t="str">
        <f>IF(Presupuesto_Base!A18="","",Presupuesto_Base!C18)</f>
        <v/>
      </c>
      <c r="E166" s="44" t="str">
        <f>IF($B166="","",Presupuesto_Mensual!J18)</f>
        <v/>
      </c>
      <c r="F166" s="22"/>
      <c r="G166" s="35" t="str">
        <f t="shared" si="15"/>
        <v/>
      </c>
      <c r="H166" s="53" t="str">
        <f t="shared" si="16"/>
        <v/>
      </c>
      <c r="I166" s="54" t="str">
        <f t="shared" si="17"/>
        <v/>
      </c>
      <c r="J166" s="12"/>
    </row>
    <row r="167" spans="1:10">
      <c r="A167" s="10" t="str">
        <f>IF(Presupuesto_Base!A18="","", "Julio")</f>
        <v/>
      </c>
      <c r="B167" s="11" t="str">
        <f>IF(Presupuesto_Base!A18="","",Presupuesto_Base!A18)</f>
        <v/>
      </c>
      <c r="C167" s="11" t="str">
        <f>IF(Presupuesto_Base!A18="","",Presupuesto_Base!B18)</f>
        <v/>
      </c>
      <c r="D167" s="11" t="str">
        <f>IF(Presupuesto_Base!A18="","",Presupuesto_Base!C18)</f>
        <v/>
      </c>
      <c r="E167" s="44" t="str">
        <f>IF($B167="","",Presupuesto_Mensual!K18)</f>
        <v/>
      </c>
      <c r="F167" s="22"/>
      <c r="G167" s="35" t="str">
        <f t="shared" si="15"/>
        <v/>
      </c>
      <c r="H167" s="53" t="str">
        <f t="shared" si="16"/>
        <v/>
      </c>
      <c r="I167" s="54" t="str">
        <f t="shared" si="17"/>
        <v/>
      </c>
      <c r="J167" s="12"/>
    </row>
    <row r="168" spans="1:10">
      <c r="A168" s="10" t="str">
        <f>IF(Presupuesto_Base!A18="","", "Agosto")</f>
        <v/>
      </c>
      <c r="B168" s="11" t="str">
        <f>IF(Presupuesto_Base!A18="","",Presupuesto_Base!A18)</f>
        <v/>
      </c>
      <c r="C168" s="11" t="str">
        <f>IF(Presupuesto_Base!A18="","",Presupuesto_Base!B18)</f>
        <v/>
      </c>
      <c r="D168" s="11" t="str">
        <f>IF(Presupuesto_Base!A18="","",Presupuesto_Base!C18)</f>
        <v/>
      </c>
      <c r="E168" s="44" t="str">
        <f>IF($B168="","",Presupuesto_Mensual!L18)</f>
        <v/>
      </c>
      <c r="F168" s="22"/>
      <c r="G168" s="35" t="str">
        <f t="shared" si="15"/>
        <v/>
      </c>
      <c r="H168" s="53" t="str">
        <f t="shared" si="16"/>
        <v/>
      </c>
      <c r="I168" s="54" t="str">
        <f t="shared" si="17"/>
        <v/>
      </c>
      <c r="J168" s="12"/>
    </row>
    <row r="169" spans="1:10">
      <c r="A169" s="10" t="str">
        <f>IF(Presupuesto_Base!A18="","", "Septiembre")</f>
        <v/>
      </c>
      <c r="B169" s="11" t="str">
        <f>IF(Presupuesto_Base!A18="","",Presupuesto_Base!A18)</f>
        <v/>
      </c>
      <c r="C169" s="11" t="str">
        <f>IF(Presupuesto_Base!A18="","",Presupuesto_Base!B18)</f>
        <v/>
      </c>
      <c r="D169" s="11" t="str">
        <f>IF(Presupuesto_Base!A18="","",Presupuesto_Base!C18)</f>
        <v/>
      </c>
      <c r="E169" s="44" t="str">
        <f>IF($B169="","",Presupuesto_Mensual!M18)</f>
        <v/>
      </c>
      <c r="F169" s="22"/>
      <c r="G169" s="35" t="str">
        <f t="shared" si="15"/>
        <v/>
      </c>
      <c r="H169" s="53" t="str">
        <f t="shared" si="16"/>
        <v/>
      </c>
      <c r="I169" s="54" t="str">
        <f t="shared" si="17"/>
        <v/>
      </c>
      <c r="J169" s="12"/>
    </row>
    <row r="170" spans="1:10">
      <c r="A170" s="10" t="str">
        <f>IF(Presupuesto_Base!A18="","", "Octubre")</f>
        <v/>
      </c>
      <c r="B170" s="11" t="str">
        <f>IF(Presupuesto_Base!A18="","",Presupuesto_Base!A18)</f>
        <v/>
      </c>
      <c r="C170" s="11" t="str">
        <f>IF(Presupuesto_Base!A18="","",Presupuesto_Base!B18)</f>
        <v/>
      </c>
      <c r="D170" s="11" t="str">
        <f>IF(Presupuesto_Base!A18="","",Presupuesto_Base!C18)</f>
        <v/>
      </c>
      <c r="E170" s="44" t="str">
        <f>IF($B170="","",Presupuesto_Mensual!N18)</f>
        <v/>
      </c>
      <c r="F170" s="22"/>
      <c r="G170" s="35" t="str">
        <f t="shared" si="15"/>
        <v/>
      </c>
      <c r="H170" s="53" t="str">
        <f t="shared" si="16"/>
        <v/>
      </c>
      <c r="I170" s="54" t="str">
        <f t="shared" si="17"/>
        <v/>
      </c>
      <c r="J170" s="12"/>
    </row>
    <row r="171" spans="1:10">
      <c r="A171" s="10" t="str">
        <f>IF(Presupuesto_Base!A18="","", "Noviembre")</f>
        <v/>
      </c>
      <c r="B171" s="11" t="str">
        <f>IF(Presupuesto_Base!A18="","",Presupuesto_Base!A18)</f>
        <v/>
      </c>
      <c r="C171" s="11" t="str">
        <f>IF(Presupuesto_Base!A18="","",Presupuesto_Base!B18)</f>
        <v/>
      </c>
      <c r="D171" s="11" t="str">
        <f>IF(Presupuesto_Base!A18="","",Presupuesto_Base!C18)</f>
        <v/>
      </c>
      <c r="E171" s="44" t="str">
        <f>IF($B171="","",Presupuesto_Mensual!O18)</f>
        <v/>
      </c>
      <c r="F171" s="22"/>
      <c r="G171" s="35" t="str">
        <f t="shared" si="15"/>
        <v/>
      </c>
      <c r="H171" s="53" t="str">
        <f t="shared" si="16"/>
        <v/>
      </c>
      <c r="I171" s="54" t="str">
        <f t="shared" si="17"/>
        <v/>
      </c>
      <c r="J171" s="12"/>
    </row>
    <row r="172" spans="1:10">
      <c r="A172" s="13" t="str">
        <f>IF(Presupuesto_Base!A18="","", "Diciembre")</f>
        <v/>
      </c>
      <c r="B172" s="14" t="str">
        <f>IF(Presupuesto_Base!A18="","",Presupuesto_Base!A18)</f>
        <v/>
      </c>
      <c r="C172" s="14" t="str">
        <f>IF(Presupuesto_Base!A18="","",Presupuesto_Base!B18)</f>
        <v/>
      </c>
      <c r="D172" s="14" t="str">
        <f>IF(Presupuesto_Base!A18="","",Presupuesto_Base!C18)</f>
        <v/>
      </c>
      <c r="E172" s="45" t="str">
        <f>IF($B172="","",Presupuesto_Mensual!P18)</f>
        <v/>
      </c>
      <c r="F172" s="26"/>
      <c r="G172" s="36" t="str">
        <f t="shared" si="15"/>
        <v/>
      </c>
      <c r="H172" s="55" t="str">
        <f t="shared" si="16"/>
        <v/>
      </c>
      <c r="I172" s="56" t="str">
        <f t="shared" si="17"/>
        <v/>
      </c>
      <c r="J172" s="15"/>
    </row>
  </sheetData>
  <mergeCells count="2">
    <mergeCell ref="A1:J1"/>
    <mergeCell ref="A2:J2"/>
  </mergeCells>
  <conditionalFormatting sqref="I5:I172">
    <cfRule type="expression" dxfId="29" priority="1">
      <formula>$I5="Alerta"</formula>
    </cfRule>
    <cfRule type="expression" dxfId="28" priority="2">
      <formula>$I5="Revisar"</formula>
    </cfRule>
    <cfRule type="expression" dxfId="27" priority="3">
      <formula>$I5="Cumple"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Presupuesto_Base</vt:lpstr>
      <vt:lpstr>Estacionalidad</vt:lpstr>
      <vt:lpstr>Presupuesto_Mensual</vt:lpstr>
      <vt:lpstr>Seguimiento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2026-07-09T17:02:14Z</dcterms:modified>
</cp:coreProperties>
</file>