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74AB503B-28F9-486C-8FAE-B97B5BF1C86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icio" sheetId="1" r:id="rId1"/>
    <sheet name="Instrucciones" sheetId="3" r:id="rId2"/>
    <sheet name="Glosario" sheetId="4" r:id="rId3"/>
    <sheet name="Calculadora OTB" sheetId="2" r:id="rId4"/>
    <sheet name="Fuentes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5" i="2" l="1"/>
  <c r="I95" i="2"/>
  <c r="J95" i="2" s="1"/>
  <c r="K94" i="2"/>
  <c r="I94" i="2"/>
  <c r="J94" i="2" s="1"/>
  <c r="K93" i="2"/>
  <c r="I93" i="2"/>
  <c r="J93" i="2" s="1"/>
  <c r="K92" i="2"/>
  <c r="I92" i="2"/>
  <c r="J92" i="2" s="1"/>
  <c r="K91" i="2"/>
  <c r="I91" i="2"/>
  <c r="J91" i="2" s="1"/>
  <c r="K90" i="2"/>
  <c r="I90" i="2"/>
  <c r="J90" i="2" s="1"/>
  <c r="K89" i="2"/>
  <c r="I89" i="2"/>
  <c r="J89" i="2" s="1"/>
  <c r="K88" i="2"/>
  <c r="I88" i="2"/>
  <c r="J88" i="2" s="1"/>
  <c r="K87" i="2"/>
  <c r="I87" i="2"/>
  <c r="J87" i="2" s="1"/>
  <c r="K86" i="2"/>
  <c r="I86" i="2"/>
  <c r="J86" i="2" s="1"/>
  <c r="K85" i="2"/>
  <c r="I85" i="2"/>
  <c r="J85" i="2" s="1"/>
  <c r="K84" i="2"/>
  <c r="I84" i="2"/>
  <c r="J84" i="2" s="1"/>
  <c r="K83" i="2"/>
  <c r="I83" i="2"/>
  <c r="J83" i="2" s="1"/>
  <c r="K82" i="2"/>
  <c r="I82" i="2"/>
  <c r="J82" i="2" s="1"/>
  <c r="K81" i="2"/>
  <c r="I81" i="2"/>
  <c r="J81" i="2" s="1"/>
  <c r="K80" i="2"/>
  <c r="I80" i="2"/>
  <c r="J80" i="2" s="1"/>
  <c r="K79" i="2"/>
  <c r="I79" i="2"/>
  <c r="J79" i="2" s="1"/>
  <c r="K78" i="2"/>
  <c r="I78" i="2"/>
  <c r="J78" i="2" s="1"/>
  <c r="K77" i="2"/>
  <c r="I77" i="2"/>
  <c r="J77" i="2" s="1"/>
  <c r="K76" i="2"/>
  <c r="I76" i="2"/>
  <c r="J76" i="2" s="1"/>
  <c r="K75" i="2"/>
  <c r="I75" i="2"/>
  <c r="J75" i="2" s="1"/>
  <c r="K74" i="2"/>
  <c r="I74" i="2"/>
  <c r="J74" i="2" s="1"/>
  <c r="K73" i="2"/>
  <c r="I73" i="2"/>
  <c r="J73" i="2" s="1"/>
  <c r="K72" i="2"/>
  <c r="I72" i="2"/>
  <c r="J72" i="2" s="1"/>
  <c r="K71" i="2"/>
  <c r="I71" i="2"/>
  <c r="J71" i="2" s="1"/>
  <c r="K70" i="2"/>
  <c r="I70" i="2"/>
  <c r="J70" i="2" s="1"/>
  <c r="K69" i="2"/>
  <c r="I69" i="2"/>
  <c r="J69" i="2" s="1"/>
  <c r="K68" i="2"/>
  <c r="I68" i="2"/>
  <c r="J68" i="2" s="1"/>
  <c r="K67" i="2"/>
  <c r="I67" i="2"/>
  <c r="J67" i="2" s="1"/>
  <c r="K66" i="2"/>
  <c r="I66" i="2"/>
  <c r="J66" i="2" s="1"/>
  <c r="K65" i="2"/>
  <c r="I65" i="2"/>
  <c r="J65" i="2" s="1"/>
  <c r="K64" i="2"/>
  <c r="I64" i="2"/>
  <c r="J64" i="2" s="1"/>
  <c r="K63" i="2"/>
  <c r="I63" i="2"/>
  <c r="J63" i="2" s="1"/>
  <c r="K62" i="2"/>
  <c r="I62" i="2"/>
  <c r="J62" i="2" s="1"/>
  <c r="K61" i="2"/>
  <c r="I61" i="2"/>
  <c r="J61" i="2" s="1"/>
  <c r="K60" i="2"/>
  <c r="I60" i="2"/>
  <c r="J60" i="2" s="1"/>
  <c r="K59" i="2"/>
  <c r="I59" i="2"/>
  <c r="J59" i="2" s="1"/>
  <c r="K58" i="2"/>
  <c r="I58" i="2"/>
  <c r="J58" i="2" s="1"/>
  <c r="K57" i="2"/>
  <c r="I57" i="2"/>
  <c r="J57" i="2" s="1"/>
  <c r="K56" i="2"/>
  <c r="I56" i="2"/>
  <c r="J56" i="2" s="1"/>
  <c r="K55" i="2"/>
  <c r="I55" i="2"/>
  <c r="J55" i="2" s="1"/>
  <c r="K54" i="2"/>
  <c r="I54" i="2"/>
  <c r="J54" i="2" s="1"/>
  <c r="K53" i="2"/>
  <c r="I53" i="2"/>
  <c r="J53" i="2" s="1"/>
  <c r="K52" i="2"/>
  <c r="I52" i="2"/>
  <c r="J52" i="2" s="1"/>
  <c r="K51" i="2"/>
  <c r="I51" i="2"/>
  <c r="J51" i="2" s="1"/>
  <c r="K50" i="2"/>
  <c r="I50" i="2"/>
  <c r="J50" i="2" s="1"/>
  <c r="K49" i="2"/>
  <c r="I49" i="2"/>
  <c r="J49" i="2" s="1"/>
  <c r="K48" i="2"/>
  <c r="I48" i="2"/>
  <c r="J48" i="2" s="1"/>
  <c r="K47" i="2"/>
  <c r="I47" i="2"/>
  <c r="J47" i="2" s="1"/>
  <c r="K46" i="2"/>
  <c r="I46" i="2"/>
  <c r="J46" i="2" s="1"/>
  <c r="K45" i="2"/>
  <c r="I45" i="2"/>
  <c r="J45" i="2" s="1"/>
  <c r="K44" i="2"/>
  <c r="I44" i="2"/>
  <c r="J44" i="2" s="1"/>
  <c r="K43" i="2"/>
  <c r="I43" i="2"/>
  <c r="J43" i="2" s="1"/>
  <c r="K42" i="2"/>
  <c r="I42" i="2"/>
  <c r="J42" i="2" s="1"/>
  <c r="K41" i="2"/>
  <c r="I41" i="2"/>
  <c r="J41" i="2" s="1"/>
  <c r="K40" i="2"/>
  <c r="I40" i="2"/>
  <c r="J40" i="2" s="1"/>
  <c r="K39" i="2"/>
  <c r="I39" i="2"/>
  <c r="J39" i="2" s="1"/>
  <c r="K38" i="2"/>
  <c r="I38" i="2"/>
  <c r="J38" i="2" s="1"/>
  <c r="K37" i="2"/>
  <c r="I37" i="2"/>
  <c r="J37" i="2" s="1"/>
  <c r="K36" i="2"/>
  <c r="I36" i="2"/>
  <c r="J36" i="2" s="1"/>
  <c r="I35" i="2"/>
  <c r="J35" i="2" s="1"/>
  <c r="K35" i="2" s="1"/>
  <c r="I34" i="2"/>
  <c r="J34" i="2" s="1"/>
  <c r="K34" i="2" s="1"/>
  <c r="I33" i="2"/>
  <c r="J33" i="2" s="1"/>
  <c r="K33" i="2" s="1"/>
  <c r="I32" i="2"/>
  <c r="J32" i="2" s="1"/>
  <c r="K32" i="2" s="1"/>
  <c r="I31" i="2"/>
  <c r="J31" i="2" s="1"/>
  <c r="K31" i="2" s="1"/>
  <c r="I30" i="2"/>
  <c r="J30" i="2" s="1"/>
  <c r="K30" i="2" s="1"/>
  <c r="I29" i="2"/>
  <c r="J29" i="2" s="1"/>
  <c r="K29" i="2" s="1"/>
  <c r="I28" i="2"/>
  <c r="D9" i="2" s="1"/>
  <c r="I27" i="2"/>
  <c r="J27" i="2" s="1"/>
  <c r="K27" i="2" s="1"/>
  <c r="I26" i="2"/>
  <c r="J26" i="2" s="1"/>
  <c r="K26" i="2" s="1"/>
  <c r="I25" i="2"/>
  <c r="J25" i="2" s="1"/>
  <c r="K25" i="2" s="1"/>
  <c r="I24" i="2"/>
  <c r="J24" i="2" s="1"/>
  <c r="K24" i="2" s="1"/>
  <c r="I23" i="2"/>
  <c r="J23" i="2" s="1"/>
  <c r="K23" i="2" s="1"/>
  <c r="I22" i="2"/>
  <c r="J22" i="2" s="1"/>
  <c r="K22" i="2" s="1"/>
  <c r="I21" i="2"/>
  <c r="J21" i="2" s="1"/>
  <c r="K21" i="2" s="1"/>
  <c r="I20" i="2"/>
  <c r="J20" i="2" s="1"/>
  <c r="K20" i="2" s="1"/>
  <c r="I19" i="2"/>
  <c r="J19" i="2" s="1"/>
  <c r="K19" i="2" s="1"/>
  <c r="I18" i="2"/>
  <c r="J18" i="2" s="1"/>
  <c r="K18" i="2" s="1"/>
  <c r="I17" i="2"/>
  <c r="J17" i="2" s="1"/>
  <c r="K17" i="2" s="1"/>
  <c r="I16" i="2"/>
  <c r="J16" i="2" s="1"/>
  <c r="I11" i="2"/>
  <c r="A9" i="2"/>
  <c r="K16" i="2" l="1"/>
  <c r="G9" i="2"/>
  <c r="J28" i="2"/>
  <c r="K28" i="2" s="1"/>
  <c r="E11" i="2" l="1"/>
  <c r="A11" i="2"/>
  <c r="J9" i="2"/>
</calcChain>
</file>

<file path=xl/sharedStrings.xml><?xml version="1.0" encoding="utf-8"?>
<sst xmlns="http://schemas.openxmlformats.org/spreadsheetml/2006/main" count="240" uniqueCount="204">
  <si>
    <t>Plantilla Open to Buy (OTB)</t>
  </si>
  <si>
    <t>Planifica compras, controla compromisos y calcula el presupuesto que todavía queda disponible.</t>
  </si>
  <si>
    <t>Cómo usar esta plantilla</t>
  </si>
  <si>
    <t>1</t>
  </si>
  <si>
    <t>Define el periodo, la fecha de corte y una sola base de cálculo: costo, precio de venta o unidades.</t>
  </si>
  <si>
    <t>2</t>
  </si>
  <si>
    <t>Completa únicamente las columnas amarillas de la hoja Calculadora OTB. Las columnas grises se calculan automáticamente.</t>
  </si>
  <si>
    <t>3</t>
  </si>
  <si>
    <t>Revisa el OTB disponible y el estado por categoría antes de emitir nuevas órdenes de compra.</t>
  </si>
  <si>
    <t>Controles que evitan errores</t>
  </si>
  <si>
    <t>Fecha de corte</t>
  </si>
  <si>
    <t>El inventario inicial corresponde al comienzo del periodo. Las compras recibidas deben ser posteriores.</t>
  </si>
  <si>
    <t>Sin doble conteo</t>
  </si>
  <si>
    <t>Si partes del inventario actual, no vuelvas a restar las compras recibidas que ya están incluidas.</t>
  </si>
  <si>
    <t>Misma base</t>
  </si>
  <si>
    <t>No mezcles costo, precio de venta y unidades dentro de una misma fila.</t>
  </si>
  <si>
    <t>Órdenes abiertas</t>
  </si>
  <si>
    <t>Incluye pedidos emitidos y mercancía en tránsito una sola vez.</t>
  </si>
  <si>
    <t>Cómo interpretar el resultado y las alertas</t>
  </si>
  <si>
    <t>✓ DISPONIBLE</t>
  </si>
  <si>
    <t>El presupuesto todavía permite emitir nuevas compras.</t>
  </si>
  <si>
    <t>● CUBIERTO</t>
  </si>
  <si>
    <t>Las compras recibidas y abiertas ya cubren el presupuesto planificado.</t>
  </si>
  <si>
    <t>▲ REVISAR</t>
  </si>
  <si>
    <t>Los compromisos superan el presupuesto. Revisa ventas, inventario y órdenes.</t>
  </si>
  <si>
    <t>⚠ INCOMPLETO</t>
  </si>
  <si>
    <t>Falta Periodo, Categoría o alguno de los seis datos numéricos. La fila no calcula OTB.</t>
  </si>
  <si>
    <t>⚠ ERROR DE ENTRADA</t>
  </si>
  <si>
    <t>Hay texto u otro dato no numérico en una entrada. Corrige la fila antes de usarla.</t>
  </si>
  <si>
    <t>Mapa del archivo</t>
  </si>
  <si>
    <t>Hoja de trabajo principal con entradas, fórmulas, indicadores y estado por categoría.</t>
  </si>
  <si>
    <t>Calculadora OTB</t>
  </si>
  <si>
    <t>Hoja principal con entradas, indicadores filtrados por periodo, fórmulas y estado por categoría.</t>
  </si>
  <si>
    <t>Instrucciones</t>
  </si>
  <si>
    <t>Metodología, reglas de uso y controles funcionales.</t>
  </si>
  <si>
    <t>Glosario</t>
  </si>
  <si>
    <t>Definiciones operativas de cada variable.</t>
  </si>
  <si>
    <t>Fuentes</t>
  </si>
  <si>
    <t>Referencias metodológicas usadas para validar el cálculo.</t>
  </si>
  <si>
    <t>Fórmula de la plantilla</t>
  </si>
  <si>
    <t>Compras planificadas = ventas planificadas + reducciones previstas + inventario final objetivo − inventario inicial</t>
  </si>
  <si>
    <t>OTB disponible = compras planificadas − compras recibidas − órdenes abiertas</t>
  </si>
  <si>
    <t>Uso informativo. Un OTB positivo no garantiza liquidez; revisa también flujo de caja, margen, rotación y condiciones del proveedor.</t>
  </si>
  <si>
    <t>Open to Buy (OTB) — Calculadora de compras planificadas y presupuesto disponible</t>
  </si>
  <si>
    <t>Completa las celdas amarillas. Las columnas grises y los indicadores superiores se calculan automáticamente.</t>
  </si>
  <si>
    <t>Base de cálculo</t>
  </si>
  <si>
    <t>Precio de venta</t>
  </si>
  <si>
    <t>Responsable</t>
  </si>
  <si>
    <t>Periodo analizado</t>
  </si>
  <si>
    <t>2026-04</t>
  </si>
  <si>
    <t>AMARILLO = dato editable  |  GRIS = cálculo automático  |  Define una sola base y una fecha de corte consistente.</t>
  </si>
  <si>
    <t>VENTAS PLANIFICADAS</t>
  </si>
  <si>
    <t>COMPRAS PLANIFICADAS</t>
  </si>
  <si>
    <t>OTB DISPONIBLE</t>
  </si>
  <si>
    <t>OTB NEGATIVO</t>
  </si>
  <si>
    <t>REGISTROS INCOMPLETOS</t>
  </si>
  <si>
    <t>ERRORES DE ENTRADA</t>
  </si>
  <si>
    <t>FILAS DEL PERIODO</t>
  </si>
  <si>
    <t>Control funcional: completa Periodo, Categoría y los seis valores numéricos. Las filas incompletas o con texto no generan OTB. El panel resume únicamente el periodo elegido en J4.</t>
  </si>
  <si>
    <t>Periodo</t>
  </si>
  <si>
    <t>Categoría</t>
  </si>
  <si>
    <t>Ventas planificadas</t>
  </si>
  <si>
    <t>Reducciones previstas</t>
  </si>
  <si>
    <t>Inventario final objetivo</t>
  </si>
  <si>
    <t>Inventario inicial</t>
  </si>
  <si>
    <t>Compras recibidas</t>
  </si>
  <si>
    <t>Compras planificadas</t>
  </si>
  <si>
    <t>OTB disponible</t>
  </si>
  <si>
    <t>Estado</t>
  </si>
  <si>
    <t>Shampoo hidratante 500 ml</t>
  </si>
  <si>
    <t>Acondicionador reparador 500 ml</t>
  </si>
  <si>
    <t>Mascarilla capilar 300 ml</t>
  </si>
  <si>
    <t>Sérum facial vitamina C</t>
  </si>
  <si>
    <t>Protector solar SPF 50</t>
  </si>
  <si>
    <t>Crema hidratante facial</t>
  </si>
  <si>
    <t>Limpiador facial en gel</t>
  </si>
  <si>
    <t>Tónico facial equilibrante</t>
  </si>
  <si>
    <t>Agua micelar desmaquillante</t>
  </si>
  <si>
    <t>Base líquida tono medio</t>
  </si>
  <si>
    <t>Labial nude mate</t>
  </si>
  <si>
    <t>Máscara de pestañas waterproof</t>
  </si>
  <si>
    <t>Jabón corporal de avena</t>
  </si>
  <si>
    <t>Crema de manos nutritiva</t>
  </si>
  <si>
    <t>Fragancia corporal floral</t>
  </si>
  <si>
    <t>Cepillo desenredante</t>
  </si>
  <si>
    <t>Toallas desmaquillantes</t>
  </si>
  <si>
    <t>Exfoliante corporal</t>
  </si>
  <si>
    <t>Aceite capilar nutritivo</t>
  </si>
  <si>
    <t>Kit viaje cuidado personal</t>
  </si>
  <si>
    <t>Instrucciones de uso</t>
  </si>
  <si>
    <t>Sigue este orden para evitar doble conteo y resultados difíciles de interpretar.</t>
  </si>
  <si>
    <t>Sección</t>
  </si>
  <si>
    <t>Qué hacer</t>
  </si>
  <si>
    <t>Control clave</t>
  </si>
  <si>
    <t>Dónde aplicarlo</t>
  </si>
  <si>
    <t>1. Define el escenario</t>
  </si>
  <si>
    <t>Selecciona una base, una fecha de corte, el periodo y un responsable.</t>
  </si>
  <si>
    <t>Usa una sola base: costo, precio de venta o unidades.</t>
  </si>
  <si>
    <t>Calculadora OTB, fila 4</t>
  </si>
  <si>
    <t>2. Completa entradas</t>
  </si>
  <si>
    <t>Edita únicamente Periodo, Categoría y columnas C:H.</t>
  </si>
  <si>
    <t>No borres encabezados ni fórmulas.</t>
  </si>
  <si>
    <t>Calculadora OTB, A:H</t>
  </si>
  <si>
    <t>3. Calcula compras</t>
  </si>
  <si>
    <t>La plantilla suma ventas, reducciones e inventario final, y resta inventario inicial.</t>
  </si>
  <si>
    <t>Todas las variables deben usar el mismo periodo.</t>
  </si>
  <si>
    <t>Columna I</t>
  </si>
  <si>
    <t>4. Calcula OTB</t>
  </si>
  <si>
    <t>La plantilla resta compras recibidas y órdenes abiertas.</t>
  </si>
  <si>
    <t>Cada compromiso debe contarse una sola vez.</t>
  </si>
  <si>
    <t>Columna J</t>
  </si>
  <si>
    <t>5. Interpreta estado</t>
  </si>
  <si>
    <t>Disponible: queda presupuesto. Cubierto: saldo cero. Revisar: saldo negativo.</t>
  </si>
  <si>
    <t>Un saldo positivo no garantiza liquidez.</t>
  </si>
  <si>
    <t>Columna K</t>
  </si>
  <si>
    <t>Inventario inicial corresponde al comienzo del periodo.</t>
  </si>
  <si>
    <t>Compras recibidas incluye solo recepciones posteriores.</t>
  </si>
  <si>
    <t>Columnas F y G</t>
  </si>
  <si>
    <t>Inventario actual</t>
  </si>
  <si>
    <t>Puedes usarlo como alternativa al inventario inicial solo si ajustas el método.</t>
  </si>
  <si>
    <t>No vuelvas a restar compras ya incorporadas.</t>
  </si>
  <si>
    <t>Evita doble conteo</t>
  </si>
  <si>
    <t>Incluye pedidos emitidos y pendientes, incluida mercancía en tránsito.</t>
  </si>
  <si>
    <t>No registres tránsito en dos columnas.</t>
  </si>
  <si>
    <t>Columna H</t>
  </si>
  <si>
    <t>Base monetaria</t>
  </si>
  <si>
    <t>Trabaja todo a costo o todo a precio de venta.</t>
  </si>
  <si>
    <t>No mezcles costo con retail.</t>
  </si>
  <si>
    <t>Columnas C:J</t>
  </si>
  <si>
    <t>Cálculo en unidades</t>
  </si>
  <si>
    <t>Puedes trabajar en unidades cuando todas las variables estén en unidades.</t>
  </si>
  <si>
    <t>No sumes rebajas monetarias a unidades físicas.</t>
  </si>
  <si>
    <t>Decisión final</t>
  </si>
  <si>
    <t>Revisa demanda, margen, rotación, MOQ, lead time y flujo de caja.</t>
  </si>
  <si>
    <t>OTB es un límite del plan, no una obligación de compra.</t>
  </si>
  <si>
    <t>Antes de emitir la orden</t>
  </si>
  <si>
    <t>6. Revisa alertas</t>
  </si>
  <si>
    <t>No uses filas con estado Incompleto o Error de entrada.</t>
  </si>
  <si>
    <t>Esas filas no alimentan el OTB.</t>
  </si>
  <si>
    <t>Columna K y panel superior</t>
  </si>
  <si>
    <t>7. Filtra por periodo</t>
  </si>
  <si>
    <t>Selecciona en J4 el periodo que quieres resumir.</t>
  </si>
  <si>
    <t>Los KPI superiores solo suman filas con ese periodo.</t>
  </si>
  <si>
    <t>Calculadora OTB, J4</t>
  </si>
  <si>
    <t>8. Protege cálculos</t>
  </si>
  <si>
    <t>Las columnas grises tienen fórmulas y validación para desalentar sobrescrituras.</t>
  </si>
  <si>
    <t>No pegues valores sobre I:K.</t>
  </si>
  <si>
    <t>Columnas I:K</t>
  </si>
  <si>
    <t>Glosario de Open to Buy</t>
  </si>
  <si>
    <t>Definiciones operativas utilizadas en la calculadora.</t>
  </si>
  <si>
    <t>Término</t>
  </si>
  <si>
    <t>Definición operativa</t>
  </si>
  <si>
    <t>Control o fórmula</t>
  </si>
  <si>
    <t>Valor que esperas vender durante el periodo.</t>
  </si>
  <si>
    <t>Dato de entrada</t>
  </si>
  <si>
    <t>Rebajas, liquidaciones, mermas u otros ajustes que reducen el inventario.</t>
  </si>
  <si>
    <t>Usa 0 si no aplica</t>
  </si>
  <si>
    <t>Inventario que deseas conservar al terminar el periodo.</t>
  </si>
  <si>
    <t>Inventario existente al comienzo del periodo.</t>
  </si>
  <si>
    <t>No confundir con inventario actual</t>
  </si>
  <si>
    <t>Compras del periodo recibidas después de la fecha de corte.</t>
  </si>
  <si>
    <t>No restar de nuevo si ya están en inventario actual</t>
  </si>
  <si>
    <t>Pedidos emitidos y pendientes de recepción.</t>
  </si>
  <si>
    <t>Incluye tránsito solo una vez</t>
  </si>
  <si>
    <t>Mercancía total que debe incorporarse para cubrir ventas y terminar con el inventario objetivo.</t>
  </si>
  <si>
    <t>Ventas + reducciones + inventario final − inventario inicial</t>
  </si>
  <si>
    <t>Saldo que todavía puede comprometerse en nuevas compras.</t>
  </si>
  <si>
    <t>Compras planificadas − compras recibidas − órdenes abiertas</t>
  </si>
  <si>
    <t>Momento que separa el inventario inicial de los movimientos posteriores.</t>
  </si>
  <si>
    <t>Debe ser consistente</t>
  </si>
  <si>
    <t>Base de valoración</t>
  </si>
  <si>
    <t>Unidad común del cálculo: costo, precio de venta o unidades.</t>
  </si>
  <si>
    <t>No mezclar bases</t>
  </si>
  <si>
    <t>MOQ</t>
  </si>
  <si>
    <t>Cantidad mínima exigida por el proveedor.</t>
  </si>
  <si>
    <t>Puede limitar una compra aunque exista OTB</t>
  </si>
  <si>
    <t>Lead time</t>
  </si>
  <si>
    <t>Tiempo entre emitir la orden y recibir el producto.</t>
  </si>
  <si>
    <t>Afecta cuándo comprar, no la fórmula financiera</t>
  </si>
  <si>
    <t>Fuentes metodológicas</t>
  </si>
  <si>
    <t>Referencias utilizadas para validar la fórmula, las variables y el tratamiento de compromisos de compra.</t>
  </si>
  <si>
    <t>Fuente</t>
  </si>
  <si>
    <t>Qué respalda</t>
  </si>
  <si>
    <t>Tipo</t>
  </si>
  <si>
    <t>URL</t>
  </si>
  <si>
    <t>University of Massachusetts</t>
  </si>
  <si>
    <t>Compras planificadas, reducciones, inventario inicial/final y saldo OTB.</t>
  </si>
  <si>
    <t>Material universitario</t>
  </si>
  <si>
    <t>https://people.umass.edu/debevec/mktg491r/Merchandising%20PP.pdf</t>
  </si>
  <si>
    <t>Oracle Retail</t>
  </si>
  <si>
    <t>OTB operativo, recibos planificados, órdenes y compromisos.</t>
  </si>
  <si>
    <t>Documentación oficial</t>
  </si>
  <si>
    <t>https://docs.oracle.com/cd/E12477_01/merchfinplan/pdf/130/merchfinplan-130-raug.pdf</t>
  </si>
  <si>
    <t>Retalon</t>
  </si>
  <si>
    <t>Fórmula simplificada con ventas, inventario final, inventario inicial y órdenes abiertas.</t>
  </si>
  <si>
    <t>Referencia profesional</t>
  </si>
  <si>
    <t>https://retalon.com/blog/open-to-buy</t>
  </si>
  <si>
    <t>Shopify Retail</t>
  </si>
  <si>
    <t>Fórmula básica con ventas, markdowns e inventarios inicial/final; bases retail, costo y unidades.</t>
  </si>
  <si>
    <t>https://www.shopify.com/blog/open-to-buy-plans</t>
  </si>
  <si>
    <t>InfoExperiencia</t>
  </si>
  <si>
    <t>Aplicación práctica a compras, inventario y caja.</t>
  </si>
  <si>
    <t>Guía interna</t>
  </si>
  <si>
    <t>https://infoexperiencia.com/open-to-buy-otb-presupuesto-compras/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</si>
</sst>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#,##0.00;[Red]\-#,##0.00;0.00"/>
  </numFmts>
  <fonts count="25">
    <font>
      <sz val="11"/>
      <name val="Carlito"/>
    </font>
    <font>
      <b/>
      <sz val="18"/>
      <color rgb="FFFFFFFF"/>
      <name val="Carlito"/>
    </font>
    <font>
      <b/>
      <sz val="12"/>
      <color rgb="FFFFFFFF"/>
      <name val="Carlito"/>
    </font>
    <font>
      <sz val="10"/>
      <color rgb="FF243447"/>
      <name val="Carlito"/>
    </font>
    <font>
      <b/>
      <sz val="11"/>
      <color rgb="FF102A43"/>
      <name val="Carlito"/>
    </font>
    <font>
      <i/>
      <sz val="11"/>
      <color rgb="FF5B6770"/>
      <name val="Carlito"/>
    </font>
    <font>
      <sz val="11"/>
      <color rgb="FF243447"/>
      <name val="Carlito"/>
    </font>
    <font>
      <b/>
      <sz val="9"/>
      <color rgb="FF102A43"/>
      <name val="Carlito"/>
    </font>
    <font>
      <b/>
      <sz val="9"/>
      <color rgb="FFFFFFFF"/>
      <name val="Carlito"/>
    </font>
    <font>
      <b/>
      <sz val="18"/>
      <color rgb="FF102A43"/>
      <name val="Carlito"/>
    </font>
    <font>
      <b/>
      <sz val="10"/>
      <color rgb="FFFFFFFF"/>
      <name val="Carlito"/>
    </font>
    <font>
      <sz val="9"/>
      <color rgb="FF243447"/>
      <name val="Carlito"/>
    </font>
    <font>
      <b/>
      <sz val="16"/>
      <color rgb="FF17365D"/>
      <name val="Carlito"/>
    </font>
    <font>
      <b/>
      <sz val="16"/>
      <color rgb="FF9C0006"/>
      <name val="Carlito"/>
    </font>
    <font>
      <b/>
      <sz val="9"/>
      <color rgb="FF17365D"/>
      <name val="Carlito"/>
    </font>
    <font>
      <b/>
      <sz val="10"/>
      <color rgb="FF24364B"/>
      <name val="Carlito"/>
    </font>
    <font>
      <sz val="10"/>
      <color rgb="FF24364B"/>
      <name val="Carlito"/>
    </font>
    <font>
      <b/>
      <sz val="20"/>
      <color rgb="FFFFFFFF"/>
      <name val="Carlito"/>
    </font>
    <font>
      <i/>
      <sz val="11"/>
      <color rgb="FF425466"/>
      <name val="Carlito"/>
    </font>
    <font>
      <b/>
      <sz val="14"/>
      <color rgb="FF17365D"/>
      <name val="Carlito"/>
    </font>
    <font>
      <b/>
      <sz val="10"/>
      <color rgb="FF17365D"/>
      <name val="Carlito"/>
    </font>
    <font>
      <b/>
      <sz val="10"/>
      <color rgb="FF2F6B2F"/>
      <name val="Carlito"/>
    </font>
    <font>
      <b/>
      <sz val="10"/>
      <color rgb="FF9C0006"/>
      <name val="Carlito"/>
    </font>
    <font>
      <b/>
      <sz val="10"/>
      <color rgb="FF7F6000"/>
      <name val="Carlito"/>
    </font>
    <font>
      <i/>
      <sz val="9"/>
      <color rgb="FF7F6000"/>
      <name val="Carlito"/>
    </font>
  </fonts>
  <fills count="23">
    <fill>
      <patternFill patternType="none"/>
    </fill>
    <fill>
      <patternFill patternType="gray125"/>
    </fill>
    <fill>
      <patternFill patternType="solid">
        <fgColor rgb="FF102A43"/>
      </patternFill>
    </fill>
    <fill>
      <patternFill patternType="solid">
        <fgColor rgb="FFEAF2F8"/>
      </patternFill>
    </fill>
    <fill>
      <patternFill patternType="solid">
        <fgColor rgb="FF17365D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F7FAFC"/>
        <bgColor indexed="64"/>
      </patternFill>
    </fill>
    <fill>
      <patternFill patternType="solid">
        <fgColor rgb="FFE8F1F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EAF0F6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102A43"/>
        <bgColor indexed="64"/>
      </patternFill>
    </fill>
    <fill>
      <patternFill patternType="solid">
        <fgColor rgb="FFEAF2F8"/>
        <bgColor indexed="64"/>
      </patternFill>
    </fill>
    <fill>
      <patternFill patternType="solid">
        <fgColor rgb="FFFFF8DC"/>
        <bgColor indexed="64"/>
      </patternFill>
    </fill>
    <fill>
      <patternFill patternType="solid">
        <fgColor rgb="FFFFF4CC"/>
        <bgColor indexed="64"/>
      </patternFill>
    </fill>
    <fill>
      <patternFill patternType="solid">
        <fgColor rgb="FFFCE8E6"/>
        <bgColor indexed="64"/>
      </patternFill>
    </fill>
    <fill>
      <patternFill patternType="solid">
        <fgColor rgb="FFFFF7D6"/>
        <bgColor indexed="64"/>
      </patternFill>
    </fill>
  </fills>
  <borders count="13">
    <border>
      <left/>
      <right/>
      <top/>
      <bottom/>
      <diagonal/>
    </border>
    <border>
      <left style="thin">
        <color rgb="FF9FBAD0"/>
      </left>
      <right style="thin">
        <color rgb="FF9FBAD0"/>
      </right>
      <top style="thin">
        <color rgb="FF9FBAD0"/>
      </top>
      <bottom/>
      <diagonal/>
    </border>
    <border>
      <left style="thin">
        <color rgb="FF9FBAD0"/>
      </left>
      <right style="thin">
        <color rgb="FF9FBAD0"/>
      </right>
      <top/>
      <bottom/>
      <diagonal/>
    </border>
    <border>
      <left style="thin">
        <color rgb="FF9FBAD0"/>
      </left>
      <right style="thin">
        <color rgb="FF9FBAD0"/>
      </right>
      <top/>
      <bottom style="thin">
        <color rgb="FF9FBAD0"/>
      </bottom>
      <diagonal/>
    </border>
    <border>
      <left style="thin">
        <color rgb="FFD5DEE7"/>
      </left>
      <right style="thin">
        <color rgb="FFD5DEE7"/>
      </right>
      <top style="thin">
        <color rgb="FFD5DEE7"/>
      </top>
      <bottom/>
      <diagonal/>
    </border>
    <border>
      <left style="thin">
        <color rgb="FFD5DEE7"/>
      </left>
      <right style="thin">
        <color rgb="FFD5DEE7"/>
      </right>
      <top/>
      <bottom/>
      <diagonal/>
    </border>
    <border>
      <left style="thin">
        <color rgb="FFD5DEE7"/>
      </left>
      <right style="thin">
        <color rgb="FFD5DEE7"/>
      </right>
      <top/>
      <bottom style="thin">
        <color rgb="FFD5DEE7"/>
      </bottom>
      <diagonal/>
    </border>
    <border>
      <left style="thin">
        <color rgb="FFC6D6E3"/>
      </left>
      <right style="thin">
        <color rgb="FFC6D6E3"/>
      </right>
      <top style="thin">
        <color rgb="FFC6D6E3"/>
      </top>
      <bottom/>
      <diagonal/>
    </border>
    <border>
      <left style="thin">
        <color rgb="FFC6D6E3"/>
      </left>
      <right style="thin">
        <color rgb="FFC6D6E3"/>
      </right>
      <top/>
      <bottom/>
      <diagonal/>
    </border>
    <border>
      <left style="thin">
        <color rgb="FFC6D6E3"/>
      </left>
      <right style="thin">
        <color rgb="FFC6D6E3"/>
      </right>
      <top/>
      <bottom style="thin">
        <color rgb="FFC6D6E3"/>
      </bottom>
      <diagonal/>
    </border>
    <border>
      <left style="thin">
        <color rgb="FFD5DEE7"/>
      </left>
      <right style="thin">
        <color rgb="FFD5DEE7"/>
      </right>
      <top style="thin">
        <color rgb="FFD5DEE7"/>
      </top>
      <bottom style="thin">
        <color rgb="FFD5DEE7"/>
      </bottom>
      <diagonal/>
    </border>
    <border>
      <left style="thin">
        <color rgb="FFC6D6E3"/>
      </left>
      <right/>
      <top style="thin">
        <color rgb="FFC6D6E3"/>
      </top>
      <bottom style="thin">
        <color rgb="FFC6D6E3"/>
      </bottom>
      <diagonal/>
    </border>
    <border>
      <left/>
      <right style="thin">
        <color rgb="FFC6D6E3"/>
      </right>
      <top style="thin">
        <color rgb="FFC6D6E3"/>
      </top>
      <bottom style="thin">
        <color rgb="FFC6D6E3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4" fillId="3" borderId="0" xfId="0" applyFont="1" applyFill="1" applyAlignment="1">
      <alignment vertical="center"/>
    </xf>
    <xf numFmtId="0" fontId="3" fillId="0" borderId="0" xfId="0" applyFont="1" applyAlignment="1">
      <alignment vertical="top" wrapText="1"/>
    </xf>
    <xf numFmtId="0" fontId="10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5" fillId="3" borderId="0" xfId="0" applyFont="1" applyFill="1" applyAlignment="1">
      <alignment wrapText="1"/>
    </xf>
    <xf numFmtId="0" fontId="17" fillId="4" borderId="0" xfId="0" applyFont="1" applyFill="1" applyAlignment="1">
      <alignment horizontal="left" vertical="center" wrapText="1"/>
    </xf>
    <xf numFmtId="0" fontId="0" fillId="5" borderId="0" xfId="0" applyFill="1"/>
    <xf numFmtId="0" fontId="18" fillId="6" borderId="0" xfId="0" applyFont="1" applyFill="1" applyAlignment="1">
      <alignment horizontal="left" vertical="center" wrapText="1"/>
    </xf>
    <xf numFmtId="0" fontId="16" fillId="5" borderId="0" xfId="0" applyFont="1" applyFill="1" applyAlignment="1">
      <alignment vertical="center" wrapText="1"/>
    </xf>
    <xf numFmtId="0" fontId="2" fillId="7" borderId="0" xfId="0" applyFont="1" applyFill="1" applyAlignment="1">
      <alignment horizontal="left" vertical="center" wrapText="1"/>
    </xf>
    <xf numFmtId="0" fontId="19" fillId="8" borderId="1" xfId="0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vertical="center" wrapText="1"/>
    </xf>
    <xf numFmtId="0" fontId="19" fillId="8" borderId="2" xfId="0" applyFont="1" applyFill="1" applyBorder="1" applyAlignment="1">
      <alignment horizontal="center" vertical="center" wrapText="1"/>
    </xf>
    <xf numFmtId="0" fontId="16" fillId="9" borderId="5" xfId="0" applyFont="1" applyFill="1" applyBorder="1" applyAlignment="1">
      <alignment vertical="center" wrapText="1"/>
    </xf>
    <xf numFmtId="0" fontId="19" fillId="8" borderId="3" xfId="0" applyFont="1" applyFill="1" applyBorder="1" applyAlignment="1">
      <alignment horizontal="center" vertical="center" wrapText="1"/>
    </xf>
    <xf numFmtId="0" fontId="16" fillId="9" borderId="6" xfId="0" applyFont="1" applyFill="1" applyBorder="1" applyAlignment="1">
      <alignment vertical="center" wrapText="1"/>
    </xf>
    <xf numFmtId="0" fontId="20" fillId="10" borderId="7" xfId="0" applyFont="1" applyFill="1" applyBorder="1" applyAlignment="1">
      <alignment vertical="center" wrapText="1"/>
    </xf>
    <xf numFmtId="0" fontId="16" fillId="11" borderId="4" xfId="0" applyFont="1" applyFill="1" applyBorder="1" applyAlignment="1">
      <alignment vertical="center" wrapText="1"/>
    </xf>
    <xf numFmtId="0" fontId="20" fillId="10" borderId="8" xfId="0" applyFont="1" applyFill="1" applyBorder="1" applyAlignment="1">
      <alignment vertical="center" wrapText="1"/>
    </xf>
    <xf numFmtId="0" fontId="16" fillId="11" borderId="5" xfId="0" applyFont="1" applyFill="1" applyBorder="1" applyAlignment="1">
      <alignment vertical="center" wrapText="1"/>
    </xf>
    <xf numFmtId="0" fontId="20" fillId="10" borderId="9" xfId="0" applyFont="1" applyFill="1" applyBorder="1" applyAlignment="1">
      <alignment vertical="center" wrapText="1"/>
    </xf>
    <xf numFmtId="0" fontId="16" fillId="11" borderId="6" xfId="0" applyFont="1" applyFill="1" applyBorder="1" applyAlignment="1">
      <alignment vertical="center" wrapText="1"/>
    </xf>
    <xf numFmtId="0" fontId="21" fillId="12" borderId="10" xfId="0" applyFont="1" applyFill="1" applyBorder="1" applyAlignment="1">
      <alignment horizontal="center" vertical="center" wrapText="1"/>
    </xf>
    <xf numFmtId="0" fontId="20" fillId="13" borderId="10" xfId="0" applyFont="1" applyFill="1" applyBorder="1" applyAlignment="1">
      <alignment horizontal="center" vertical="center" wrapText="1"/>
    </xf>
    <xf numFmtId="0" fontId="22" fillId="14" borderId="10" xfId="0" applyFont="1" applyFill="1" applyBorder="1" applyAlignment="1">
      <alignment horizontal="center" vertical="center" wrapText="1"/>
    </xf>
    <xf numFmtId="0" fontId="23" fillId="15" borderId="10" xfId="0" applyFont="1" applyFill="1" applyBorder="1" applyAlignment="1">
      <alignment horizontal="center" vertical="center" wrapText="1"/>
    </xf>
    <xf numFmtId="0" fontId="22" fillId="16" borderId="10" xfId="0" applyFont="1" applyFill="1" applyBorder="1" applyAlignment="1">
      <alignment horizontal="center" vertical="center" wrapText="1"/>
    </xf>
    <xf numFmtId="0" fontId="15" fillId="11" borderId="6" xfId="0" applyFont="1" applyFill="1" applyBorder="1" applyAlignment="1">
      <alignment vertical="center" wrapText="1"/>
    </xf>
    <xf numFmtId="0" fontId="20" fillId="13" borderId="11" xfId="0" applyFont="1" applyFill="1" applyBorder="1" applyAlignment="1">
      <alignment horizontal="left" vertical="center" wrapText="1"/>
    </xf>
    <xf numFmtId="0" fontId="20" fillId="13" borderId="12" xfId="0" applyFont="1" applyFill="1" applyBorder="1" applyAlignment="1">
      <alignment horizontal="left" vertical="center" wrapText="1"/>
    </xf>
    <xf numFmtId="0" fontId="24" fillId="15" borderId="0" xfId="0" applyFont="1" applyFill="1" applyAlignment="1">
      <alignment horizontal="left" vertical="center" wrapText="1"/>
    </xf>
    <xf numFmtId="0" fontId="1" fillId="17" borderId="0" xfId="0" applyFont="1" applyFill="1" applyAlignment="1">
      <alignment horizontal="left" vertical="center"/>
    </xf>
    <xf numFmtId="0" fontId="4" fillId="18" borderId="0" xfId="0" applyFont="1" applyFill="1" applyAlignment="1">
      <alignment vertical="center"/>
    </xf>
    <xf numFmtId="0" fontId="1" fillId="17" borderId="0" xfId="0" applyFont="1" applyFill="1" applyAlignment="1">
      <alignment horizontal="left" vertical="center" wrapText="1"/>
    </xf>
    <xf numFmtId="0" fontId="5" fillId="18" borderId="0" xfId="0" applyFont="1" applyFill="1" applyAlignment="1">
      <alignment vertical="center" wrapText="1"/>
    </xf>
    <xf numFmtId="0" fontId="0" fillId="5" borderId="0" xfId="0" applyFill="1" applyAlignment="1">
      <alignment wrapText="1"/>
    </xf>
    <xf numFmtId="0" fontId="10" fillId="17" borderId="0" xfId="0" applyFont="1" applyFill="1" applyAlignment="1">
      <alignment horizontal="center" vertical="center" wrapText="1"/>
    </xf>
    <xf numFmtId="0" fontId="4" fillId="18" borderId="0" xfId="0" applyFont="1" applyFill="1" applyAlignment="1">
      <alignment vertical="center" wrapText="1"/>
    </xf>
    <xf numFmtId="0" fontId="3" fillId="5" borderId="0" xfId="0" applyFont="1" applyFill="1" applyAlignment="1">
      <alignment vertical="top" wrapText="1"/>
    </xf>
    <xf numFmtId="0" fontId="5" fillId="18" borderId="0" xfId="0" applyFont="1" applyFill="1"/>
    <xf numFmtId="0" fontId="1" fillId="17" borderId="0" xfId="0" applyFont="1" applyFill="1" applyAlignment="1" applyProtection="1">
      <alignment horizontal="left" vertical="center"/>
      <protection locked="0"/>
    </xf>
    <xf numFmtId="0" fontId="5" fillId="18" borderId="0" xfId="0" applyFont="1" applyFill="1" applyAlignment="1" applyProtection="1">
      <alignment vertical="center"/>
      <protection locked="0"/>
    </xf>
    <xf numFmtId="0" fontId="0" fillId="5" borderId="0" xfId="0" applyFill="1" applyProtection="1">
      <protection locked="0"/>
    </xf>
    <xf numFmtId="0" fontId="4" fillId="18" borderId="0" xfId="0" applyFont="1" applyFill="1" applyAlignment="1" applyProtection="1">
      <alignment vertical="center"/>
      <protection locked="0"/>
    </xf>
    <xf numFmtId="0" fontId="6" fillId="19" borderId="0" xfId="0" applyFont="1" applyFill="1" applyAlignment="1" applyProtection="1">
      <alignment vertical="center"/>
      <protection locked="0"/>
    </xf>
    <xf numFmtId="164" fontId="6" fillId="19" borderId="0" xfId="0" applyNumberFormat="1" applyFont="1" applyFill="1" applyAlignment="1" applyProtection="1">
      <alignment vertical="center"/>
      <protection locked="0"/>
    </xf>
    <xf numFmtId="0" fontId="6" fillId="19" borderId="0" xfId="0" applyFont="1" applyFill="1" applyAlignment="1" applyProtection="1">
      <alignment vertical="center"/>
      <protection locked="0"/>
    </xf>
    <xf numFmtId="0" fontId="7" fillId="20" borderId="0" xfId="0" applyFont="1" applyFill="1" applyAlignment="1" applyProtection="1">
      <alignment horizontal="center" vertical="center"/>
      <protection locked="0"/>
    </xf>
    <xf numFmtId="0" fontId="8" fillId="7" borderId="0" xfId="0" applyFont="1" applyFill="1" applyAlignment="1" applyProtection="1">
      <alignment horizontal="center" vertical="center"/>
      <protection locked="0"/>
    </xf>
    <xf numFmtId="165" fontId="9" fillId="11" borderId="0" xfId="0" applyNumberFormat="1" applyFont="1" applyFill="1" applyAlignment="1" applyProtection="1">
      <alignment horizontal="center" vertical="center"/>
      <protection locked="0"/>
    </xf>
    <xf numFmtId="1" fontId="9" fillId="21" borderId="0" xfId="0" applyNumberFormat="1" applyFont="1" applyFill="1" applyAlignment="1" applyProtection="1">
      <alignment horizontal="center" vertical="center"/>
      <protection locked="0"/>
    </xf>
    <xf numFmtId="165" fontId="10" fillId="4" borderId="0" xfId="0" applyNumberFormat="1" applyFont="1" applyFill="1" applyAlignment="1" applyProtection="1">
      <alignment horizontal="center" vertical="center" wrapText="1"/>
      <protection locked="0"/>
    </xf>
    <xf numFmtId="1" fontId="10" fillId="4" borderId="0" xfId="0" applyNumberFormat="1" applyFont="1" applyFill="1" applyAlignment="1" applyProtection="1">
      <alignment horizontal="center" vertical="center" wrapText="1"/>
      <protection locked="0"/>
    </xf>
    <xf numFmtId="1" fontId="12" fillId="15" borderId="0" xfId="0" applyNumberFormat="1" applyFont="1" applyFill="1" applyAlignment="1" applyProtection="1">
      <alignment horizontal="center" vertical="center"/>
      <protection locked="0"/>
    </xf>
    <xf numFmtId="1" fontId="13" fillId="14" borderId="0" xfId="0" applyNumberFormat="1" applyFont="1" applyFill="1" applyAlignment="1" applyProtection="1">
      <alignment horizontal="center" vertical="center"/>
      <protection locked="0"/>
    </xf>
    <xf numFmtId="1" fontId="12" fillId="6" borderId="0" xfId="0" applyNumberFormat="1" applyFont="1" applyFill="1" applyAlignment="1" applyProtection="1">
      <alignment horizontal="center" vertical="center"/>
      <protection locked="0"/>
    </xf>
    <xf numFmtId="0" fontId="14" fillId="15" borderId="0" xfId="0" applyFont="1" applyFill="1" applyAlignment="1" applyProtection="1">
      <alignment vertical="center" wrapText="1"/>
      <protection locked="0"/>
    </xf>
    <xf numFmtId="0" fontId="10" fillId="4" borderId="0" xfId="0" applyFont="1" applyFill="1" applyAlignment="1" applyProtection="1">
      <alignment horizontal="center" vertical="center" wrapText="1"/>
      <protection locked="0"/>
    </xf>
    <xf numFmtId="49" fontId="11" fillId="22" borderId="0" xfId="0" applyNumberFormat="1" applyFont="1" applyFill="1" applyAlignment="1" applyProtection="1">
      <alignment horizontal="center" vertical="center"/>
      <protection locked="0"/>
    </xf>
    <xf numFmtId="0" fontId="11" fillId="22" borderId="0" xfId="0" applyFont="1" applyFill="1" applyAlignment="1" applyProtection="1">
      <alignment vertical="center" wrapText="1"/>
      <protection locked="0"/>
    </xf>
    <xf numFmtId="4" fontId="11" fillId="22" borderId="0" xfId="0" applyNumberFormat="1" applyFont="1" applyFill="1" applyAlignment="1" applyProtection="1">
      <alignment horizontal="right" vertical="center"/>
      <protection locked="0"/>
    </xf>
    <xf numFmtId="4" fontId="11" fillId="13" borderId="0" xfId="0" applyNumberFormat="1" applyFont="1" applyFill="1" applyAlignment="1" applyProtection="1">
      <alignment horizontal="right" vertical="center"/>
      <protection locked="0"/>
    </xf>
    <xf numFmtId="0" fontId="11" fillId="13" borderId="0" xfId="0" applyFont="1" applyFill="1" applyAlignment="1" applyProtection="1">
      <alignment horizontal="center" vertical="center"/>
      <protection locked="0"/>
    </xf>
  </cellXfs>
  <cellStyles count="1">
    <cellStyle name="Normal" xfId="0" builtinId="0"/>
  </cellStyles>
  <dxfs count="14"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2114842</xdr:colOff>
      <xdr:row>2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BB513CE-0E15-4C11-82F9-7E6B5E9D7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2775" y="0"/>
          <a:ext cx="2114842" cy="59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7</xdr:col>
      <xdr:colOff>114592</xdr:colOff>
      <xdr:row>2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C0FC90E-8B89-4653-83B3-D66F3FE13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63200" y="0"/>
          <a:ext cx="2114842" cy="590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6</xdr:col>
      <xdr:colOff>114592</xdr:colOff>
      <xdr:row>2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BD46E2A-451D-4A27-8691-5DF41056D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72600" y="0"/>
          <a:ext cx="2114842" cy="5905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0</xdr:row>
      <xdr:rowOff>0</xdr:rowOff>
    </xdr:from>
    <xdr:to>
      <xdr:col>14</xdr:col>
      <xdr:colOff>143167</xdr:colOff>
      <xdr:row>2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F09DDB-78E8-45CD-8183-20338D4B5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11525" y="0"/>
          <a:ext cx="2114842" cy="5905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TBData" displayName="OTBData" ref="A15:K95" headerRowDxfId="2" dataDxfId="0" totalsRowDxfId="1">
  <tableColumns count="11">
    <tableColumn id="1" xr3:uid="{00000000-0010-0000-0000-000001000000}" name="Periodo" dataDxfId="13"/>
    <tableColumn id="2" xr3:uid="{00000000-0010-0000-0000-000002000000}" name="Categoría" dataDxfId="12"/>
    <tableColumn id="3" xr3:uid="{00000000-0010-0000-0000-000003000000}" name="Ventas planificadas" dataDxfId="11"/>
    <tableColumn id="4" xr3:uid="{00000000-0010-0000-0000-000004000000}" name="Reducciones previstas" dataDxfId="10"/>
    <tableColumn id="5" xr3:uid="{00000000-0010-0000-0000-000005000000}" name="Inventario final objetivo" dataDxfId="9"/>
    <tableColumn id="6" xr3:uid="{00000000-0010-0000-0000-000006000000}" name="Inventario inicial" dataDxfId="8"/>
    <tableColumn id="7" xr3:uid="{00000000-0010-0000-0000-000007000000}" name="Compras recibidas" dataDxfId="7"/>
    <tableColumn id="8" xr3:uid="{00000000-0010-0000-0000-000008000000}" name="Órdenes abiertas" dataDxfId="6"/>
    <tableColumn id="9" xr3:uid="{00000000-0010-0000-0000-000009000000}" name="Compras planificadas" dataDxfId="5"/>
    <tableColumn id="10" xr3:uid="{00000000-0010-0000-0000-00000A000000}" name="OTB disponible" dataDxfId="4"/>
    <tableColumn id="11" xr3:uid="{00000000-0010-0000-0000-00000B000000}" name="Estado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"/>
  <sheetViews>
    <sheetView tabSelected="1" workbookViewId="0">
      <selection activeCell="C1" sqref="C1"/>
    </sheetView>
  </sheetViews>
  <sheetFormatPr baseColWidth="10" defaultColWidth="73.796875" defaultRowHeight="13.8"/>
  <cols>
    <col min="1" max="1" width="20.296875" style="7" bestFit="1" customWidth="1"/>
    <col min="2" max="2" width="121.09765625" style="7" customWidth="1"/>
    <col min="3" max="16384" width="73.796875" style="7"/>
  </cols>
  <sheetData>
    <row r="1" spans="1:2" ht="24.6">
      <c r="A1" s="6" t="s">
        <v>0</v>
      </c>
      <c r="B1" s="6"/>
    </row>
    <row r="2" spans="1:2" ht="14.4">
      <c r="A2" s="8" t="s">
        <v>1</v>
      </c>
      <c r="B2" s="8"/>
    </row>
    <row r="3" spans="1:2">
      <c r="A3" s="9"/>
      <c r="B3" s="9"/>
    </row>
    <row r="4" spans="1:2" ht="15.6">
      <c r="A4" s="10" t="s">
        <v>2</v>
      </c>
      <c r="B4" s="10"/>
    </row>
    <row r="5" spans="1:2" ht="17.399999999999999">
      <c r="A5" s="11" t="s">
        <v>3</v>
      </c>
      <c r="B5" s="12" t="s">
        <v>4</v>
      </c>
    </row>
    <row r="6" spans="1:2" ht="17.399999999999999">
      <c r="A6" s="13" t="s">
        <v>5</v>
      </c>
      <c r="B6" s="14" t="s">
        <v>6</v>
      </c>
    </row>
    <row r="7" spans="1:2" ht="17.399999999999999">
      <c r="A7" s="15" t="s">
        <v>7</v>
      </c>
      <c r="B7" s="16" t="s">
        <v>8</v>
      </c>
    </row>
    <row r="8" spans="1:2">
      <c r="A8" s="9"/>
      <c r="B8" s="9"/>
    </row>
    <row r="9" spans="1:2" ht="15.6">
      <c r="A9" s="10" t="s">
        <v>9</v>
      </c>
      <c r="B9" s="10"/>
    </row>
    <row r="10" spans="1:2">
      <c r="A10" s="17" t="s">
        <v>10</v>
      </c>
      <c r="B10" s="18" t="s">
        <v>11</v>
      </c>
    </row>
    <row r="11" spans="1:2">
      <c r="A11" s="19" t="s">
        <v>12</v>
      </c>
      <c r="B11" s="20" t="s">
        <v>13</v>
      </c>
    </row>
    <row r="12" spans="1:2">
      <c r="A12" s="19" t="s">
        <v>14</v>
      </c>
      <c r="B12" s="20" t="s">
        <v>15</v>
      </c>
    </row>
    <row r="13" spans="1:2">
      <c r="A13" s="21" t="s">
        <v>16</v>
      </c>
      <c r="B13" s="22" t="s">
        <v>17</v>
      </c>
    </row>
    <row r="14" spans="1:2">
      <c r="A14" s="9"/>
      <c r="B14" s="9"/>
    </row>
    <row r="15" spans="1:2" ht="15.6">
      <c r="A15" s="10" t="s">
        <v>18</v>
      </c>
      <c r="B15" s="10"/>
    </row>
    <row r="16" spans="1:2">
      <c r="A16" s="23" t="s">
        <v>19</v>
      </c>
      <c r="B16" s="18" t="s">
        <v>20</v>
      </c>
    </row>
    <row r="17" spans="1:2">
      <c r="A17" s="24" t="s">
        <v>21</v>
      </c>
      <c r="B17" s="20" t="s">
        <v>22</v>
      </c>
    </row>
    <row r="18" spans="1:2">
      <c r="A18" s="25" t="s">
        <v>23</v>
      </c>
      <c r="B18" s="20" t="s">
        <v>24</v>
      </c>
    </row>
    <row r="19" spans="1:2">
      <c r="A19" s="26" t="s">
        <v>25</v>
      </c>
      <c r="B19" s="20" t="s">
        <v>26</v>
      </c>
    </row>
    <row r="20" spans="1:2" ht="26.4">
      <c r="A20" s="27" t="s">
        <v>27</v>
      </c>
      <c r="B20" s="28" t="s">
        <v>28</v>
      </c>
    </row>
    <row r="21" spans="1:2">
      <c r="A21" s="10" t="s">
        <v>29</v>
      </c>
      <c r="B21" s="10" t="s">
        <v>30</v>
      </c>
    </row>
    <row r="22" spans="1:2">
      <c r="A22" s="17" t="s">
        <v>31</v>
      </c>
      <c r="B22" s="18" t="s">
        <v>32</v>
      </c>
    </row>
    <row r="23" spans="1:2">
      <c r="A23" s="19" t="s">
        <v>33</v>
      </c>
      <c r="B23" s="20" t="s">
        <v>34</v>
      </c>
    </row>
    <row r="24" spans="1:2">
      <c r="A24" s="19" t="s">
        <v>35</v>
      </c>
      <c r="B24" s="20" t="s">
        <v>36</v>
      </c>
    </row>
    <row r="25" spans="1:2">
      <c r="A25" s="21" t="s">
        <v>37</v>
      </c>
      <c r="B25" s="22" t="s">
        <v>38</v>
      </c>
    </row>
    <row r="26" spans="1:2" ht="15.6">
      <c r="A26" s="10" t="s">
        <v>39</v>
      </c>
      <c r="B26" s="10"/>
    </row>
    <row r="27" spans="1:2">
      <c r="A27" s="29" t="s">
        <v>40</v>
      </c>
      <c r="B27" s="30"/>
    </row>
    <row r="28" spans="1:2">
      <c r="A28" s="29" t="s">
        <v>41</v>
      </c>
      <c r="B28" s="30"/>
    </row>
    <row r="29" spans="1:2">
      <c r="A29" s="9"/>
      <c r="B29" s="9"/>
    </row>
    <row r="30" spans="1:2">
      <c r="A30" s="31" t="s">
        <v>42</v>
      </c>
      <c r="B30" s="31"/>
    </row>
  </sheetData>
  <sheetProtection algorithmName="SHA-512" hashValue="+yNKbBdfohty5LmZqFfcfPSOilxawDCYAEFHAlHiW2YCWckFCtWtJOqq9gTg5UfX9xIkHD6rV6TSjTrgrGdbmQ==" saltValue="zlhPZ+Cjx7dBxaRlvDo1nA==" spinCount="100000" sheet="1" objects="1" scenarios="1" formatCells="0" formatColumns="0" formatRows="0" sort="0" autoFilter="0" pivotTables="0"/>
  <mergeCells count="10">
    <mergeCell ref="A21:B21"/>
    <mergeCell ref="A26:B26"/>
    <mergeCell ref="A27:B27"/>
    <mergeCell ref="A28:B28"/>
    <mergeCell ref="A30:B30"/>
    <mergeCell ref="A1:B1"/>
    <mergeCell ref="A2:B2"/>
    <mergeCell ref="A4:B4"/>
    <mergeCell ref="A9:B9"/>
    <mergeCell ref="A15:B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8"/>
  <sheetViews>
    <sheetView workbookViewId="0">
      <selection activeCell="E1" sqref="E1"/>
    </sheetView>
  </sheetViews>
  <sheetFormatPr baseColWidth="10" defaultColWidth="8.796875" defaultRowHeight="13.8"/>
  <cols>
    <col min="1" max="1" width="22" style="7" customWidth="1"/>
    <col min="2" max="2" width="48" style="7" customWidth="1"/>
    <col min="3" max="3" width="42" style="7" customWidth="1"/>
    <col min="4" max="4" width="24" style="7" customWidth="1"/>
    <col min="5" max="16384" width="8.796875" style="7"/>
  </cols>
  <sheetData>
    <row r="1" spans="1:4" ht="22.8">
      <c r="A1" s="34" t="s">
        <v>89</v>
      </c>
      <c r="B1" s="34"/>
      <c r="C1" s="34"/>
      <c r="D1" s="34"/>
    </row>
    <row r="2" spans="1:4" ht="14.4">
      <c r="A2" s="35" t="s">
        <v>90</v>
      </c>
      <c r="B2" s="35"/>
      <c r="C2" s="35"/>
      <c r="D2" s="35"/>
    </row>
    <row r="3" spans="1:4">
      <c r="A3" s="36"/>
      <c r="B3" s="36"/>
      <c r="C3" s="36"/>
      <c r="D3" s="36"/>
    </row>
    <row r="4" spans="1:4">
      <c r="A4" s="37" t="s">
        <v>91</v>
      </c>
      <c r="B4" s="37" t="s">
        <v>92</v>
      </c>
      <c r="C4" s="37" t="s">
        <v>93</v>
      </c>
      <c r="D4" s="37" t="s">
        <v>94</v>
      </c>
    </row>
    <row r="5" spans="1:4" ht="26.4">
      <c r="A5" s="38" t="s">
        <v>95</v>
      </c>
      <c r="B5" s="39" t="s">
        <v>96</v>
      </c>
      <c r="C5" s="39" t="s">
        <v>97</v>
      </c>
      <c r="D5" s="39" t="s">
        <v>98</v>
      </c>
    </row>
    <row r="6" spans="1:4">
      <c r="A6" s="38" t="s">
        <v>99</v>
      </c>
      <c r="B6" s="39" t="s">
        <v>100</v>
      </c>
      <c r="C6" s="39" t="s">
        <v>101</v>
      </c>
      <c r="D6" s="39" t="s">
        <v>102</v>
      </c>
    </row>
    <row r="7" spans="1:4" ht="26.4">
      <c r="A7" s="38" t="s">
        <v>103</v>
      </c>
      <c r="B7" s="39" t="s">
        <v>104</v>
      </c>
      <c r="C7" s="39" t="s">
        <v>105</v>
      </c>
      <c r="D7" s="39" t="s">
        <v>106</v>
      </c>
    </row>
    <row r="8" spans="1:4">
      <c r="A8" s="38" t="s">
        <v>107</v>
      </c>
      <c r="B8" s="39" t="s">
        <v>108</v>
      </c>
      <c r="C8" s="39" t="s">
        <v>109</v>
      </c>
      <c r="D8" s="39" t="s">
        <v>110</v>
      </c>
    </row>
    <row r="9" spans="1:4" ht="26.4">
      <c r="A9" s="38" t="s">
        <v>111</v>
      </c>
      <c r="B9" s="39" t="s">
        <v>112</v>
      </c>
      <c r="C9" s="39" t="s">
        <v>113</v>
      </c>
      <c r="D9" s="39" t="s">
        <v>114</v>
      </c>
    </row>
    <row r="10" spans="1:4" ht="26.4">
      <c r="A10" s="38" t="s">
        <v>10</v>
      </c>
      <c r="B10" s="39" t="s">
        <v>115</v>
      </c>
      <c r="C10" s="39" t="s">
        <v>116</v>
      </c>
      <c r="D10" s="39" t="s">
        <v>117</v>
      </c>
    </row>
    <row r="11" spans="1:4" ht="26.4">
      <c r="A11" s="38" t="s">
        <v>118</v>
      </c>
      <c r="B11" s="39" t="s">
        <v>119</v>
      </c>
      <c r="C11" s="39" t="s">
        <v>120</v>
      </c>
      <c r="D11" s="39" t="s">
        <v>121</v>
      </c>
    </row>
    <row r="12" spans="1:4" ht="26.4">
      <c r="A12" s="38" t="s">
        <v>16</v>
      </c>
      <c r="B12" s="39" t="s">
        <v>122</v>
      </c>
      <c r="C12" s="39" t="s">
        <v>123</v>
      </c>
      <c r="D12" s="39" t="s">
        <v>124</v>
      </c>
    </row>
    <row r="13" spans="1:4">
      <c r="A13" s="38" t="s">
        <v>125</v>
      </c>
      <c r="B13" s="39" t="s">
        <v>126</v>
      </c>
      <c r="C13" s="39" t="s">
        <v>127</v>
      </c>
      <c r="D13" s="39" t="s">
        <v>128</v>
      </c>
    </row>
    <row r="14" spans="1:4" ht="26.4">
      <c r="A14" s="38" t="s">
        <v>129</v>
      </c>
      <c r="B14" s="39" t="s">
        <v>130</v>
      </c>
      <c r="C14" s="39" t="s">
        <v>131</v>
      </c>
      <c r="D14" s="39" t="s">
        <v>128</v>
      </c>
    </row>
    <row r="15" spans="1:4" ht="26.4">
      <c r="A15" s="38" t="s">
        <v>132</v>
      </c>
      <c r="B15" s="39" t="s">
        <v>133</v>
      </c>
      <c r="C15" s="39" t="s">
        <v>134</v>
      </c>
      <c r="D15" s="39" t="s">
        <v>135</v>
      </c>
    </row>
    <row r="16" spans="1:4">
      <c r="A16" s="38" t="s">
        <v>136</v>
      </c>
      <c r="B16" s="39" t="s">
        <v>137</v>
      </c>
      <c r="C16" s="39" t="s">
        <v>138</v>
      </c>
      <c r="D16" s="39" t="s">
        <v>139</v>
      </c>
    </row>
    <row r="17" spans="1:4">
      <c r="A17" s="38" t="s">
        <v>140</v>
      </c>
      <c r="B17" s="39" t="s">
        <v>141</v>
      </c>
      <c r="C17" s="39" t="s">
        <v>142</v>
      </c>
      <c r="D17" s="39" t="s">
        <v>143</v>
      </c>
    </row>
    <row r="18" spans="1:4" ht="26.4">
      <c r="A18" s="38" t="s">
        <v>144</v>
      </c>
      <c r="B18" s="39" t="s">
        <v>145</v>
      </c>
      <c r="C18" s="39" t="s">
        <v>146</v>
      </c>
      <c r="D18" s="39" t="s">
        <v>147</v>
      </c>
    </row>
  </sheetData>
  <sheetProtection algorithmName="SHA-512" hashValue="nw/LEXhcuNexmPty4LpR6F9eKY06SG5oonZu8uKb10FGoNyfNCuyxV/j6TrDMPcQhCbrdEtXKPD66qDWKcvnXg==" saltValue="ZiNzMaxraEXHErfLde89yg==" spinCount="100000" sheet="1" objects="1" scenarios="1" formatCells="0" formatColumns="0" formatRows="0" insertColumns="0" insertRows="0" sort="0" autoFilter="0" pivotTables="0"/>
  <mergeCells count="2">
    <mergeCell ref="A1:D1"/>
    <mergeCell ref="A2:D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6"/>
  <sheetViews>
    <sheetView workbookViewId="0">
      <selection activeCell="D1" sqref="D1"/>
    </sheetView>
  </sheetViews>
  <sheetFormatPr baseColWidth="10" defaultColWidth="8.796875" defaultRowHeight="13.8"/>
  <cols>
    <col min="1" max="1" width="24" style="7" customWidth="1"/>
    <col min="2" max="2" width="55" style="7" customWidth="1"/>
    <col min="3" max="3" width="44" style="7" customWidth="1"/>
    <col min="4" max="16384" width="8.796875" style="7"/>
  </cols>
  <sheetData>
    <row r="1" spans="1:3" ht="22.8">
      <c r="A1" s="32" t="s">
        <v>148</v>
      </c>
      <c r="B1" s="32"/>
      <c r="C1" s="32"/>
    </row>
    <row r="2" spans="1:3" ht="14.4">
      <c r="A2" s="40" t="s">
        <v>149</v>
      </c>
      <c r="B2" s="40"/>
      <c r="C2" s="40"/>
    </row>
    <row r="4" spans="1:3">
      <c r="A4" s="37" t="s">
        <v>150</v>
      </c>
      <c r="B4" s="37" t="s">
        <v>151</v>
      </c>
      <c r="C4" s="37" t="s">
        <v>152</v>
      </c>
    </row>
    <row r="5" spans="1:3">
      <c r="A5" s="33" t="s">
        <v>61</v>
      </c>
      <c r="B5" s="39" t="s">
        <v>153</v>
      </c>
      <c r="C5" s="39" t="s">
        <v>154</v>
      </c>
    </row>
    <row r="6" spans="1:3" ht="26.4">
      <c r="A6" s="33" t="s">
        <v>62</v>
      </c>
      <c r="B6" s="39" t="s">
        <v>155</v>
      </c>
      <c r="C6" s="39" t="s">
        <v>156</v>
      </c>
    </row>
    <row r="7" spans="1:3">
      <c r="A7" s="33" t="s">
        <v>63</v>
      </c>
      <c r="B7" s="39" t="s">
        <v>157</v>
      </c>
      <c r="C7" s="39" t="s">
        <v>154</v>
      </c>
    </row>
    <row r="8" spans="1:3">
      <c r="A8" s="33" t="s">
        <v>64</v>
      </c>
      <c r="B8" s="39" t="s">
        <v>158</v>
      </c>
      <c r="C8" s="39" t="s">
        <v>159</v>
      </c>
    </row>
    <row r="9" spans="1:3">
      <c r="A9" s="33" t="s">
        <v>65</v>
      </c>
      <c r="B9" s="39" t="s">
        <v>160</v>
      </c>
      <c r="C9" s="39" t="s">
        <v>161</v>
      </c>
    </row>
    <row r="10" spans="1:3">
      <c r="A10" s="33" t="s">
        <v>16</v>
      </c>
      <c r="B10" s="39" t="s">
        <v>162</v>
      </c>
      <c r="C10" s="39" t="s">
        <v>163</v>
      </c>
    </row>
    <row r="11" spans="1:3" ht="26.4">
      <c r="A11" s="33" t="s">
        <v>66</v>
      </c>
      <c r="B11" s="39" t="s">
        <v>164</v>
      </c>
      <c r="C11" s="39" t="s">
        <v>165</v>
      </c>
    </row>
    <row r="12" spans="1:3" ht="26.4">
      <c r="A12" s="33" t="s">
        <v>67</v>
      </c>
      <c r="B12" s="39" t="s">
        <v>166</v>
      </c>
      <c r="C12" s="39" t="s">
        <v>167</v>
      </c>
    </row>
    <row r="13" spans="1:3">
      <c r="A13" s="33" t="s">
        <v>10</v>
      </c>
      <c r="B13" s="39" t="s">
        <v>168</v>
      </c>
      <c r="C13" s="39" t="s">
        <v>169</v>
      </c>
    </row>
    <row r="14" spans="1:3">
      <c r="A14" s="33" t="s">
        <v>170</v>
      </c>
      <c r="B14" s="39" t="s">
        <v>171</v>
      </c>
      <c r="C14" s="39" t="s">
        <v>172</v>
      </c>
    </row>
    <row r="15" spans="1:3">
      <c r="A15" s="33" t="s">
        <v>173</v>
      </c>
      <c r="B15" s="39" t="s">
        <v>174</v>
      </c>
      <c r="C15" s="39" t="s">
        <v>175</v>
      </c>
    </row>
    <row r="16" spans="1:3">
      <c r="A16" s="33" t="s">
        <v>176</v>
      </c>
      <c r="B16" s="39" t="s">
        <v>177</v>
      </c>
      <c r="C16" s="39" t="s">
        <v>178</v>
      </c>
    </row>
  </sheetData>
  <sheetProtection algorithmName="SHA-512" hashValue="i3adwUbroMc5cvT4gsX5Yxjd4lRDwgW3P2akzxlUPPzddXbX+Ec9ENDgoowgmMVxpQHPr/yIbNCIUykDkVd0rg==" saltValue="NYcIM8fSC3bNm4pX9CZH5A==" spinCount="100000" sheet="1" objects="1" scenarios="1" formatCells="0" formatColumns="0" formatRows="0" insertColumns="0" insertRows="0" sort="0" autoFilter="0" pivotTables="0"/>
  <mergeCells count="2">
    <mergeCell ref="A1:C1"/>
    <mergeCell ref="A2:C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6"/>
  <sheetViews>
    <sheetView workbookViewId="0">
      <selection sqref="A1:K1"/>
    </sheetView>
  </sheetViews>
  <sheetFormatPr baseColWidth="10" defaultColWidth="8.796875" defaultRowHeight="13.8"/>
  <cols>
    <col min="1" max="1" width="20.19921875" style="7" customWidth="1"/>
    <col min="2" max="2" width="31" style="7" customWidth="1"/>
    <col min="3" max="4" width="17" style="7" customWidth="1"/>
    <col min="5" max="5" width="18" style="7" customWidth="1"/>
    <col min="6" max="8" width="16" style="7" customWidth="1"/>
    <col min="9" max="9" width="18" style="7" customWidth="1"/>
    <col min="10" max="10" width="17" style="7" customWidth="1"/>
    <col min="11" max="11" width="23.5" style="7" customWidth="1"/>
    <col min="12" max="16384" width="8.796875" style="7"/>
  </cols>
  <sheetData>
    <row r="1" spans="1:11" ht="27.15" customHeight="1">
      <c r="A1" s="41" t="s">
        <v>43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ht="19.2" customHeight="1">
      <c r="A2" s="42" t="s">
        <v>44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1" ht="19.2" customHeight="1">
      <c r="A4" s="44" t="s">
        <v>45</v>
      </c>
      <c r="B4" s="45" t="s">
        <v>46</v>
      </c>
      <c r="C4" s="44" t="s">
        <v>10</v>
      </c>
      <c r="D4" s="46">
        <v>46113</v>
      </c>
      <c r="E4" s="44" t="s">
        <v>47</v>
      </c>
      <c r="F4" s="47"/>
      <c r="G4" s="47"/>
      <c r="H4" s="47"/>
      <c r="I4" s="44" t="s">
        <v>48</v>
      </c>
      <c r="J4" s="47" t="s">
        <v>49</v>
      </c>
      <c r="K4" s="47"/>
    </row>
    <row r="5" spans="1:11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</row>
    <row r="6" spans="1:11" ht="17.55" customHeight="1">
      <c r="A6" s="48" t="s">
        <v>50</v>
      </c>
      <c r="B6" s="48"/>
      <c r="C6" s="48"/>
      <c r="D6" s="48"/>
      <c r="E6" s="48"/>
      <c r="F6" s="48"/>
      <c r="G6" s="48"/>
      <c r="H6" s="48"/>
      <c r="I6" s="48"/>
      <c r="J6" s="48"/>
      <c r="K6" s="48"/>
    </row>
    <row r="7" spans="1:11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</row>
    <row r="8" spans="1:11" ht="19.2" customHeight="1">
      <c r="A8" s="49" t="s">
        <v>51</v>
      </c>
      <c r="B8" s="49"/>
      <c r="C8" s="49"/>
      <c r="D8" s="49" t="s">
        <v>52</v>
      </c>
      <c r="E8" s="49"/>
      <c r="F8" s="49"/>
      <c r="G8" s="49" t="s">
        <v>53</v>
      </c>
      <c r="H8" s="49"/>
      <c r="I8" s="49"/>
      <c r="J8" s="49" t="s">
        <v>54</v>
      </c>
      <c r="K8" s="49"/>
    </row>
    <row r="9" spans="1:11" ht="19.2" customHeight="1">
      <c r="A9" s="50">
        <f>IF($J$4="","",IFERROR(SUMIF($A$16:$A$95,$J$4,$C$16:$C$95),0))</f>
        <v>55700</v>
      </c>
      <c r="B9" s="50"/>
      <c r="C9" s="50"/>
      <c r="D9" s="50">
        <f>IF($J$4="","",IFERROR(SUMIF($A$16:$A$95,$J$4,$I$16:$I$95),0))</f>
        <v>42500</v>
      </c>
      <c r="E9" s="50"/>
      <c r="F9" s="50"/>
      <c r="G9" s="50">
        <f>IF($J$4="","",IFERROR(SUMIF($A$16:$A$95,$J$4,$J$16:$J$95),0))</f>
        <v>21700</v>
      </c>
      <c r="H9" s="50"/>
      <c r="I9" s="50"/>
      <c r="J9" s="51">
        <f>IF($J$4="","",COUNTIFS($A$16:$A$95,$J$4,$J$16:$J$95,"&lt;0"))</f>
        <v>2</v>
      </c>
      <c r="K9" s="51"/>
    </row>
    <row r="10" spans="1:11" ht="17.55" customHeight="1">
      <c r="A10" s="52" t="s">
        <v>55</v>
      </c>
      <c r="B10" s="52"/>
      <c r="C10" s="52"/>
      <c r="D10" s="52"/>
      <c r="E10" s="52" t="s">
        <v>56</v>
      </c>
      <c r="F10" s="52"/>
      <c r="G10" s="52"/>
      <c r="H10" s="52"/>
      <c r="I10" s="52" t="s">
        <v>57</v>
      </c>
      <c r="J10" s="53"/>
      <c r="K10" s="53"/>
    </row>
    <row r="11" spans="1:11" ht="22.35" customHeight="1">
      <c r="A11" s="54">
        <f>IF($J$4="","",COUNTIFS($A$16:$A$95,$J$4,$K$16:$K$95,"⚠ INCOMPLETO"))</f>
        <v>0</v>
      </c>
      <c r="B11" s="54"/>
      <c r="C11" s="54"/>
      <c r="D11" s="54"/>
      <c r="E11" s="55">
        <f>IF($J$4="","",COUNTIFS($A$16:$A$95,$J$4,$K$16:$K$95,"⚠ ERROR DE ENTRADA"))</f>
        <v>0</v>
      </c>
      <c r="F11" s="55"/>
      <c r="G11" s="55"/>
      <c r="H11" s="55"/>
      <c r="I11" s="56">
        <f>IF($J$4="","",COUNTIF($A$16:$A$95,$J$4))</f>
        <v>20</v>
      </c>
      <c r="J11" s="56"/>
      <c r="K11" s="56"/>
    </row>
    <row r="12" spans="1:11" ht="27.15" customHeight="1">
      <c r="A12" s="57" t="s">
        <v>58</v>
      </c>
      <c r="B12" s="57"/>
      <c r="C12" s="57"/>
      <c r="D12" s="57"/>
      <c r="E12" s="57"/>
      <c r="F12" s="57"/>
      <c r="G12" s="57"/>
      <c r="H12" s="57"/>
      <c r="I12" s="57"/>
      <c r="J12" s="57"/>
      <c r="K12" s="57"/>
    </row>
    <row r="13" spans="1:11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1:11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1:11" ht="25.65" customHeight="1">
      <c r="A15" s="58" t="s">
        <v>59</v>
      </c>
      <c r="B15" s="58" t="s">
        <v>60</v>
      </c>
      <c r="C15" s="58" t="s">
        <v>61</v>
      </c>
      <c r="D15" s="58" t="s">
        <v>62</v>
      </c>
      <c r="E15" s="58" t="s">
        <v>63</v>
      </c>
      <c r="F15" s="58" t="s">
        <v>64</v>
      </c>
      <c r="G15" s="58" t="s">
        <v>65</v>
      </c>
      <c r="H15" s="58" t="s">
        <v>16</v>
      </c>
      <c r="I15" s="58" t="s">
        <v>66</v>
      </c>
      <c r="J15" s="58" t="s">
        <v>67</v>
      </c>
      <c r="K15" s="58" t="s">
        <v>68</v>
      </c>
    </row>
    <row r="16" spans="1:11" ht="16.05" customHeight="1">
      <c r="A16" s="59" t="s">
        <v>49</v>
      </c>
      <c r="B16" s="60" t="s">
        <v>69</v>
      </c>
      <c r="C16" s="61">
        <v>3600</v>
      </c>
      <c r="D16" s="61">
        <v>100</v>
      </c>
      <c r="E16" s="61">
        <v>800</v>
      </c>
      <c r="F16" s="61">
        <v>1500</v>
      </c>
      <c r="G16" s="61">
        <v>0</v>
      </c>
      <c r="H16" s="61">
        <v>1000</v>
      </c>
      <c r="I16" s="62">
        <f t="shared" ref="I16:I47" si="0">IF(COUNTA(A16:H16)=0,"",IF(OR(A16="",B16="",COUNTA(C16:H16)&lt;6),"",IF(COUNT(C16:H16)&lt;6,"",IFERROR(C16+D16+E16-F16,""))))</f>
        <v>3000</v>
      </c>
      <c r="J16" s="62">
        <f t="shared" ref="J16:J47" si="1">IF(I16="","",IFERROR(I16-G16-H16,""))</f>
        <v>2000</v>
      </c>
      <c r="K16" s="63" t="str">
        <f t="shared" ref="K16:K47" si="2">IF(COUNTA(A16:H16)=0,"",IF(OR(A16="",B16="",COUNTA(C16:H16)&lt;6),"⚠ INCOMPLETO",IF(COUNT(C16:H16)&lt;6,"⚠ ERROR DE ENTRADA",IFERROR(IF(J16&gt;0,"✓ DISPONIBLE",IF(J16=0,"● CUBIERTO","▲ REVISAR")),"⚠ ERROR DE ENTRADA"))))</f>
        <v>✓ DISPONIBLE</v>
      </c>
    </row>
    <row r="17" spans="1:11" ht="16.05" customHeight="1">
      <c r="A17" s="59" t="s">
        <v>49</v>
      </c>
      <c r="B17" s="60" t="s">
        <v>70</v>
      </c>
      <c r="C17" s="61">
        <v>3400</v>
      </c>
      <c r="D17" s="61">
        <v>100</v>
      </c>
      <c r="E17" s="61">
        <v>900</v>
      </c>
      <c r="F17" s="61">
        <v>1800</v>
      </c>
      <c r="G17" s="61">
        <v>200</v>
      </c>
      <c r="H17" s="61">
        <v>900</v>
      </c>
      <c r="I17" s="62">
        <f t="shared" si="0"/>
        <v>2600</v>
      </c>
      <c r="J17" s="62">
        <f t="shared" si="1"/>
        <v>1500</v>
      </c>
      <c r="K17" s="63" t="str">
        <f t="shared" si="2"/>
        <v>✓ DISPONIBLE</v>
      </c>
    </row>
    <row r="18" spans="1:11" ht="16.05" customHeight="1">
      <c r="A18" s="59" t="s">
        <v>49</v>
      </c>
      <c r="B18" s="60" t="s">
        <v>71</v>
      </c>
      <c r="C18" s="61">
        <v>2400</v>
      </c>
      <c r="D18" s="61">
        <v>0</v>
      </c>
      <c r="E18" s="61">
        <v>600</v>
      </c>
      <c r="F18" s="61">
        <v>1200</v>
      </c>
      <c r="G18" s="61">
        <v>0</v>
      </c>
      <c r="H18" s="61">
        <v>600</v>
      </c>
      <c r="I18" s="62">
        <f t="shared" si="0"/>
        <v>1800</v>
      </c>
      <c r="J18" s="62">
        <f t="shared" si="1"/>
        <v>1200</v>
      </c>
      <c r="K18" s="63" t="str">
        <f t="shared" si="2"/>
        <v>✓ DISPONIBLE</v>
      </c>
    </row>
    <row r="19" spans="1:11" ht="16.05" customHeight="1">
      <c r="A19" s="59" t="s">
        <v>49</v>
      </c>
      <c r="B19" s="60" t="s">
        <v>72</v>
      </c>
      <c r="C19" s="61">
        <v>4000</v>
      </c>
      <c r="D19" s="61">
        <v>200</v>
      </c>
      <c r="E19" s="61">
        <v>1000</v>
      </c>
      <c r="F19" s="61">
        <v>2000</v>
      </c>
      <c r="G19" s="61">
        <v>0</v>
      </c>
      <c r="H19" s="61">
        <v>1000</v>
      </c>
      <c r="I19" s="62">
        <f t="shared" si="0"/>
        <v>3200</v>
      </c>
      <c r="J19" s="62">
        <f t="shared" si="1"/>
        <v>2200</v>
      </c>
      <c r="K19" s="63" t="str">
        <f t="shared" si="2"/>
        <v>✓ DISPONIBLE</v>
      </c>
    </row>
    <row r="20" spans="1:11" ht="16.05" customHeight="1">
      <c r="A20" s="59" t="s">
        <v>49</v>
      </c>
      <c r="B20" s="60" t="s">
        <v>73</v>
      </c>
      <c r="C20" s="61">
        <v>5800</v>
      </c>
      <c r="D20" s="61">
        <v>300</v>
      </c>
      <c r="E20" s="61">
        <v>1200</v>
      </c>
      <c r="F20" s="61">
        <v>2500</v>
      </c>
      <c r="G20" s="61">
        <v>500</v>
      </c>
      <c r="H20" s="61">
        <v>2000</v>
      </c>
      <c r="I20" s="62">
        <f t="shared" si="0"/>
        <v>4800</v>
      </c>
      <c r="J20" s="62">
        <f t="shared" si="1"/>
        <v>2300</v>
      </c>
      <c r="K20" s="63" t="str">
        <f t="shared" si="2"/>
        <v>✓ DISPONIBLE</v>
      </c>
    </row>
    <row r="21" spans="1:11" ht="16.05" customHeight="1">
      <c r="A21" s="59" t="s">
        <v>49</v>
      </c>
      <c r="B21" s="60" t="s">
        <v>74</v>
      </c>
      <c r="C21" s="61">
        <v>3700</v>
      </c>
      <c r="D21" s="61">
        <v>200</v>
      </c>
      <c r="E21" s="61">
        <v>1200</v>
      </c>
      <c r="F21" s="61">
        <v>2300</v>
      </c>
      <c r="G21" s="61">
        <v>300</v>
      </c>
      <c r="H21" s="61">
        <v>1200</v>
      </c>
      <c r="I21" s="62">
        <f t="shared" si="0"/>
        <v>2800</v>
      </c>
      <c r="J21" s="62">
        <f t="shared" si="1"/>
        <v>1300</v>
      </c>
      <c r="K21" s="63" t="str">
        <f t="shared" si="2"/>
        <v>✓ DISPONIBLE</v>
      </c>
    </row>
    <row r="22" spans="1:11" ht="16.05" customHeight="1">
      <c r="A22" s="59" t="s">
        <v>49</v>
      </c>
      <c r="B22" s="60" t="s">
        <v>75</v>
      </c>
      <c r="C22" s="61">
        <v>2600</v>
      </c>
      <c r="D22" s="61">
        <v>100</v>
      </c>
      <c r="E22" s="61">
        <v>900</v>
      </c>
      <c r="F22" s="61">
        <v>1800</v>
      </c>
      <c r="G22" s="61">
        <v>0</v>
      </c>
      <c r="H22" s="61">
        <v>800</v>
      </c>
      <c r="I22" s="62">
        <f t="shared" si="0"/>
        <v>1800</v>
      </c>
      <c r="J22" s="62">
        <f t="shared" si="1"/>
        <v>1000</v>
      </c>
      <c r="K22" s="63" t="str">
        <f t="shared" si="2"/>
        <v>✓ DISPONIBLE</v>
      </c>
    </row>
    <row r="23" spans="1:11" ht="16.05" customHeight="1">
      <c r="A23" s="59" t="s">
        <v>49</v>
      </c>
      <c r="B23" s="60" t="s">
        <v>76</v>
      </c>
      <c r="C23" s="61">
        <v>2200</v>
      </c>
      <c r="D23" s="61">
        <v>100</v>
      </c>
      <c r="E23" s="61">
        <v>500</v>
      </c>
      <c r="F23" s="61">
        <v>1000</v>
      </c>
      <c r="G23" s="61">
        <v>0</v>
      </c>
      <c r="H23" s="61">
        <v>600</v>
      </c>
      <c r="I23" s="62">
        <f t="shared" si="0"/>
        <v>1800</v>
      </c>
      <c r="J23" s="62">
        <f t="shared" si="1"/>
        <v>1200</v>
      </c>
      <c r="K23" s="63" t="str">
        <f t="shared" si="2"/>
        <v>✓ DISPONIBLE</v>
      </c>
    </row>
    <row r="24" spans="1:11" ht="16.05" customHeight="1">
      <c r="A24" s="59" t="s">
        <v>49</v>
      </c>
      <c r="B24" s="60" t="s">
        <v>77</v>
      </c>
      <c r="C24" s="61">
        <v>2300</v>
      </c>
      <c r="D24" s="61">
        <v>0</v>
      </c>
      <c r="E24" s="61">
        <v>400</v>
      </c>
      <c r="F24" s="61">
        <v>900</v>
      </c>
      <c r="G24" s="61">
        <v>100</v>
      </c>
      <c r="H24" s="61">
        <v>900</v>
      </c>
      <c r="I24" s="62">
        <f t="shared" si="0"/>
        <v>1800</v>
      </c>
      <c r="J24" s="62">
        <f t="shared" si="1"/>
        <v>800</v>
      </c>
      <c r="K24" s="63" t="str">
        <f t="shared" si="2"/>
        <v>✓ DISPONIBLE</v>
      </c>
    </row>
    <row r="25" spans="1:11" ht="16.05" customHeight="1">
      <c r="A25" s="59" t="s">
        <v>49</v>
      </c>
      <c r="B25" s="60" t="s">
        <v>78</v>
      </c>
      <c r="C25" s="61">
        <v>3800</v>
      </c>
      <c r="D25" s="61">
        <v>200</v>
      </c>
      <c r="E25" s="61">
        <v>1500</v>
      </c>
      <c r="F25" s="61">
        <v>3000</v>
      </c>
      <c r="G25" s="61">
        <v>0</v>
      </c>
      <c r="H25" s="61">
        <v>1500</v>
      </c>
      <c r="I25" s="62">
        <f t="shared" si="0"/>
        <v>2500</v>
      </c>
      <c r="J25" s="62">
        <f t="shared" si="1"/>
        <v>1000</v>
      </c>
      <c r="K25" s="63" t="str">
        <f t="shared" si="2"/>
        <v>✓ DISPONIBLE</v>
      </c>
    </row>
    <row r="26" spans="1:11" ht="16.05" customHeight="1">
      <c r="A26" s="59" t="s">
        <v>49</v>
      </c>
      <c r="B26" s="60" t="s">
        <v>79</v>
      </c>
      <c r="C26" s="61">
        <v>2900</v>
      </c>
      <c r="D26" s="61">
        <v>100</v>
      </c>
      <c r="E26" s="61">
        <v>400</v>
      </c>
      <c r="F26" s="61">
        <v>900</v>
      </c>
      <c r="G26" s="61">
        <v>0</v>
      </c>
      <c r="H26" s="61">
        <v>700</v>
      </c>
      <c r="I26" s="62">
        <f t="shared" si="0"/>
        <v>2500</v>
      </c>
      <c r="J26" s="62">
        <f t="shared" si="1"/>
        <v>1800</v>
      </c>
      <c r="K26" s="63" t="str">
        <f t="shared" si="2"/>
        <v>✓ DISPONIBLE</v>
      </c>
    </row>
    <row r="27" spans="1:11" ht="16.05" customHeight="1">
      <c r="A27" s="59" t="s">
        <v>49</v>
      </c>
      <c r="B27" s="60" t="s">
        <v>80</v>
      </c>
      <c r="C27" s="61">
        <v>3000</v>
      </c>
      <c r="D27" s="61">
        <v>100</v>
      </c>
      <c r="E27" s="61">
        <v>1000</v>
      </c>
      <c r="F27" s="61">
        <v>2000</v>
      </c>
      <c r="G27" s="61">
        <v>200</v>
      </c>
      <c r="H27" s="61">
        <v>1000</v>
      </c>
      <c r="I27" s="62">
        <f t="shared" si="0"/>
        <v>2100</v>
      </c>
      <c r="J27" s="62">
        <f t="shared" si="1"/>
        <v>900</v>
      </c>
      <c r="K27" s="63" t="str">
        <f t="shared" si="2"/>
        <v>✓ DISPONIBLE</v>
      </c>
    </row>
    <row r="28" spans="1:11" ht="16.05" customHeight="1">
      <c r="A28" s="59" t="s">
        <v>49</v>
      </c>
      <c r="B28" s="60" t="s">
        <v>81</v>
      </c>
      <c r="C28" s="61">
        <v>2100</v>
      </c>
      <c r="D28" s="61">
        <v>100</v>
      </c>
      <c r="E28" s="61">
        <v>900</v>
      </c>
      <c r="F28" s="61">
        <v>1800</v>
      </c>
      <c r="G28" s="61">
        <v>0</v>
      </c>
      <c r="H28" s="61">
        <v>1400</v>
      </c>
      <c r="I28" s="62">
        <f t="shared" si="0"/>
        <v>1300</v>
      </c>
      <c r="J28" s="62">
        <f t="shared" si="1"/>
        <v>-100</v>
      </c>
      <c r="K28" s="63" t="str">
        <f t="shared" si="2"/>
        <v>▲ REVISAR</v>
      </c>
    </row>
    <row r="29" spans="1:11" ht="16.05" customHeight="1">
      <c r="A29" s="59" t="s">
        <v>49</v>
      </c>
      <c r="B29" s="60" t="s">
        <v>82</v>
      </c>
      <c r="C29" s="61">
        <v>1800</v>
      </c>
      <c r="D29" s="61">
        <v>0</v>
      </c>
      <c r="E29" s="61">
        <v>400</v>
      </c>
      <c r="F29" s="61">
        <v>700</v>
      </c>
      <c r="G29" s="61">
        <v>0</v>
      </c>
      <c r="H29" s="61">
        <v>500</v>
      </c>
      <c r="I29" s="62">
        <f t="shared" si="0"/>
        <v>1500</v>
      </c>
      <c r="J29" s="62">
        <f t="shared" si="1"/>
        <v>1000</v>
      </c>
      <c r="K29" s="63" t="str">
        <f t="shared" si="2"/>
        <v>✓ DISPONIBLE</v>
      </c>
    </row>
    <row r="30" spans="1:11" ht="16.05" customHeight="1">
      <c r="A30" s="59" t="s">
        <v>49</v>
      </c>
      <c r="B30" s="60" t="s">
        <v>83</v>
      </c>
      <c r="C30" s="61">
        <v>2100</v>
      </c>
      <c r="D30" s="61">
        <v>100</v>
      </c>
      <c r="E30" s="61">
        <v>600</v>
      </c>
      <c r="F30" s="61">
        <v>1200</v>
      </c>
      <c r="G30" s="61">
        <v>100</v>
      </c>
      <c r="H30" s="61">
        <v>1400</v>
      </c>
      <c r="I30" s="62">
        <f t="shared" si="0"/>
        <v>1600</v>
      </c>
      <c r="J30" s="62">
        <f t="shared" si="1"/>
        <v>100</v>
      </c>
      <c r="K30" s="63" t="str">
        <f t="shared" si="2"/>
        <v>✓ DISPONIBLE</v>
      </c>
    </row>
    <row r="31" spans="1:11" ht="16.05" customHeight="1">
      <c r="A31" s="59" t="s">
        <v>49</v>
      </c>
      <c r="B31" s="60" t="s">
        <v>84</v>
      </c>
      <c r="C31" s="61">
        <v>1700</v>
      </c>
      <c r="D31" s="61">
        <v>0</v>
      </c>
      <c r="E31" s="61">
        <v>200</v>
      </c>
      <c r="F31" s="61">
        <v>500</v>
      </c>
      <c r="G31" s="61">
        <v>0</v>
      </c>
      <c r="H31" s="61">
        <v>300</v>
      </c>
      <c r="I31" s="62">
        <f t="shared" si="0"/>
        <v>1400</v>
      </c>
      <c r="J31" s="62">
        <f t="shared" si="1"/>
        <v>1100</v>
      </c>
      <c r="K31" s="63" t="str">
        <f t="shared" si="2"/>
        <v>✓ DISPONIBLE</v>
      </c>
    </row>
    <row r="32" spans="1:11" ht="16.05" customHeight="1">
      <c r="A32" s="59" t="s">
        <v>49</v>
      </c>
      <c r="B32" s="60" t="s">
        <v>85</v>
      </c>
      <c r="C32" s="61">
        <v>1400</v>
      </c>
      <c r="D32" s="61">
        <v>0</v>
      </c>
      <c r="E32" s="61">
        <v>200</v>
      </c>
      <c r="F32" s="61">
        <v>400</v>
      </c>
      <c r="G32" s="61">
        <v>0</v>
      </c>
      <c r="H32" s="61">
        <v>200</v>
      </c>
      <c r="I32" s="62">
        <f t="shared" si="0"/>
        <v>1200</v>
      </c>
      <c r="J32" s="62">
        <f t="shared" si="1"/>
        <v>1000</v>
      </c>
      <c r="K32" s="63" t="str">
        <f t="shared" si="2"/>
        <v>✓ DISPONIBLE</v>
      </c>
    </row>
    <row r="33" spans="1:11" ht="16.05" customHeight="1">
      <c r="A33" s="59" t="s">
        <v>49</v>
      </c>
      <c r="B33" s="60" t="s">
        <v>86</v>
      </c>
      <c r="C33" s="61">
        <v>1500</v>
      </c>
      <c r="D33" s="61">
        <v>100</v>
      </c>
      <c r="E33" s="61">
        <v>800</v>
      </c>
      <c r="F33" s="61">
        <v>1500</v>
      </c>
      <c r="G33" s="61">
        <v>0</v>
      </c>
      <c r="H33" s="61">
        <v>900</v>
      </c>
      <c r="I33" s="62">
        <f t="shared" si="0"/>
        <v>900</v>
      </c>
      <c r="J33" s="62">
        <f t="shared" si="1"/>
        <v>0</v>
      </c>
      <c r="K33" s="63" t="str">
        <f t="shared" si="2"/>
        <v>● CUBIERTO</v>
      </c>
    </row>
    <row r="34" spans="1:11" ht="16.05" customHeight="1">
      <c r="A34" s="59" t="s">
        <v>49</v>
      </c>
      <c r="B34" s="60" t="s">
        <v>87</v>
      </c>
      <c r="C34" s="61">
        <v>2800</v>
      </c>
      <c r="D34" s="61">
        <v>100</v>
      </c>
      <c r="E34" s="61">
        <v>500</v>
      </c>
      <c r="F34" s="61">
        <v>1000</v>
      </c>
      <c r="G34" s="61">
        <v>100</v>
      </c>
      <c r="H34" s="61">
        <v>600</v>
      </c>
      <c r="I34" s="62">
        <f t="shared" si="0"/>
        <v>2400</v>
      </c>
      <c r="J34" s="62">
        <f t="shared" si="1"/>
        <v>1700</v>
      </c>
      <c r="K34" s="63" t="str">
        <f t="shared" si="2"/>
        <v>✓ DISPONIBLE</v>
      </c>
    </row>
    <row r="35" spans="1:11" ht="16.05" customHeight="1">
      <c r="A35" s="59" t="s">
        <v>49</v>
      </c>
      <c r="B35" s="60" t="s">
        <v>88</v>
      </c>
      <c r="C35" s="61">
        <v>2600</v>
      </c>
      <c r="D35" s="61">
        <v>200</v>
      </c>
      <c r="E35" s="61">
        <v>1300</v>
      </c>
      <c r="F35" s="61">
        <v>2600</v>
      </c>
      <c r="G35" s="61">
        <v>0</v>
      </c>
      <c r="H35" s="61">
        <v>1800</v>
      </c>
      <c r="I35" s="62">
        <f t="shared" si="0"/>
        <v>1500</v>
      </c>
      <c r="J35" s="62">
        <f t="shared" si="1"/>
        <v>-300</v>
      </c>
      <c r="K35" s="63" t="str">
        <f t="shared" si="2"/>
        <v>▲ REVISAR</v>
      </c>
    </row>
    <row r="36" spans="1:11" ht="16.05" customHeight="1">
      <c r="A36" s="59"/>
      <c r="B36" s="60"/>
      <c r="C36" s="61"/>
      <c r="D36" s="61"/>
      <c r="E36" s="61"/>
      <c r="F36" s="61"/>
      <c r="G36" s="61"/>
      <c r="H36" s="61"/>
      <c r="I36" s="62" t="str">
        <f t="shared" si="0"/>
        <v/>
      </c>
      <c r="J36" s="62" t="str">
        <f t="shared" si="1"/>
        <v/>
      </c>
      <c r="K36" s="63" t="str">
        <f t="shared" si="2"/>
        <v/>
      </c>
    </row>
    <row r="37" spans="1:11" ht="16.05" customHeight="1">
      <c r="A37" s="59"/>
      <c r="B37" s="60"/>
      <c r="C37" s="61"/>
      <c r="D37" s="61"/>
      <c r="E37" s="61"/>
      <c r="F37" s="61"/>
      <c r="G37" s="61"/>
      <c r="H37" s="61"/>
      <c r="I37" s="62" t="str">
        <f t="shared" si="0"/>
        <v/>
      </c>
      <c r="J37" s="62" t="str">
        <f t="shared" si="1"/>
        <v/>
      </c>
      <c r="K37" s="63" t="str">
        <f t="shared" si="2"/>
        <v/>
      </c>
    </row>
    <row r="38" spans="1:11" ht="16.05" customHeight="1">
      <c r="A38" s="59"/>
      <c r="B38" s="60"/>
      <c r="C38" s="61"/>
      <c r="D38" s="61"/>
      <c r="E38" s="61"/>
      <c r="F38" s="61"/>
      <c r="G38" s="61"/>
      <c r="H38" s="61"/>
      <c r="I38" s="62" t="str">
        <f t="shared" si="0"/>
        <v/>
      </c>
      <c r="J38" s="62" t="str">
        <f t="shared" si="1"/>
        <v/>
      </c>
      <c r="K38" s="63" t="str">
        <f t="shared" si="2"/>
        <v/>
      </c>
    </row>
    <row r="39" spans="1:11" ht="16.05" customHeight="1">
      <c r="A39" s="59"/>
      <c r="B39" s="60"/>
      <c r="C39" s="61"/>
      <c r="D39" s="61"/>
      <c r="E39" s="61"/>
      <c r="F39" s="61"/>
      <c r="G39" s="61"/>
      <c r="H39" s="61"/>
      <c r="I39" s="62" t="str">
        <f t="shared" si="0"/>
        <v/>
      </c>
      <c r="J39" s="62" t="str">
        <f t="shared" si="1"/>
        <v/>
      </c>
      <c r="K39" s="63" t="str">
        <f t="shared" si="2"/>
        <v/>
      </c>
    </row>
    <row r="40" spans="1:11" ht="16.05" customHeight="1">
      <c r="A40" s="59"/>
      <c r="B40" s="60"/>
      <c r="C40" s="61"/>
      <c r="D40" s="61"/>
      <c r="E40" s="61"/>
      <c r="F40" s="61"/>
      <c r="G40" s="61"/>
      <c r="H40" s="61"/>
      <c r="I40" s="62" t="str">
        <f t="shared" si="0"/>
        <v/>
      </c>
      <c r="J40" s="62" t="str">
        <f t="shared" si="1"/>
        <v/>
      </c>
      <c r="K40" s="63" t="str">
        <f t="shared" si="2"/>
        <v/>
      </c>
    </row>
    <row r="41" spans="1:11" ht="16.05" customHeight="1">
      <c r="A41" s="59"/>
      <c r="B41" s="60"/>
      <c r="C41" s="61"/>
      <c r="D41" s="61"/>
      <c r="E41" s="61"/>
      <c r="F41" s="61"/>
      <c r="G41" s="61"/>
      <c r="H41" s="61"/>
      <c r="I41" s="62" t="str">
        <f t="shared" si="0"/>
        <v/>
      </c>
      <c r="J41" s="62" t="str">
        <f t="shared" si="1"/>
        <v/>
      </c>
      <c r="K41" s="63" t="str">
        <f t="shared" si="2"/>
        <v/>
      </c>
    </row>
    <row r="42" spans="1:11" ht="16.05" customHeight="1">
      <c r="A42" s="59"/>
      <c r="B42" s="60"/>
      <c r="C42" s="61"/>
      <c r="D42" s="61"/>
      <c r="E42" s="61"/>
      <c r="F42" s="61"/>
      <c r="G42" s="61"/>
      <c r="H42" s="61"/>
      <c r="I42" s="62" t="str">
        <f t="shared" si="0"/>
        <v/>
      </c>
      <c r="J42" s="62" t="str">
        <f t="shared" si="1"/>
        <v/>
      </c>
      <c r="K42" s="63" t="str">
        <f t="shared" si="2"/>
        <v/>
      </c>
    </row>
    <row r="43" spans="1:11" ht="16.05" customHeight="1">
      <c r="A43" s="59"/>
      <c r="B43" s="60"/>
      <c r="C43" s="61"/>
      <c r="D43" s="61"/>
      <c r="E43" s="61"/>
      <c r="F43" s="61"/>
      <c r="G43" s="61"/>
      <c r="H43" s="61"/>
      <c r="I43" s="62" t="str">
        <f t="shared" si="0"/>
        <v/>
      </c>
      <c r="J43" s="62" t="str">
        <f t="shared" si="1"/>
        <v/>
      </c>
      <c r="K43" s="63" t="str">
        <f t="shared" si="2"/>
        <v/>
      </c>
    </row>
    <row r="44" spans="1:11" ht="16.05" customHeight="1">
      <c r="A44" s="59"/>
      <c r="B44" s="60"/>
      <c r="C44" s="61"/>
      <c r="D44" s="61"/>
      <c r="E44" s="61"/>
      <c r="F44" s="61"/>
      <c r="G44" s="61"/>
      <c r="H44" s="61"/>
      <c r="I44" s="62" t="str">
        <f t="shared" si="0"/>
        <v/>
      </c>
      <c r="J44" s="62" t="str">
        <f t="shared" si="1"/>
        <v/>
      </c>
      <c r="K44" s="63" t="str">
        <f t="shared" si="2"/>
        <v/>
      </c>
    </row>
    <row r="45" spans="1:11" ht="16.05" customHeight="1">
      <c r="A45" s="59"/>
      <c r="B45" s="60"/>
      <c r="C45" s="61"/>
      <c r="D45" s="61"/>
      <c r="E45" s="61"/>
      <c r="F45" s="61"/>
      <c r="G45" s="61"/>
      <c r="H45" s="61"/>
      <c r="I45" s="62" t="str">
        <f t="shared" si="0"/>
        <v/>
      </c>
      <c r="J45" s="62" t="str">
        <f t="shared" si="1"/>
        <v/>
      </c>
      <c r="K45" s="63" t="str">
        <f t="shared" si="2"/>
        <v/>
      </c>
    </row>
    <row r="46" spans="1:11" ht="16.05" customHeight="1">
      <c r="A46" s="59"/>
      <c r="B46" s="60"/>
      <c r="C46" s="61"/>
      <c r="D46" s="61"/>
      <c r="E46" s="61"/>
      <c r="F46" s="61"/>
      <c r="G46" s="61"/>
      <c r="H46" s="61"/>
      <c r="I46" s="62" t="str">
        <f t="shared" si="0"/>
        <v/>
      </c>
      <c r="J46" s="62" t="str">
        <f t="shared" si="1"/>
        <v/>
      </c>
      <c r="K46" s="63" t="str">
        <f t="shared" si="2"/>
        <v/>
      </c>
    </row>
    <row r="47" spans="1:11" ht="16.05" customHeight="1">
      <c r="A47" s="59"/>
      <c r="B47" s="60"/>
      <c r="C47" s="61"/>
      <c r="D47" s="61"/>
      <c r="E47" s="61"/>
      <c r="F47" s="61"/>
      <c r="G47" s="61"/>
      <c r="H47" s="61"/>
      <c r="I47" s="62" t="str">
        <f t="shared" si="0"/>
        <v/>
      </c>
      <c r="J47" s="62" t="str">
        <f t="shared" si="1"/>
        <v/>
      </c>
      <c r="K47" s="63" t="str">
        <f t="shared" si="2"/>
        <v/>
      </c>
    </row>
    <row r="48" spans="1:11" ht="16.05" customHeight="1">
      <c r="A48" s="59"/>
      <c r="B48" s="60"/>
      <c r="C48" s="61"/>
      <c r="D48" s="61"/>
      <c r="E48" s="61"/>
      <c r="F48" s="61"/>
      <c r="G48" s="61"/>
      <c r="H48" s="61"/>
      <c r="I48" s="62" t="str">
        <f t="shared" ref="I48:I79" si="3">IF(COUNTA(A48:H48)=0,"",IF(OR(A48="",B48="",COUNTA(C48:H48)&lt;6),"",IF(COUNT(C48:H48)&lt;6,"",IFERROR(C48+D48+E48-F48,""))))</f>
        <v/>
      </c>
      <c r="J48" s="62" t="str">
        <f t="shared" ref="J48:J79" si="4">IF(I48="","",IFERROR(I48-G48-H48,""))</f>
        <v/>
      </c>
      <c r="K48" s="63" t="str">
        <f t="shared" ref="K48:K79" si="5">IF(COUNTA(A48:H48)=0,"",IF(OR(A48="",B48="",COUNTA(C48:H48)&lt;6),"⚠ INCOMPLETO",IF(COUNT(C48:H48)&lt;6,"⚠ ERROR DE ENTRADA",IFERROR(IF(J48&gt;0,"✓ DISPONIBLE",IF(J48=0,"● CUBIERTO","▲ REVISAR")),"⚠ ERROR DE ENTRADA"))))</f>
        <v/>
      </c>
    </row>
    <row r="49" spans="1:11" ht="16.05" customHeight="1">
      <c r="A49" s="59"/>
      <c r="B49" s="60"/>
      <c r="C49" s="61"/>
      <c r="D49" s="61"/>
      <c r="E49" s="61"/>
      <c r="F49" s="61"/>
      <c r="G49" s="61"/>
      <c r="H49" s="61"/>
      <c r="I49" s="62" t="str">
        <f t="shared" si="3"/>
        <v/>
      </c>
      <c r="J49" s="62" t="str">
        <f t="shared" si="4"/>
        <v/>
      </c>
      <c r="K49" s="63" t="str">
        <f t="shared" si="5"/>
        <v/>
      </c>
    </row>
    <row r="50" spans="1:11" ht="16.05" customHeight="1">
      <c r="A50" s="59"/>
      <c r="B50" s="60"/>
      <c r="C50" s="61"/>
      <c r="D50" s="61"/>
      <c r="E50" s="61"/>
      <c r="F50" s="61"/>
      <c r="G50" s="61"/>
      <c r="H50" s="61"/>
      <c r="I50" s="62" t="str">
        <f t="shared" si="3"/>
        <v/>
      </c>
      <c r="J50" s="62" t="str">
        <f t="shared" si="4"/>
        <v/>
      </c>
      <c r="K50" s="63" t="str">
        <f t="shared" si="5"/>
        <v/>
      </c>
    </row>
    <row r="51" spans="1:11" ht="16.05" customHeight="1">
      <c r="A51" s="59"/>
      <c r="B51" s="60"/>
      <c r="C51" s="61"/>
      <c r="D51" s="61"/>
      <c r="E51" s="61"/>
      <c r="F51" s="61"/>
      <c r="G51" s="61"/>
      <c r="H51" s="61"/>
      <c r="I51" s="62" t="str">
        <f t="shared" si="3"/>
        <v/>
      </c>
      <c r="J51" s="62" t="str">
        <f t="shared" si="4"/>
        <v/>
      </c>
      <c r="K51" s="63" t="str">
        <f t="shared" si="5"/>
        <v/>
      </c>
    </row>
    <row r="52" spans="1:11" ht="16.05" customHeight="1">
      <c r="A52" s="59"/>
      <c r="B52" s="60"/>
      <c r="C52" s="61"/>
      <c r="D52" s="61"/>
      <c r="E52" s="61"/>
      <c r="F52" s="61"/>
      <c r="G52" s="61"/>
      <c r="H52" s="61"/>
      <c r="I52" s="62" t="str">
        <f t="shared" si="3"/>
        <v/>
      </c>
      <c r="J52" s="62" t="str">
        <f t="shared" si="4"/>
        <v/>
      </c>
      <c r="K52" s="63" t="str">
        <f t="shared" si="5"/>
        <v/>
      </c>
    </row>
    <row r="53" spans="1:11" ht="16.05" customHeight="1">
      <c r="A53" s="59"/>
      <c r="B53" s="60"/>
      <c r="C53" s="61"/>
      <c r="D53" s="61"/>
      <c r="E53" s="61"/>
      <c r="F53" s="61"/>
      <c r="G53" s="61"/>
      <c r="H53" s="61"/>
      <c r="I53" s="62" t="str">
        <f t="shared" si="3"/>
        <v/>
      </c>
      <c r="J53" s="62" t="str">
        <f t="shared" si="4"/>
        <v/>
      </c>
      <c r="K53" s="63" t="str">
        <f t="shared" si="5"/>
        <v/>
      </c>
    </row>
    <row r="54" spans="1:11" ht="16.05" customHeight="1">
      <c r="A54" s="59"/>
      <c r="B54" s="60"/>
      <c r="C54" s="61"/>
      <c r="D54" s="61"/>
      <c r="E54" s="61"/>
      <c r="F54" s="61"/>
      <c r="G54" s="61"/>
      <c r="H54" s="61"/>
      <c r="I54" s="62" t="str">
        <f t="shared" si="3"/>
        <v/>
      </c>
      <c r="J54" s="62" t="str">
        <f t="shared" si="4"/>
        <v/>
      </c>
      <c r="K54" s="63" t="str">
        <f t="shared" si="5"/>
        <v/>
      </c>
    </row>
    <row r="55" spans="1:11" ht="16.05" customHeight="1">
      <c r="A55" s="59"/>
      <c r="B55" s="60"/>
      <c r="C55" s="61"/>
      <c r="D55" s="61"/>
      <c r="E55" s="61"/>
      <c r="F55" s="61"/>
      <c r="G55" s="61"/>
      <c r="H55" s="61"/>
      <c r="I55" s="62" t="str">
        <f t="shared" si="3"/>
        <v/>
      </c>
      <c r="J55" s="62" t="str">
        <f t="shared" si="4"/>
        <v/>
      </c>
      <c r="K55" s="63" t="str">
        <f t="shared" si="5"/>
        <v/>
      </c>
    </row>
    <row r="56" spans="1:11" ht="16.05" customHeight="1">
      <c r="A56" s="59"/>
      <c r="B56" s="60"/>
      <c r="C56" s="61"/>
      <c r="D56" s="61"/>
      <c r="E56" s="61"/>
      <c r="F56" s="61"/>
      <c r="G56" s="61"/>
      <c r="H56" s="61"/>
      <c r="I56" s="62" t="str">
        <f t="shared" si="3"/>
        <v/>
      </c>
      <c r="J56" s="62" t="str">
        <f t="shared" si="4"/>
        <v/>
      </c>
      <c r="K56" s="63" t="str">
        <f t="shared" si="5"/>
        <v/>
      </c>
    </row>
    <row r="57" spans="1:11" ht="16.05" customHeight="1">
      <c r="A57" s="59"/>
      <c r="B57" s="60"/>
      <c r="C57" s="61"/>
      <c r="D57" s="61"/>
      <c r="E57" s="61"/>
      <c r="F57" s="61"/>
      <c r="G57" s="61"/>
      <c r="H57" s="61"/>
      <c r="I57" s="62" t="str">
        <f t="shared" si="3"/>
        <v/>
      </c>
      <c r="J57" s="62" t="str">
        <f t="shared" si="4"/>
        <v/>
      </c>
      <c r="K57" s="63" t="str">
        <f t="shared" si="5"/>
        <v/>
      </c>
    </row>
    <row r="58" spans="1:11" ht="16.05" customHeight="1">
      <c r="A58" s="59"/>
      <c r="B58" s="60"/>
      <c r="C58" s="61"/>
      <c r="D58" s="61"/>
      <c r="E58" s="61"/>
      <c r="F58" s="61"/>
      <c r="G58" s="61"/>
      <c r="H58" s="61"/>
      <c r="I58" s="62" t="str">
        <f t="shared" si="3"/>
        <v/>
      </c>
      <c r="J58" s="62" t="str">
        <f t="shared" si="4"/>
        <v/>
      </c>
      <c r="K58" s="63" t="str">
        <f t="shared" si="5"/>
        <v/>
      </c>
    </row>
    <row r="59" spans="1:11" ht="16.05" customHeight="1">
      <c r="A59" s="59"/>
      <c r="B59" s="60"/>
      <c r="C59" s="61"/>
      <c r="D59" s="61"/>
      <c r="E59" s="61"/>
      <c r="F59" s="61"/>
      <c r="G59" s="61"/>
      <c r="H59" s="61"/>
      <c r="I59" s="62" t="str">
        <f t="shared" si="3"/>
        <v/>
      </c>
      <c r="J59" s="62" t="str">
        <f t="shared" si="4"/>
        <v/>
      </c>
      <c r="K59" s="63" t="str">
        <f t="shared" si="5"/>
        <v/>
      </c>
    </row>
    <row r="60" spans="1:11" ht="16.05" customHeight="1">
      <c r="A60" s="59"/>
      <c r="B60" s="60"/>
      <c r="C60" s="61"/>
      <c r="D60" s="61"/>
      <c r="E60" s="61"/>
      <c r="F60" s="61"/>
      <c r="G60" s="61"/>
      <c r="H60" s="61"/>
      <c r="I60" s="62" t="str">
        <f t="shared" si="3"/>
        <v/>
      </c>
      <c r="J60" s="62" t="str">
        <f t="shared" si="4"/>
        <v/>
      </c>
      <c r="K60" s="63" t="str">
        <f t="shared" si="5"/>
        <v/>
      </c>
    </row>
    <row r="61" spans="1:11" ht="16.05" customHeight="1">
      <c r="A61" s="59"/>
      <c r="B61" s="60"/>
      <c r="C61" s="61"/>
      <c r="D61" s="61"/>
      <c r="E61" s="61"/>
      <c r="F61" s="61"/>
      <c r="G61" s="61"/>
      <c r="H61" s="61"/>
      <c r="I61" s="62" t="str">
        <f t="shared" si="3"/>
        <v/>
      </c>
      <c r="J61" s="62" t="str">
        <f t="shared" si="4"/>
        <v/>
      </c>
      <c r="K61" s="63" t="str">
        <f t="shared" si="5"/>
        <v/>
      </c>
    </row>
    <row r="62" spans="1:11" ht="16.05" customHeight="1">
      <c r="A62" s="59"/>
      <c r="B62" s="60"/>
      <c r="C62" s="61"/>
      <c r="D62" s="61"/>
      <c r="E62" s="61"/>
      <c r="F62" s="61"/>
      <c r="G62" s="61"/>
      <c r="H62" s="61"/>
      <c r="I62" s="62" t="str">
        <f t="shared" si="3"/>
        <v/>
      </c>
      <c r="J62" s="62" t="str">
        <f t="shared" si="4"/>
        <v/>
      </c>
      <c r="K62" s="63" t="str">
        <f t="shared" si="5"/>
        <v/>
      </c>
    </row>
    <row r="63" spans="1:11" ht="16.05" customHeight="1">
      <c r="A63" s="59"/>
      <c r="B63" s="60"/>
      <c r="C63" s="61"/>
      <c r="D63" s="61"/>
      <c r="E63" s="61"/>
      <c r="F63" s="61"/>
      <c r="G63" s="61"/>
      <c r="H63" s="61"/>
      <c r="I63" s="62" t="str">
        <f t="shared" si="3"/>
        <v/>
      </c>
      <c r="J63" s="62" t="str">
        <f t="shared" si="4"/>
        <v/>
      </c>
      <c r="K63" s="63" t="str">
        <f t="shared" si="5"/>
        <v/>
      </c>
    </row>
    <row r="64" spans="1:11" ht="16.05" customHeight="1">
      <c r="A64" s="59"/>
      <c r="B64" s="60"/>
      <c r="C64" s="61"/>
      <c r="D64" s="61"/>
      <c r="E64" s="61"/>
      <c r="F64" s="61"/>
      <c r="G64" s="61"/>
      <c r="H64" s="61"/>
      <c r="I64" s="62" t="str">
        <f t="shared" si="3"/>
        <v/>
      </c>
      <c r="J64" s="62" t="str">
        <f t="shared" si="4"/>
        <v/>
      </c>
      <c r="K64" s="63" t="str">
        <f t="shared" si="5"/>
        <v/>
      </c>
    </row>
    <row r="65" spans="1:11" ht="16.05" customHeight="1">
      <c r="A65" s="59"/>
      <c r="B65" s="60"/>
      <c r="C65" s="61"/>
      <c r="D65" s="61"/>
      <c r="E65" s="61"/>
      <c r="F65" s="61"/>
      <c r="G65" s="61"/>
      <c r="H65" s="61"/>
      <c r="I65" s="62" t="str">
        <f t="shared" si="3"/>
        <v/>
      </c>
      <c r="J65" s="62" t="str">
        <f t="shared" si="4"/>
        <v/>
      </c>
      <c r="K65" s="63" t="str">
        <f t="shared" si="5"/>
        <v/>
      </c>
    </row>
    <row r="66" spans="1:11" ht="16.05" customHeight="1">
      <c r="A66" s="59"/>
      <c r="B66" s="60"/>
      <c r="C66" s="61"/>
      <c r="D66" s="61"/>
      <c r="E66" s="61"/>
      <c r="F66" s="61"/>
      <c r="G66" s="61"/>
      <c r="H66" s="61"/>
      <c r="I66" s="62" t="str">
        <f t="shared" si="3"/>
        <v/>
      </c>
      <c r="J66" s="62" t="str">
        <f t="shared" si="4"/>
        <v/>
      </c>
      <c r="K66" s="63" t="str">
        <f t="shared" si="5"/>
        <v/>
      </c>
    </row>
    <row r="67" spans="1:11" ht="16.05" customHeight="1">
      <c r="A67" s="59"/>
      <c r="B67" s="60"/>
      <c r="C67" s="61"/>
      <c r="D67" s="61"/>
      <c r="E67" s="61"/>
      <c r="F67" s="61"/>
      <c r="G67" s="61"/>
      <c r="H67" s="61"/>
      <c r="I67" s="62" t="str">
        <f t="shared" si="3"/>
        <v/>
      </c>
      <c r="J67" s="62" t="str">
        <f t="shared" si="4"/>
        <v/>
      </c>
      <c r="K67" s="63" t="str">
        <f t="shared" si="5"/>
        <v/>
      </c>
    </row>
    <row r="68" spans="1:11" ht="16.05" customHeight="1">
      <c r="A68" s="59"/>
      <c r="B68" s="60"/>
      <c r="C68" s="61"/>
      <c r="D68" s="61"/>
      <c r="E68" s="61"/>
      <c r="F68" s="61"/>
      <c r="G68" s="61"/>
      <c r="H68" s="61"/>
      <c r="I68" s="62" t="str">
        <f t="shared" si="3"/>
        <v/>
      </c>
      <c r="J68" s="62" t="str">
        <f t="shared" si="4"/>
        <v/>
      </c>
      <c r="K68" s="63" t="str">
        <f t="shared" si="5"/>
        <v/>
      </c>
    </row>
    <row r="69" spans="1:11" ht="16.05" customHeight="1">
      <c r="A69" s="59"/>
      <c r="B69" s="60"/>
      <c r="C69" s="61"/>
      <c r="D69" s="61"/>
      <c r="E69" s="61"/>
      <c r="F69" s="61"/>
      <c r="G69" s="61"/>
      <c r="H69" s="61"/>
      <c r="I69" s="62" t="str">
        <f t="shared" si="3"/>
        <v/>
      </c>
      <c r="J69" s="62" t="str">
        <f t="shared" si="4"/>
        <v/>
      </c>
      <c r="K69" s="63" t="str">
        <f t="shared" si="5"/>
        <v/>
      </c>
    </row>
    <row r="70" spans="1:11" ht="16.05" customHeight="1">
      <c r="A70" s="59"/>
      <c r="B70" s="60"/>
      <c r="C70" s="61"/>
      <c r="D70" s="61"/>
      <c r="E70" s="61"/>
      <c r="F70" s="61"/>
      <c r="G70" s="61"/>
      <c r="H70" s="61"/>
      <c r="I70" s="62" t="str">
        <f t="shared" si="3"/>
        <v/>
      </c>
      <c r="J70" s="62" t="str">
        <f t="shared" si="4"/>
        <v/>
      </c>
      <c r="K70" s="63" t="str">
        <f t="shared" si="5"/>
        <v/>
      </c>
    </row>
    <row r="71" spans="1:11" ht="16.05" customHeight="1">
      <c r="A71" s="59"/>
      <c r="B71" s="60"/>
      <c r="C71" s="61"/>
      <c r="D71" s="61"/>
      <c r="E71" s="61"/>
      <c r="F71" s="61"/>
      <c r="G71" s="61"/>
      <c r="H71" s="61"/>
      <c r="I71" s="62" t="str">
        <f t="shared" si="3"/>
        <v/>
      </c>
      <c r="J71" s="62" t="str">
        <f t="shared" si="4"/>
        <v/>
      </c>
      <c r="K71" s="63" t="str">
        <f t="shared" si="5"/>
        <v/>
      </c>
    </row>
    <row r="72" spans="1:11" ht="16.05" customHeight="1">
      <c r="A72" s="59"/>
      <c r="B72" s="60"/>
      <c r="C72" s="61"/>
      <c r="D72" s="61"/>
      <c r="E72" s="61"/>
      <c r="F72" s="61"/>
      <c r="G72" s="61"/>
      <c r="H72" s="61"/>
      <c r="I72" s="62" t="str">
        <f t="shared" si="3"/>
        <v/>
      </c>
      <c r="J72" s="62" t="str">
        <f t="shared" si="4"/>
        <v/>
      </c>
      <c r="K72" s="63" t="str">
        <f t="shared" si="5"/>
        <v/>
      </c>
    </row>
    <row r="73" spans="1:11" ht="16.05" customHeight="1">
      <c r="A73" s="59"/>
      <c r="B73" s="60"/>
      <c r="C73" s="61"/>
      <c r="D73" s="61"/>
      <c r="E73" s="61"/>
      <c r="F73" s="61"/>
      <c r="G73" s="61"/>
      <c r="H73" s="61"/>
      <c r="I73" s="62" t="str">
        <f t="shared" si="3"/>
        <v/>
      </c>
      <c r="J73" s="62" t="str">
        <f t="shared" si="4"/>
        <v/>
      </c>
      <c r="K73" s="63" t="str">
        <f t="shared" si="5"/>
        <v/>
      </c>
    </row>
    <row r="74" spans="1:11" ht="16.05" customHeight="1">
      <c r="A74" s="59"/>
      <c r="B74" s="60"/>
      <c r="C74" s="61"/>
      <c r="D74" s="61"/>
      <c r="E74" s="61"/>
      <c r="F74" s="61"/>
      <c r="G74" s="61"/>
      <c r="H74" s="61"/>
      <c r="I74" s="62" t="str">
        <f t="shared" si="3"/>
        <v/>
      </c>
      <c r="J74" s="62" t="str">
        <f t="shared" si="4"/>
        <v/>
      </c>
      <c r="K74" s="63" t="str">
        <f t="shared" si="5"/>
        <v/>
      </c>
    </row>
    <row r="75" spans="1:11" ht="16.05" customHeight="1">
      <c r="A75" s="59"/>
      <c r="B75" s="60"/>
      <c r="C75" s="61"/>
      <c r="D75" s="61"/>
      <c r="E75" s="61"/>
      <c r="F75" s="61"/>
      <c r="G75" s="61"/>
      <c r="H75" s="61"/>
      <c r="I75" s="62" t="str">
        <f t="shared" si="3"/>
        <v/>
      </c>
      <c r="J75" s="62" t="str">
        <f t="shared" si="4"/>
        <v/>
      </c>
      <c r="K75" s="63" t="str">
        <f t="shared" si="5"/>
        <v/>
      </c>
    </row>
    <row r="76" spans="1:11" ht="16.05" customHeight="1">
      <c r="A76" s="59"/>
      <c r="B76" s="60"/>
      <c r="C76" s="61"/>
      <c r="D76" s="61"/>
      <c r="E76" s="61"/>
      <c r="F76" s="61"/>
      <c r="G76" s="61"/>
      <c r="H76" s="61"/>
      <c r="I76" s="62" t="str">
        <f t="shared" si="3"/>
        <v/>
      </c>
      <c r="J76" s="62" t="str">
        <f t="shared" si="4"/>
        <v/>
      </c>
      <c r="K76" s="63" t="str">
        <f t="shared" si="5"/>
        <v/>
      </c>
    </row>
    <row r="77" spans="1:11" ht="16.05" customHeight="1">
      <c r="A77" s="59"/>
      <c r="B77" s="60"/>
      <c r="C77" s="61"/>
      <c r="D77" s="61"/>
      <c r="E77" s="61"/>
      <c r="F77" s="61"/>
      <c r="G77" s="61"/>
      <c r="H77" s="61"/>
      <c r="I77" s="62" t="str">
        <f t="shared" si="3"/>
        <v/>
      </c>
      <c r="J77" s="62" t="str">
        <f t="shared" si="4"/>
        <v/>
      </c>
      <c r="K77" s="63" t="str">
        <f t="shared" si="5"/>
        <v/>
      </c>
    </row>
    <row r="78" spans="1:11" ht="16.05" customHeight="1">
      <c r="A78" s="59"/>
      <c r="B78" s="60"/>
      <c r="C78" s="61"/>
      <c r="D78" s="61"/>
      <c r="E78" s="61"/>
      <c r="F78" s="61"/>
      <c r="G78" s="61"/>
      <c r="H78" s="61"/>
      <c r="I78" s="62" t="str">
        <f t="shared" si="3"/>
        <v/>
      </c>
      <c r="J78" s="62" t="str">
        <f t="shared" si="4"/>
        <v/>
      </c>
      <c r="K78" s="63" t="str">
        <f t="shared" si="5"/>
        <v/>
      </c>
    </row>
    <row r="79" spans="1:11" ht="16.05" customHeight="1">
      <c r="A79" s="59"/>
      <c r="B79" s="60"/>
      <c r="C79" s="61"/>
      <c r="D79" s="61"/>
      <c r="E79" s="61"/>
      <c r="F79" s="61"/>
      <c r="G79" s="61"/>
      <c r="H79" s="61"/>
      <c r="I79" s="62" t="str">
        <f t="shared" si="3"/>
        <v/>
      </c>
      <c r="J79" s="62" t="str">
        <f t="shared" si="4"/>
        <v/>
      </c>
      <c r="K79" s="63" t="str">
        <f t="shared" si="5"/>
        <v/>
      </c>
    </row>
    <row r="80" spans="1:11" ht="16.05" customHeight="1">
      <c r="A80" s="59"/>
      <c r="B80" s="60"/>
      <c r="C80" s="61"/>
      <c r="D80" s="61"/>
      <c r="E80" s="61"/>
      <c r="F80" s="61"/>
      <c r="G80" s="61"/>
      <c r="H80" s="61"/>
      <c r="I80" s="62" t="str">
        <f t="shared" ref="I80:I111" si="6">IF(COUNTA(A80:H80)=0,"",IF(OR(A80="",B80="",COUNTA(C80:H80)&lt;6),"",IF(COUNT(C80:H80)&lt;6,"",IFERROR(C80+D80+E80-F80,""))))</f>
        <v/>
      </c>
      <c r="J80" s="62" t="str">
        <f t="shared" ref="J80:J111" si="7">IF(I80="","",IFERROR(I80-G80-H80,""))</f>
        <v/>
      </c>
      <c r="K80" s="63" t="str">
        <f t="shared" ref="K80:K111" si="8">IF(COUNTA(A80:H80)=0,"",IF(OR(A80="",B80="",COUNTA(C80:H80)&lt;6),"⚠ INCOMPLETO",IF(COUNT(C80:H80)&lt;6,"⚠ ERROR DE ENTRADA",IFERROR(IF(J80&gt;0,"✓ DISPONIBLE",IF(J80=0,"● CUBIERTO","▲ REVISAR")),"⚠ ERROR DE ENTRADA"))))</f>
        <v/>
      </c>
    </row>
    <row r="81" spans="1:11" ht="16.05" customHeight="1">
      <c r="A81" s="59"/>
      <c r="B81" s="60"/>
      <c r="C81" s="61"/>
      <c r="D81" s="61"/>
      <c r="E81" s="61"/>
      <c r="F81" s="61"/>
      <c r="G81" s="61"/>
      <c r="H81" s="61"/>
      <c r="I81" s="62" t="str">
        <f t="shared" si="6"/>
        <v/>
      </c>
      <c r="J81" s="62" t="str">
        <f t="shared" si="7"/>
        <v/>
      </c>
      <c r="K81" s="63" t="str">
        <f t="shared" si="8"/>
        <v/>
      </c>
    </row>
    <row r="82" spans="1:11" ht="16.05" customHeight="1">
      <c r="A82" s="59"/>
      <c r="B82" s="60"/>
      <c r="C82" s="61"/>
      <c r="D82" s="61"/>
      <c r="E82" s="61"/>
      <c r="F82" s="61"/>
      <c r="G82" s="61"/>
      <c r="H82" s="61"/>
      <c r="I82" s="62" t="str">
        <f t="shared" si="6"/>
        <v/>
      </c>
      <c r="J82" s="62" t="str">
        <f t="shared" si="7"/>
        <v/>
      </c>
      <c r="K82" s="63" t="str">
        <f t="shared" si="8"/>
        <v/>
      </c>
    </row>
    <row r="83" spans="1:11" ht="16.05" customHeight="1">
      <c r="A83" s="59"/>
      <c r="B83" s="60"/>
      <c r="C83" s="61"/>
      <c r="D83" s="61"/>
      <c r="E83" s="61"/>
      <c r="F83" s="61"/>
      <c r="G83" s="61"/>
      <c r="H83" s="61"/>
      <c r="I83" s="62" t="str">
        <f t="shared" si="6"/>
        <v/>
      </c>
      <c r="J83" s="62" t="str">
        <f t="shared" si="7"/>
        <v/>
      </c>
      <c r="K83" s="63" t="str">
        <f t="shared" si="8"/>
        <v/>
      </c>
    </row>
    <row r="84" spans="1:11" ht="16.05" customHeight="1">
      <c r="A84" s="59"/>
      <c r="B84" s="60"/>
      <c r="C84" s="61"/>
      <c r="D84" s="61"/>
      <c r="E84" s="61"/>
      <c r="F84" s="61"/>
      <c r="G84" s="61"/>
      <c r="H84" s="61"/>
      <c r="I84" s="62" t="str">
        <f t="shared" si="6"/>
        <v/>
      </c>
      <c r="J84" s="62" t="str">
        <f t="shared" si="7"/>
        <v/>
      </c>
      <c r="K84" s="63" t="str">
        <f t="shared" si="8"/>
        <v/>
      </c>
    </row>
    <row r="85" spans="1:11" ht="16.05" customHeight="1">
      <c r="A85" s="59"/>
      <c r="B85" s="60"/>
      <c r="C85" s="61"/>
      <c r="D85" s="61"/>
      <c r="E85" s="61"/>
      <c r="F85" s="61"/>
      <c r="G85" s="61"/>
      <c r="H85" s="61"/>
      <c r="I85" s="62" t="str">
        <f t="shared" si="6"/>
        <v/>
      </c>
      <c r="J85" s="62" t="str">
        <f t="shared" si="7"/>
        <v/>
      </c>
      <c r="K85" s="63" t="str">
        <f t="shared" si="8"/>
        <v/>
      </c>
    </row>
    <row r="86" spans="1:11" ht="16.05" customHeight="1">
      <c r="A86" s="59"/>
      <c r="B86" s="60"/>
      <c r="C86" s="61"/>
      <c r="D86" s="61"/>
      <c r="E86" s="61"/>
      <c r="F86" s="61"/>
      <c r="G86" s="61"/>
      <c r="H86" s="61"/>
      <c r="I86" s="62" t="str">
        <f t="shared" si="6"/>
        <v/>
      </c>
      <c r="J86" s="62" t="str">
        <f t="shared" si="7"/>
        <v/>
      </c>
      <c r="K86" s="63" t="str">
        <f t="shared" si="8"/>
        <v/>
      </c>
    </row>
    <row r="87" spans="1:11" ht="16.05" customHeight="1">
      <c r="A87" s="59"/>
      <c r="B87" s="60"/>
      <c r="C87" s="61"/>
      <c r="D87" s="61"/>
      <c r="E87" s="61"/>
      <c r="F87" s="61"/>
      <c r="G87" s="61"/>
      <c r="H87" s="61"/>
      <c r="I87" s="62" t="str">
        <f t="shared" si="6"/>
        <v/>
      </c>
      <c r="J87" s="62" t="str">
        <f t="shared" si="7"/>
        <v/>
      </c>
      <c r="K87" s="63" t="str">
        <f t="shared" si="8"/>
        <v/>
      </c>
    </row>
    <row r="88" spans="1:11" ht="16.05" customHeight="1">
      <c r="A88" s="59"/>
      <c r="B88" s="60"/>
      <c r="C88" s="61"/>
      <c r="D88" s="61"/>
      <c r="E88" s="61"/>
      <c r="F88" s="61"/>
      <c r="G88" s="61"/>
      <c r="H88" s="61"/>
      <c r="I88" s="62" t="str">
        <f t="shared" si="6"/>
        <v/>
      </c>
      <c r="J88" s="62" t="str">
        <f t="shared" si="7"/>
        <v/>
      </c>
      <c r="K88" s="63" t="str">
        <f t="shared" si="8"/>
        <v/>
      </c>
    </row>
    <row r="89" spans="1:11" ht="16.05" customHeight="1">
      <c r="A89" s="59"/>
      <c r="B89" s="60"/>
      <c r="C89" s="61"/>
      <c r="D89" s="61"/>
      <c r="E89" s="61"/>
      <c r="F89" s="61"/>
      <c r="G89" s="61"/>
      <c r="H89" s="61"/>
      <c r="I89" s="62" t="str">
        <f t="shared" si="6"/>
        <v/>
      </c>
      <c r="J89" s="62" t="str">
        <f t="shared" si="7"/>
        <v/>
      </c>
      <c r="K89" s="63" t="str">
        <f t="shared" si="8"/>
        <v/>
      </c>
    </row>
    <row r="90" spans="1:11" ht="16.05" customHeight="1">
      <c r="A90" s="59"/>
      <c r="B90" s="60"/>
      <c r="C90" s="61"/>
      <c r="D90" s="61"/>
      <c r="E90" s="61"/>
      <c r="F90" s="61"/>
      <c r="G90" s="61"/>
      <c r="H90" s="61"/>
      <c r="I90" s="62" t="str">
        <f t="shared" si="6"/>
        <v/>
      </c>
      <c r="J90" s="62" t="str">
        <f t="shared" si="7"/>
        <v/>
      </c>
      <c r="K90" s="63" t="str">
        <f t="shared" si="8"/>
        <v/>
      </c>
    </row>
    <row r="91" spans="1:11" ht="16.05" customHeight="1">
      <c r="A91" s="59"/>
      <c r="B91" s="60"/>
      <c r="C91" s="61"/>
      <c r="D91" s="61"/>
      <c r="E91" s="61"/>
      <c r="F91" s="61"/>
      <c r="G91" s="61"/>
      <c r="H91" s="61"/>
      <c r="I91" s="62" t="str">
        <f t="shared" si="6"/>
        <v/>
      </c>
      <c r="J91" s="62" t="str">
        <f t="shared" si="7"/>
        <v/>
      </c>
      <c r="K91" s="63" t="str">
        <f t="shared" si="8"/>
        <v/>
      </c>
    </row>
    <row r="92" spans="1:11" ht="16.05" customHeight="1">
      <c r="A92" s="59"/>
      <c r="B92" s="60"/>
      <c r="C92" s="61"/>
      <c r="D92" s="61"/>
      <c r="E92" s="61"/>
      <c r="F92" s="61"/>
      <c r="G92" s="61"/>
      <c r="H92" s="61"/>
      <c r="I92" s="62" t="str">
        <f t="shared" si="6"/>
        <v/>
      </c>
      <c r="J92" s="62" t="str">
        <f t="shared" si="7"/>
        <v/>
      </c>
      <c r="K92" s="63" t="str">
        <f t="shared" si="8"/>
        <v/>
      </c>
    </row>
    <row r="93" spans="1:11" ht="16.05" customHeight="1">
      <c r="A93" s="59"/>
      <c r="B93" s="60"/>
      <c r="C93" s="61"/>
      <c r="D93" s="61"/>
      <c r="E93" s="61"/>
      <c r="F93" s="61"/>
      <c r="G93" s="61"/>
      <c r="H93" s="61"/>
      <c r="I93" s="62" t="str">
        <f t="shared" si="6"/>
        <v/>
      </c>
      <c r="J93" s="62" t="str">
        <f t="shared" si="7"/>
        <v/>
      </c>
      <c r="K93" s="63" t="str">
        <f t="shared" si="8"/>
        <v/>
      </c>
    </row>
    <row r="94" spans="1:11" ht="16.05" customHeight="1">
      <c r="A94" s="59"/>
      <c r="B94" s="60"/>
      <c r="C94" s="61"/>
      <c r="D94" s="61"/>
      <c r="E94" s="61"/>
      <c r="F94" s="61"/>
      <c r="G94" s="61"/>
      <c r="H94" s="61"/>
      <c r="I94" s="62" t="str">
        <f t="shared" si="6"/>
        <v/>
      </c>
      <c r="J94" s="62" t="str">
        <f t="shared" si="7"/>
        <v/>
      </c>
      <c r="K94" s="63" t="str">
        <f t="shared" si="8"/>
        <v/>
      </c>
    </row>
    <row r="95" spans="1:11" ht="16.05" customHeight="1">
      <c r="A95" s="59"/>
      <c r="B95" s="60"/>
      <c r="C95" s="61"/>
      <c r="D95" s="61"/>
      <c r="E95" s="61"/>
      <c r="F95" s="61"/>
      <c r="G95" s="61"/>
      <c r="H95" s="61"/>
      <c r="I95" s="62" t="str">
        <f t="shared" si="6"/>
        <v/>
      </c>
      <c r="J95" s="62" t="str">
        <f t="shared" si="7"/>
        <v/>
      </c>
      <c r="K95" s="63" t="str">
        <f t="shared" si="8"/>
        <v/>
      </c>
    </row>
    <row r="96" spans="1:11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</row>
  </sheetData>
  <sheetProtection algorithmName="SHA-512" hashValue="0yT0mrXJjdEQtHpx04zQMYPSFSzYlGFRqY957CwEMU/MalWbF3KjDOSq4Idx8J0pakJJZLAfHpLSSYxySgLnvQ==" saltValue="x0hDJyfJCC79mwjPWjxpVA==" spinCount="100000" sheet="1" objects="1" scenarios="1" formatCells="0" formatColumns="0" formatRows="0" insertColumns="0" insertRows="0" sort="0" autoFilter="0" pivotTables="0"/>
  <mergeCells count="16">
    <mergeCell ref="A8:C8"/>
    <mergeCell ref="D8:F8"/>
    <mergeCell ref="G8:I8"/>
    <mergeCell ref="J8:K8"/>
    <mergeCell ref="A12:K12"/>
    <mergeCell ref="A10:D10"/>
    <mergeCell ref="A11:D11"/>
    <mergeCell ref="E10:H10"/>
    <mergeCell ref="E11:H11"/>
    <mergeCell ref="I10:K10"/>
    <mergeCell ref="I11:K11"/>
    <mergeCell ref="A1:K1"/>
    <mergeCell ref="A2:K2"/>
    <mergeCell ref="F4:H4"/>
    <mergeCell ref="J4:K4"/>
    <mergeCell ref="A6:K6"/>
  </mergeCells>
  <dataValidations count="3">
    <dataValidation type="list" sqref="B4" xr:uid="{00000000-0002-0000-0100-000000000000}">
      <formula1>"Costo,Precio de venta,Unidades"</formula1>
    </dataValidation>
    <dataValidation type="decimal" sqref="C16:H95" xr:uid="{00000000-0002-0000-0100-000001000000}">
      <formula1>0</formula1>
    </dataValidation>
    <dataValidation type="custom" sqref="I16:K95" xr:uid="{00000000-0002-0000-0100-000002000000}">
      <formula1>_xludf.ISFORMULA(I16)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9"/>
  <sheetViews>
    <sheetView workbookViewId="0">
      <selection sqref="A1:D1"/>
    </sheetView>
  </sheetViews>
  <sheetFormatPr baseColWidth="10" defaultColWidth="8.796875" defaultRowHeight="13.8"/>
  <cols>
    <col min="1" max="1" width="28" customWidth="1"/>
    <col min="2" max="2" width="52" customWidth="1"/>
    <col min="3" max="3" width="24" customWidth="1"/>
    <col min="4" max="4" width="62" customWidth="1"/>
  </cols>
  <sheetData>
    <row r="1" spans="1:4" ht="25.65" customHeight="1">
      <c r="A1" s="4" t="s">
        <v>179</v>
      </c>
      <c r="B1" s="4"/>
      <c r="C1" s="4"/>
      <c r="D1" s="4"/>
    </row>
    <row r="2" spans="1:4" ht="14.4">
      <c r="A2" s="5" t="s">
        <v>180</v>
      </c>
      <c r="B2" s="5"/>
      <c r="C2" s="5"/>
      <c r="D2" s="5"/>
    </row>
    <row r="4" spans="1:4">
      <c r="A4" s="3" t="s">
        <v>181</v>
      </c>
      <c r="B4" s="3" t="s">
        <v>182</v>
      </c>
      <c r="C4" s="3" t="s">
        <v>183</v>
      </c>
      <c r="D4" s="3" t="s">
        <v>184</v>
      </c>
    </row>
    <row r="5" spans="1:4" ht="36" customHeight="1">
      <c r="A5" s="1" t="s">
        <v>185</v>
      </c>
      <c r="B5" s="2" t="s">
        <v>186</v>
      </c>
      <c r="C5" s="2" t="s">
        <v>187</v>
      </c>
      <c r="D5" s="2" t="s">
        <v>188</v>
      </c>
    </row>
    <row r="6" spans="1:4" ht="36" customHeight="1">
      <c r="A6" s="1" t="s">
        <v>189</v>
      </c>
      <c r="B6" s="2" t="s">
        <v>190</v>
      </c>
      <c r="C6" s="2" t="s">
        <v>191</v>
      </c>
      <c r="D6" s="2" t="s">
        <v>192</v>
      </c>
    </row>
    <row r="7" spans="1:4" ht="36" customHeight="1">
      <c r="A7" s="1" t="s">
        <v>193</v>
      </c>
      <c r="B7" s="2" t="s">
        <v>194</v>
      </c>
      <c r="C7" s="2" t="s">
        <v>195</v>
      </c>
      <c r="D7" s="2" t="s">
        <v>196</v>
      </c>
    </row>
    <row r="8" spans="1:4" ht="36" customHeight="1">
      <c r="A8" s="1" t="s">
        <v>197</v>
      </c>
      <c r="B8" s="2" t="s">
        <v>198</v>
      </c>
      <c r="C8" s="2" t="s">
        <v>195</v>
      </c>
      <c r="D8" s="2" t="s">
        <v>199</v>
      </c>
    </row>
    <row r="9" spans="1:4" ht="36" customHeight="1">
      <c r="A9" s="1" t="s">
        <v>200</v>
      </c>
      <c r="B9" s="2" t="s">
        <v>201</v>
      </c>
      <c r="C9" s="2" t="s">
        <v>202</v>
      </c>
      <c r="D9" s="2" t="s">
        <v>203</v>
      </c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Inicio</vt:lpstr>
      <vt:lpstr>Instrucciones</vt:lpstr>
      <vt:lpstr>Glosario</vt:lpstr>
      <vt:lpstr>Calculadora OTB</vt:lpstr>
      <vt:lpstr>Fuentes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2026-07-17T12:38:13Z</dcterms:modified>
</cp:coreProperties>
</file>