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5AEF227-D27B-4B3C-8C7B-B5C3EB4496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Calculado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3" l="1"/>
  <c r="H16" i="3" s="1"/>
  <c r="G18" i="3"/>
  <c r="G17" i="3"/>
  <c r="G16" i="3"/>
  <c r="H17" i="3" l="1"/>
  <c r="H18" i="3" s="1"/>
  <c r="J18" i="3" s="1"/>
  <c r="I17" i="3"/>
  <c r="I16" i="3" l="1"/>
  <c r="G26" i="3"/>
  <c r="J17" i="3"/>
  <c r="J16" i="3" l="1"/>
  <c r="G29" i="3"/>
</calcChain>
</file>

<file path=xl/sharedStrings.xml><?xml version="1.0" encoding="utf-8"?>
<sst xmlns="http://schemas.openxmlformats.org/spreadsheetml/2006/main" count="214" uniqueCount="193">
  <si>
    <t>Calculadora de la Ley de Little</t>
  </si>
  <si>
    <t>Guía de uso | Plantilla básica-intermedia para analizar WIP, throughput y tiempo dentro del sistema</t>
  </si>
  <si>
    <t>Objetivo de la plantilla</t>
  </si>
  <si>
    <t>Esta plantilla permite calcular la relación entre el trabajo promedio en proceso (WIP), el ritmo real de salida (throughput) y el tiempo promedio dentro de un proceso. También compara la situación actual con una meta de tiempo para estimar un WIP compatible y el throughput requerido.</t>
  </si>
  <si>
    <t>Cómo usarla paso a paso</t>
  </si>
  <si>
    <t>Paso</t>
  </si>
  <si>
    <t>Qué hacer</t>
  </si>
  <si>
    <t>Por qué importa</t>
  </si>
  <si>
    <t>1</t>
  </si>
  <si>
    <t>Ve a la hoja “3. Calculadora” y revisa el ejemplo completo.</t>
  </si>
  <si>
    <t>El ejemplo muestra cómo deben relacionarse los datos.</t>
  </si>
  <si>
    <t>2</t>
  </si>
  <si>
    <t>Sustituye únicamente los datos del ejemplo en las celdas azul claro, incluidas las respuestas de validación.</t>
  </si>
  <si>
    <t>Las celdas grises contienen fórmulas y no deben reemplazarse.</t>
  </si>
  <si>
    <t>3</t>
  </si>
  <si>
    <t>Define el proceso: nombre, unidad de análisis, unidad de tiempo, inicio y salida.</t>
  </si>
  <si>
    <t>Los límites determinan qué trabajo entra en el cálculo.</t>
  </si>
  <si>
    <t>4</t>
  </si>
  <si>
    <t>Registra por periodo el nombre del periodo, el WIP observado y las unidades realmente terminadas. Cada fila usada debe contener los tres datos; WIP y unidades terminadas deben ser números mayores o iguales a cero.</t>
  </si>
  <si>
    <t>La hoja bloquea los resultados si encuentra filas incompletas o inválidas.</t>
  </si>
  <si>
    <t>5</t>
  </si>
  <si>
    <t>Escribe el tiempo objetivo en la sección de resultados.</t>
  </si>
  <si>
    <t>Se calcularán el WIP objetivo y el throughput requerido.</t>
  </si>
  <si>
    <t>6</t>
  </si>
  <si>
    <t>Revisa las brechas, actualiza las respuestas de validación y lee la interpretación antes de tomar decisiones.</t>
  </si>
  <si>
    <t>La fórmula muestra relaciones; no identifica por sí sola la causa del problema.</t>
  </si>
  <si>
    <t>Reglas para que el resultado sea confiable</t>
  </si>
  <si>
    <t>Regla</t>
  </si>
  <si>
    <t>Aplicación práctica</t>
  </si>
  <si>
    <t>Usa promedios</t>
  </si>
  <si>
    <t>No utilices únicamente el WIP observado al cierre de un día o mes.</t>
  </si>
  <si>
    <t>Mantén las mismas unidades</t>
  </si>
  <si>
    <t>No mezcles pedidos con productos, cajas, dinero o periodos diferentes.</t>
  </si>
  <si>
    <t>Usa salida real</t>
  </si>
  <si>
    <t>Registra unidades terminadas, despachadas o resueltas; no la capacidad teórica.</t>
  </si>
  <si>
    <t>Define el sistema</t>
  </si>
  <si>
    <t>Aclara dónde entra y dónde sale cada unidad del proceso.</t>
  </si>
  <si>
    <t>Elige un periodo representativo</t>
  </si>
  <si>
    <t>Evita promociones, fallas técnicas o semanas extraordinarias si no representan la operación habitual.</t>
  </si>
  <si>
    <t>Interpreta con contexto</t>
  </si>
  <si>
    <t>La Ley de Little no identifica automáticamente cuellos de botella ni determina el WIP óptimo.</t>
  </si>
  <si>
    <t>Lectura visual</t>
  </si>
  <si>
    <t>Color</t>
  </si>
  <si>
    <t>Significado</t>
  </si>
  <si>
    <t>Azul claro</t>
  </si>
  <si>
    <t>Celda editable: sustituye el ejemplo por tus datos o selecciona tu respuesta.</t>
  </si>
  <si>
    <t>Gris claro</t>
  </si>
  <si>
    <t>Resultado calculado: no reemplazar la fórmula.</t>
  </si>
  <si>
    <t>Azul marino</t>
  </si>
  <si>
    <t>Título, sección o encabezado.</t>
  </si>
  <si>
    <t>Fuentes de referencia</t>
  </si>
  <si>
    <t>Publicación original: https://pubsonline.informs.org/doi/10.1287/opre.9.3.383</t>
  </si>
  <si>
    <t>Glosario Lean del MIT: https://ocw.mit.edu/courses/16-660j-introduction-to-lean-six-sigma-methods-january-iap-2012/resources/</t>
  </si>
  <si>
    <t>Mantenimiento del archivo</t>
  </si>
  <si>
    <t>La hoja de cálculo incluye 15 filas de captura. Puedes dejar filas completamente vacías sin afectar el resultado. Si utilizas una fila, completa Periodo, WIP observado y Unidades terminadas. No insertes columnas dentro de la tabla ni escribas sobre las celdas grises. Para reutilizar el archivo, sustituye los datos azul claro, actualiza las respuestas de validación y conserva las fórmulas.</t>
  </si>
  <si>
    <t>Glosario de la plantilla</t>
  </si>
  <si>
    <t>Términos utilizados en la calculadora de la Ley de Little</t>
  </si>
  <si>
    <t>Término</t>
  </si>
  <si>
    <t>Definición simple</t>
  </si>
  <si>
    <t>Cómo se usa en la plantilla</t>
  </si>
  <si>
    <t>Unidad o ejemplo</t>
  </si>
  <si>
    <t>Observación</t>
  </si>
  <si>
    <t>Ley de Little</t>
  </si>
  <si>
    <t>Relación entre unidades promedio dentro de un sistema, tasa de flujo y tiempo promedio.</t>
  </si>
  <si>
    <t>Base de todos los cálculos.</t>
  </si>
  <si>
    <t>WIP = throughput × tiempo</t>
  </si>
  <si>
    <t>Trabaja con promedios.</t>
  </si>
  <si>
    <t>Sistema</t>
  </si>
  <si>
    <t>Parte del proceso que se decide analizar.</t>
  </si>
  <si>
    <t>Se define mediante un punto de entrada y uno de salida.</t>
  </si>
  <si>
    <t>Pago del pedido → despacho</t>
  </si>
  <si>
    <t>Cambiar los límites cambia el resultado.</t>
  </si>
  <si>
    <t>Unidad de análisis</t>
  </si>
  <si>
    <t>Elemento que se contará de forma consistente.</t>
  </si>
  <si>
    <t>Se selecciona antes de registrar datos.</t>
  </si>
  <si>
    <t>Pedidos, productos, tickets</t>
  </si>
  <si>
    <t>No mezclar unidades.</t>
  </si>
  <si>
    <t>Unidad de tiempo</t>
  </si>
  <si>
    <t>Periodo usado para expresar la tasa y el resultado.</t>
  </si>
  <si>
    <t>Determina si el throughput es diario, semanal o mensual.</t>
  </si>
  <si>
    <t>Día, semana, mes</t>
  </si>
  <si>
    <t>Debe mantenerse en todo el análisis.</t>
  </si>
  <si>
    <t>Punto de entrada</t>
  </si>
  <si>
    <t>Momento en que una unidad ingresa al sistema medido.</t>
  </si>
  <si>
    <t>Se registra en la definición del proceso.</t>
  </si>
  <si>
    <t>Pedido pagado</t>
  </si>
  <si>
    <t>Debe ser claro y repetible.</t>
  </si>
  <si>
    <t>Punto de salida</t>
  </si>
  <si>
    <t>Momento en que una unidad abandona el sistema medido.</t>
  </si>
  <si>
    <t>Pedido entregado al transportador</t>
  </si>
  <si>
    <t>No confundir con otra etapa posterior.</t>
  </si>
  <si>
    <t>Periodo de observación</t>
  </si>
  <si>
    <t>Cada fila de datos utilizada para medir la operación.</t>
  </si>
  <si>
    <t>Puede ser un día, una semana u otro periodo consistente.</t>
  </si>
  <si>
    <t>Lunes, semana 1</t>
  </si>
  <si>
    <t>Todas las filas deben tener la misma duración.</t>
  </si>
  <si>
    <t>WIP</t>
  </si>
  <si>
    <t>Trabajo en proceso: unidades que ya entraron, pero todavía no han salido.</t>
  </si>
  <si>
    <t>Se registra por periodo y se promedia.</t>
  </si>
  <si>
    <t>60 pedidos</t>
  </si>
  <si>
    <t>WIP significa Work in Process.</t>
  </si>
  <si>
    <t>WIP observado</t>
  </si>
  <si>
    <t>Cantidad de unidades dentro del sistema en un momento comparable.</t>
  </si>
  <si>
    <t>Es un dato editable en la tabla de captura.</t>
  </si>
  <si>
    <t>52 pedidos</t>
  </si>
  <si>
    <t>Procura medir a la misma hora.</t>
  </si>
  <si>
    <t>WIP promedio</t>
  </si>
  <si>
    <t>Promedio de las observaciones de WIP.</t>
  </si>
  <si>
    <t>Se calcula automáticamente.</t>
  </si>
  <si>
    <t>No usar solo el dato final del mes.</t>
  </si>
  <si>
    <t>Unidades terminadas</t>
  </si>
  <si>
    <t>Unidades que alcanzaron el punto de salida durante el periodo.</t>
  </si>
  <si>
    <t>20 pedidos despachados</t>
  </si>
  <si>
    <t>Debe ser salida real.</t>
  </si>
  <si>
    <t>Throughput</t>
  </si>
  <si>
    <t>Ritmo promedio de salida del sistema.</t>
  </si>
  <si>
    <t>Se calcula promediando las unidades terminadas por periodo.</t>
  </si>
  <si>
    <t>20 pedidos por día</t>
  </si>
  <si>
    <t>No es capacidad teórica.</t>
  </si>
  <si>
    <t>Tiempo dentro del sistema</t>
  </si>
  <si>
    <t>Tiempo promedio entre la entrada y la salida.</t>
  </si>
  <si>
    <t>Se calcula como WIP promedio dividido por throughput.</t>
  </si>
  <si>
    <t>3 días</t>
  </si>
  <si>
    <t>Incluye procesamiento y espera.</t>
  </si>
  <si>
    <t>Tiempo objetivo</t>
  </si>
  <si>
    <t>Meta de permanencia que la empresa desea alcanzar.</t>
  </si>
  <si>
    <t>Es una celda editable en el resumen.</t>
  </si>
  <si>
    <t>2 días</t>
  </si>
  <si>
    <t>Debe ser mayor que 0.</t>
  </si>
  <si>
    <t>WIP objetivo</t>
  </si>
  <si>
    <t>WIP compatible con el throughput actual y el tiempo objetivo.</t>
  </si>
  <si>
    <t>40 pedidos</t>
  </si>
  <si>
    <t>No implica cancelar ventas.</t>
  </si>
  <si>
    <t>Throughput requerido</t>
  </si>
  <si>
    <t>Salida necesaria para alcanzar el tiempo objetivo manteniendo el WIP actual.</t>
  </si>
  <si>
    <t>30 pedidos por día</t>
  </si>
  <si>
    <t>Requiere validar capacidad y recursos.</t>
  </si>
  <si>
    <t>Brecha</t>
  </si>
  <si>
    <t>Diferencia entre la situación actual y el objetivo.</t>
  </si>
  <si>
    <t>Permite ver cuánto tendría que cambiar una variable.</t>
  </si>
  <si>
    <t>-20 pedidos o +10 pedidos/día</t>
  </si>
  <si>
    <t>No es una recomendación automática.</t>
  </si>
  <si>
    <t>Backlog</t>
  </si>
  <si>
    <t>Trabajo pendiente que puede o no haber ingresado al proceso.</t>
  </si>
  <si>
    <t>Se menciona para diferenciarlo del WIP.</t>
  </si>
  <si>
    <t>Solicitudes en espera</t>
  </si>
  <si>
    <t>Depende del límite del sistema.</t>
  </si>
  <si>
    <t>Capacidad operativa</t>
  </si>
  <si>
    <t>Máximo que el proceso podría atender bajo condiciones definidas.</t>
  </si>
  <si>
    <t>No se usa como throughput en la fórmula.</t>
  </si>
  <si>
    <t>100 pedidos por día</t>
  </si>
  <si>
    <t>La salida real puede ser menor.</t>
  </si>
  <si>
    <t>Periodo representativo</t>
  </si>
  <si>
    <t>Intervalo que refleja el funcionamiento habitual.</t>
  </si>
  <si>
    <t>Debe elegirse antes de interpretar resultados.</t>
  </si>
  <si>
    <t>Varias semanas normales</t>
  </si>
  <si>
    <t>Evita picos extraordinarios.</t>
  </si>
  <si>
    <t>Ejemplo: preparación de pedidos en un ecommerce | Sustituye solo las celdas azul claro</t>
  </si>
  <si>
    <t>EDITAR · celdas azul claro</t>
  </si>
  <si>
    <t>FÓRMULA · celdas grises</t>
  </si>
  <si>
    <t>1. Define el proceso</t>
  </si>
  <si>
    <t>Nombre del proceso</t>
  </si>
  <si>
    <t>Preparación de pedidos ecommerce</t>
  </si>
  <si>
    <t>Pedidos</t>
  </si>
  <si>
    <t>Día</t>
  </si>
  <si>
    <t>2. Registra los datos por periodo</t>
  </si>
  <si>
    <t>3. Revisa resultados y objetivo</t>
  </si>
  <si>
    <t>Periodo</t>
  </si>
  <si>
    <t>Nota opcional</t>
  </si>
  <si>
    <t>Indicador</t>
  </si>
  <si>
    <t>Actual</t>
  </si>
  <si>
    <t>Objetivo editable</t>
  </si>
  <si>
    <t>Lunes</t>
  </si>
  <si>
    <t>Inicio de semana</t>
  </si>
  <si>
    <t>Martes</t>
  </si>
  <si>
    <t>Miércoles</t>
  </si>
  <si>
    <t>Mayor acumulación</t>
  </si>
  <si>
    <t>Jueves</t>
  </si>
  <si>
    <t>Viernes</t>
  </si>
  <si>
    <t>Cierre de semana</t>
  </si>
  <si>
    <t>Cómo leer los indicadores</t>
  </si>
  <si>
    <t>Cantidad promedio compatible con el tiempo meta y el throughput actual.</t>
  </si>
  <si>
    <t>Salida necesaria para alcanzar la meta manteniendo el WIP actual.</t>
  </si>
  <si>
    <t>Diferencia entre el objetivo y la situación actual. No es una recomendación automática.</t>
  </si>
  <si>
    <t>Interpretación automática</t>
  </si>
  <si>
    <t>Validación rápida antes de interpretar | Revisa y actualiza las respuestas</t>
  </si>
  <si>
    <t>¿Definiste el inicio y la salida del sistema?</t>
  </si>
  <si>
    <t>Sí</t>
  </si>
  <si>
    <t>¿Todas las filas usan la misma unidad de tiempo?</t>
  </si>
  <si>
    <t>¿Registraste salida real y no capacidad?</t>
  </si>
  <si>
    <t>¿El periodo representa una operación habitual?</t>
  </si>
  <si>
    <t>¿Todas las filas usadas tienen periodo y valores numéricos válidos en WIP y unidades terminadas?</t>
  </si>
  <si>
    <t>Importante: la Ley de Little muestra una relación entre promedios. No identifica automáticamente la causa de la acumulación, el cuello de botella ni el nivel óptimo de WIP.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</si>
</sst>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sz val="10"/>
      <color rgb="FF172033"/>
      <name val="Carlito"/>
    </font>
    <font>
      <b/>
      <sz val="10"/>
      <color rgb="FFFFFFFF"/>
      <name val="Carlito"/>
    </font>
    <font>
      <i/>
      <sz val="9"/>
      <color rgb="FF172033"/>
      <name val="Carlito"/>
    </font>
    <font>
      <b/>
      <sz val="10"/>
      <color rgb="FF17365D"/>
      <name val="Carlito"/>
    </font>
    <font>
      <b/>
      <sz val="10"/>
      <color rgb="FF172033"/>
      <name val="Carlito"/>
    </font>
  </fonts>
  <fills count="9">
    <fill>
      <patternFill patternType="none"/>
    </fill>
    <fill>
      <patternFill patternType="gray125"/>
    </fill>
    <fill>
      <patternFill patternType="solid">
        <fgColor rgb="FF0E27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F3F5F7"/>
        <bgColor indexed="64"/>
      </patternFill>
    </fill>
    <fill>
      <patternFill patternType="solid">
        <fgColor rgb="FFFFF9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2" fillId="4" borderId="0" xfId="0" applyFont="1" applyFill="1" applyAlignment="1">
      <alignment horizontal="left" vertical="center"/>
    </xf>
    <xf numFmtId="0" fontId="3" fillId="3" borderId="0" xfId="0" applyFont="1" applyFill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5" fillId="8" borderId="0" xfId="0" applyFont="1" applyFill="1" applyAlignment="1">
      <alignment vertical="top" wrapText="1"/>
    </xf>
    <xf numFmtId="0" fontId="6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top" wrapText="1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1" fontId="3" fillId="6" borderId="0" xfId="0" applyNumberFormat="1" applyFont="1" applyFill="1" applyAlignment="1">
      <alignment vertical="center" wrapText="1"/>
    </xf>
    <xf numFmtId="0" fontId="7" fillId="7" borderId="0" xfId="0" applyFont="1" applyFill="1" applyAlignment="1">
      <alignment vertical="center" wrapText="1"/>
    </xf>
    <xf numFmtId="2" fontId="3" fillId="7" borderId="0" xfId="0" applyNumberFormat="1" applyFont="1" applyFill="1" applyAlignment="1">
      <alignment vertical="center" wrapText="1"/>
    </xf>
    <xf numFmtId="2" fontId="3" fillId="6" borderId="0" xfId="0" applyNumberFormat="1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3" fillId="7" borderId="0" xfId="0" applyFont="1" applyFill="1" applyAlignment="1">
      <alignment vertical="center" wrapText="1"/>
    </xf>
    <xf numFmtId="0" fontId="7" fillId="6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ont>
        <b/>
        <color rgb="FF9C1C16"/>
      </font>
      <fill>
        <patternFill patternType="solid">
          <bgColor rgb="FFFCE8E6"/>
        </patternFill>
      </fill>
    </dxf>
    <dxf>
      <font>
        <b/>
        <color rgb="FF1F6B3A"/>
      </font>
      <fill>
        <patternFill patternType="solid">
          <bgColor rgb="FFE8F3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5DE34B-127B-4D45-A452-7C1C0357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2114842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8F2861-6545-4C30-99BC-A4A1EB31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9536B4-A3D8-46AE-ADF4-C87E467FC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776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G1" sqref="G1"/>
    </sheetView>
  </sheetViews>
  <sheetFormatPr baseColWidth="10" defaultColWidth="8.796875" defaultRowHeight="13.8"/>
  <cols>
    <col min="1" max="1" width="12.296875" style="2" customWidth="1"/>
    <col min="2" max="2" width="32.59765625" style="2" customWidth="1"/>
    <col min="3" max="3" width="23.5" style="2" customWidth="1"/>
    <col min="4" max="4" width="23.59765625" style="2" customWidth="1"/>
    <col min="5" max="5" width="19.796875" style="2" customWidth="1"/>
    <col min="6" max="6" width="58.296875" style="2" customWidth="1"/>
    <col min="7" max="16384" width="8.796875" style="2"/>
  </cols>
  <sheetData>
    <row r="1" spans="1:6" ht="22.8">
      <c r="A1" s="1" t="s">
        <v>0</v>
      </c>
      <c r="B1" s="1"/>
      <c r="C1" s="1"/>
      <c r="D1" s="1"/>
      <c r="E1" s="1"/>
      <c r="F1" s="1"/>
    </row>
    <row r="3" spans="1:6">
      <c r="A3" s="3" t="s">
        <v>1</v>
      </c>
      <c r="B3" s="3"/>
      <c r="C3" s="3"/>
      <c r="D3" s="3"/>
      <c r="E3" s="3"/>
      <c r="F3" s="3"/>
    </row>
    <row r="5" spans="1:6">
      <c r="A5" s="3" t="s">
        <v>2</v>
      </c>
      <c r="B5" s="3"/>
      <c r="C5" s="3"/>
      <c r="D5" s="3"/>
      <c r="E5" s="3"/>
      <c r="F5" s="3"/>
    </row>
    <row r="6" spans="1:6">
      <c r="A6" s="4" t="s">
        <v>3</v>
      </c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9" spans="1:6">
      <c r="A9" s="3" t="s">
        <v>4</v>
      </c>
      <c r="B9" s="3"/>
      <c r="C9" s="3"/>
      <c r="D9" s="3"/>
      <c r="E9" s="3"/>
      <c r="F9" s="3"/>
    </row>
    <row r="10" spans="1:6">
      <c r="A10" s="5" t="s">
        <v>5</v>
      </c>
      <c r="B10" s="6" t="s">
        <v>6</v>
      </c>
      <c r="C10" s="6"/>
      <c r="D10" s="6"/>
      <c r="E10" s="6"/>
      <c r="F10" s="5" t="s">
        <v>7</v>
      </c>
    </row>
    <row r="11" spans="1:6">
      <c r="A11" s="7" t="s">
        <v>8</v>
      </c>
      <c r="B11" s="4" t="s">
        <v>9</v>
      </c>
      <c r="C11" s="4"/>
      <c r="D11" s="4"/>
      <c r="E11" s="4"/>
      <c r="F11" s="7" t="s">
        <v>10</v>
      </c>
    </row>
    <row r="12" spans="1:6">
      <c r="A12" s="8" t="s">
        <v>11</v>
      </c>
      <c r="B12" s="9" t="s">
        <v>12</v>
      </c>
      <c r="C12" s="9"/>
      <c r="D12" s="9"/>
      <c r="E12" s="9"/>
      <c r="F12" s="8" t="s">
        <v>13</v>
      </c>
    </row>
    <row r="13" spans="1:6">
      <c r="A13" s="7" t="s">
        <v>14</v>
      </c>
      <c r="B13" s="4" t="s">
        <v>15</v>
      </c>
      <c r="C13" s="4"/>
      <c r="D13" s="4"/>
      <c r="E13" s="4"/>
      <c r="F13" s="7" t="s">
        <v>16</v>
      </c>
    </row>
    <row r="14" spans="1:6">
      <c r="A14" s="8" t="s">
        <v>17</v>
      </c>
      <c r="B14" s="9" t="s">
        <v>18</v>
      </c>
      <c r="C14" s="9"/>
      <c r="D14" s="9"/>
      <c r="E14" s="9"/>
      <c r="F14" s="8" t="s">
        <v>19</v>
      </c>
    </row>
    <row r="15" spans="1:6">
      <c r="A15" s="7" t="s">
        <v>20</v>
      </c>
      <c r="B15" s="4" t="s">
        <v>21</v>
      </c>
      <c r="C15" s="4"/>
      <c r="D15" s="4"/>
      <c r="E15" s="4"/>
      <c r="F15" s="7" t="s">
        <v>22</v>
      </c>
    </row>
    <row r="16" spans="1:6" ht="26.4">
      <c r="A16" s="8" t="s">
        <v>23</v>
      </c>
      <c r="B16" s="9" t="s">
        <v>24</v>
      </c>
      <c r="C16" s="9"/>
      <c r="D16" s="9"/>
      <c r="E16" s="9"/>
      <c r="F16" s="8" t="s">
        <v>25</v>
      </c>
    </row>
    <row r="18" spans="1:6">
      <c r="A18" s="3" t="s">
        <v>26</v>
      </c>
      <c r="B18" s="3"/>
      <c r="C18" s="3"/>
      <c r="D18" s="3"/>
      <c r="E18" s="3"/>
      <c r="F18" s="3"/>
    </row>
    <row r="19" spans="1:6">
      <c r="A19" s="6" t="s">
        <v>27</v>
      </c>
      <c r="B19" s="6"/>
      <c r="C19" s="6" t="s">
        <v>28</v>
      </c>
      <c r="D19" s="6"/>
      <c r="E19" s="6"/>
      <c r="F19" s="6"/>
    </row>
    <row r="20" spans="1:6">
      <c r="A20" s="9" t="s">
        <v>29</v>
      </c>
      <c r="B20" s="9"/>
      <c r="C20" s="9" t="s">
        <v>30</v>
      </c>
      <c r="D20" s="9"/>
      <c r="E20" s="9"/>
      <c r="F20" s="9"/>
    </row>
    <row r="21" spans="1:6">
      <c r="A21" s="4" t="s">
        <v>31</v>
      </c>
      <c r="B21" s="4"/>
      <c r="C21" s="4" t="s">
        <v>32</v>
      </c>
      <c r="D21" s="4"/>
      <c r="E21" s="4"/>
      <c r="F21" s="4"/>
    </row>
    <row r="22" spans="1:6">
      <c r="A22" s="9" t="s">
        <v>33</v>
      </c>
      <c r="B22" s="9"/>
      <c r="C22" s="9" t="s">
        <v>34</v>
      </c>
      <c r="D22" s="9"/>
      <c r="E22" s="9"/>
      <c r="F22" s="9"/>
    </row>
    <row r="23" spans="1:6">
      <c r="A23" s="4" t="s">
        <v>35</v>
      </c>
      <c r="B23" s="4"/>
      <c r="C23" s="4" t="s">
        <v>36</v>
      </c>
      <c r="D23" s="4"/>
      <c r="E23" s="4"/>
      <c r="F23" s="4"/>
    </row>
    <row r="24" spans="1:6">
      <c r="A24" s="9" t="s">
        <v>37</v>
      </c>
      <c r="B24" s="9"/>
      <c r="C24" s="9" t="s">
        <v>38</v>
      </c>
      <c r="D24" s="9"/>
      <c r="E24" s="9"/>
      <c r="F24" s="9"/>
    </row>
    <row r="25" spans="1:6">
      <c r="A25" s="4" t="s">
        <v>39</v>
      </c>
      <c r="B25" s="4"/>
      <c r="C25" s="4" t="s">
        <v>40</v>
      </c>
      <c r="D25" s="4"/>
      <c r="E25" s="4"/>
      <c r="F25" s="4"/>
    </row>
    <row r="27" spans="1:6">
      <c r="A27" s="3" t="s">
        <v>41</v>
      </c>
      <c r="B27" s="3"/>
      <c r="C27" s="3"/>
      <c r="D27" s="3"/>
      <c r="E27" s="3"/>
      <c r="F27" s="3"/>
    </row>
    <row r="28" spans="1:6">
      <c r="A28" s="6" t="s">
        <v>42</v>
      </c>
      <c r="B28" s="6"/>
      <c r="C28" s="6" t="s">
        <v>43</v>
      </c>
      <c r="D28" s="6"/>
      <c r="E28" s="6"/>
      <c r="F28" s="6"/>
    </row>
    <row r="29" spans="1:6">
      <c r="A29" s="10" t="s">
        <v>44</v>
      </c>
      <c r="B29" s="10"/>
      <c r="C29" s="4" t="s">
        <v>45</v>
      </c>
      <c r="D29" s="4"/>
      <c r="E29" s="4"/>
      <c r="F29" s="4"/>
    </row>
    <row r="30" spans="1:6">
      <c r="A30" s="11" t="s">
        <v>46</v>
      </c>
      <c r="B30" s="11"/>
      <c r="C30" s="4" t="s">
        <v>47</v>
      </c>
      <c r="D30" s="4"/>
      <c r="E30" s="4"/>
      <c r="F30" s="4"/>
    </row>
    <row r="31" spans="1:6">
      <c r="A31" s="12" t="s">
        <v>48</v>
      </c>
      <c r="B31" s="12"/>
      <c r="C31" s="4" t="s">
        <v>49</v>
      </c>
      <c r="D31" s="4"/>
      <c r="E31" s="4"/>
      <c r="F31" s="4"/>
    </row>
    <row r="33" spans="1:6">
      <c r="A33" s="3" t="s">
        <v>50</v>
      </c>
      <c r="B33" s="3"/>
      <c r="C33" s="3"/>
      <c r="D33" s="3"/>
      <c r="E33" s="3"/>
      <c r="F33" s="3"/>
    </row>
    <row r="34" spans="1:6">
      <c r="A34" s="4" t="s">
        <v>51</v>
      </c>
      <c r="B34" s="4"/>
      <c r="C34" s="4"/>
      <c r="D34" s="4"/>
      <c r="E34" s="4"/>
      <c r="F34" s="4"/>
    </row>
    <row r="35" spans="1:6">
      <c r="A35" s="4" t="s">
        <v>52</v>
      </c>
      <c r="B35" s="4"/>
      <c r="C35" s="4"/>
      <c r="D35" s="4"/>
      <c r="E35" s="4"/>
      <c r="F35" s="4"/>
    </row>
    <row r="37" spans="1:6">
      <c r="A37" s="3" t="s">
        <v>53</v>
      </c>
      <c r="B37" s="3"/>
      <c r="C37" s="3"/>
      <c r="D37" s="3"/>
      <c r="E37" s="3"/>
      <c r="F37" s="3"/>
    </row>
    <row r="38" spans="1:6">
      <c r="A38" s="13" t="s">
        <v>54</v>
      </c>
      <c r="B38" s="13"/>
      <c r="C38" s="13"/>
      <c r="D38" s="13"/>
      <c r="E38" s="13"/>
      <c r="F38" s="13"/>
    </row>
    <row r="39" spans="1:6">
      <c r="A39" s="13"/>
      <c r="B39" s="13"/>
      <c r="C39" s="13"/>
      <c r="D39" s="13"/>
      <c r="E39" s="13"/>
      <c r="F39" s="13"/>
    </row>
    <row r="40" spans="1:6">
      <c r="A40" s="13"/>
      <c r="B40" s="13"/>
      <c r="C40" s="13"/>
      <c r="D40" s="13"/>
      <c r="E40" s="13"/>
      <c r="F40" s="13"/>
    </row>
  </sheetData>
  <sheetProtection algorithmName="SHA-512" hashValue="ctBXB6bGpC0IPyqo00c5wzQCv40KS3H0jP2Xy8ublFbAy7K2X3l8qenptppQf/d7FVIq7HjXbv356hJRGZG+Gw==" saltValue="vS83XO5xjIekPGhlecdGwg==" spinCount="100000" sheet="1" objects="1" scenarios="1" formatCells="0" formatColumns="0" formatRows="0" insertColumns="0" sort="0" autoFilter="0" pivotTables="0"/>
  <mergeCells count="41">
    <mergeCell ref="A34:F34"/>
    <mergeCell ref="A35:F35"/>
    <mergeCell ref="A37:F37"/>
    <mergeCell ref="A38:F40"/>
    <mergeCell ref="A30:B30"/>
    <mergeCell ref="C30:F30"/>
    <mergeCell ref="A31:B31"/>
    <mergeCell ref="C31:F31"/>
    <mergeCell ref="A33:F33"/>
    <mergeCell ref="A27:F27"/>
    <mergeCell ref="A28:B28"/>
    <mergeCell ref="C28:F28"/>
    <mergeCell ref="A29:B29"/>
    <mergeCell ref="C29:F29"/>
    <mergeCell ref="A23:B23"/>
    <mergeCell ref="C23:F23"/>
    <mergeCell ref="A24:B24"/>
    <mergeCell ref="C24:F24"/>
    <mergeCell ref="A25:B25"/>
    <mergeCell ref="C25:F25"/>
    <mergeCell ref="A20:B20"/>
    <mergeCell ref="C20:F20"/>
    <mergeCell ref="A21:B21"/>
    <mergeCell ref="C21:F21"/>
    <mergeCell ref="A22:B22"/>
    <mergeCell ref="C22:F22"/>
    <mergeCell ref="B15:E15"/>
    <mergeCell ref="B16:E16"/>
    <mergeCell ref="A18:F18"/>
    <mergeCell ref="A19:B19"/>
    <mergeCell ref="C19:F19"/>
    <mergeCell ref="B10:E10"/>
    <mergeCell ref="B11:E11"/>
    <mergeCell ref="B12:E12"/>
    <mergeCell ref="B13:E13"/>
    <mergeCell ref="B14:E14"/>
    <mergeCell ref="A1:F1"/>
    <mergeCell ref="A3:F3"/>
    <mergeCell ref="A5:F5"/>
    <mergeCell ref="A6:F7"/>
    <mergeCell ref="A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F17" sqref="A17:F20"/>
    </sheetView>
  </sheetViews>
  <sheetFormatPr baseColWidth="10" defaultColWidth="40.3984375" defaultRowHeight="13.8"/>
  <cols>
    <col min="1" max="1" width="20.09765625" style="2" bestFit="1" customWidth="1"/>
    <col min="2" max="2" width="66.5" style="2" bestFit="1" customWidth="1"/>
    <col min="3" max="3" width="46.09765625" style="2" bestFit="1" customWidth="1"/>
    <col min="4" max="4" width="25.8984375" style="2" bestFit="1" customWidth="1"/>
    <col min="5" max="5" width="35.09765625" style="2" bestFit="1" customWidth="1"/>
    <col min="6" max="16384" width="40.3984375" style="2"/>
  </cols>
  <sheetData>
    <row r="1" spans="1:5" ht="22.8">
      <c r="A1" s="1" t="s">
        <v>55</v>
      </c>
      <c r="B1" s="1"/>
      <c r="C1" s="1"/>
      <c r="D1" s="1"/>
      <c r="E1" s="1"/>
    </row>
    <row r="3" spans="1:5">
      <c r="A3" s="3" t="s">
        <v>56</v>
      </c>
      <c r="B3" s="3"/>
      <c r="C3" s="3"/>
      <c r="D3" s="3"/>
      <c r="E3" s="3"/>
    </row>
    <row r="5" spans="1:5">
      <c r="A5" s="5" t="s">
        <v>57</v>
      </c>
      <c r="B5" s="5" t="s">
        <v>58</v>
      </c>
      <c r="C5" s="5" t="s">
        <v>59</v>
      </c>
      <c r="D5" s="5" t="s">
        <v>60</v>
      </c>
      <c r="E5" s="5" t="s">
        <v>61</v>
      </c>
    </row>
    <row r="6" spans="1:5" ht="26.4">
      <c r="A6" s="8" t="s">
        <v>62</v>
      </c>
      <c r="B6" s="8" t="s">
        <v>63</v>
      </c>
      <c r="C6" s="8" t="s">
        <v>64</v>
      </c>
      <c r="D6" s="8" t="s">
        <v>65</v>
      </c>
      <c r="E6" s="8" t="s">
        <v>66</v>
      </c>
    </row>
    <row r="7" spans="1:5">
      <c r="A7" s="7" t="s">
        <v>67</v>
      </c>
      <c r="B7" s="7" t="s">
        <v>68</v>
      </c>
      <c r="C7" s="7" t="s">
        <v>69</v>
      </c>
      <c r="D7" s="7" t="s">
        <v>70</v>
      </c>
      <c r="E7" s="7" t="s">
        <v>71</v>
      </c>
    </row>
    <row r="8" spans="1:5">
      <c r="A8" s="8" t="s">
        <v>72</v>
      </c>
      <c r="B8" s="8" t="s">
        <v>73</v>
      </c>
      <c r="C8" s="8" t="s">
        <v>74</v>
      </c>
      <c r="D8" s="8" t="s">
        <v>75</v>
      </c>
      <c r="E8" s="8" t="s">
        <v>76</v>
      </c>
    </row>
    <row r="9" spans="1:5">
      <c r="A9" s="7" t="s">
        <v>77</v>
      </c>
      <c r="B9" s="7" t="s">
        <v>78</v>
      </c>
      <c r="C9" s="7" t="s">
        <v>79</v>
      </c>
      <c r="D9" s="7" t="s">
        <v>80</v>
      </c>
      <c r="E9" s="7" t="s">
        <v>81</v>
      </c>
    </row>
    <row r="10" spans="1:5">
      <c r="A10" s="8" t="s">
        <v>82</v>
      </c>
      <c r="B10" s="8" t="s">
        <v>83</v>
      </c>
      <c r="C10" s="8" t="s">
        <v>84</v>
      </c>
      <c r="D10" s="8" t="s">
        <v>85</v>
      </c>
      <c r="E10" s="8" t="s">
        <v>86</v>
      </c>
    </row>
    <row r="11" spans="1:5" ht="26.4">
      <c r="A11" s="7" t="s">
        <v>87</v>
      </c>
      <c r="B11" s="7" t="s">
        <v>88</v>
      </c>
      <c r="C11" s="7" t="s">
        <v>84</v>
      </c>
      <c r="D11" s="7" t="s">
        <v>89</v>
      </c>
      <c r="E11" s="7" t="s">
        <v>90</v>
      </c>
    </row>
    <row r="12" spans="1:5" ht="26.4">
      <c r="A12" s="8" t="s">
        <v>91</v>
      </c>
      <c r="B12" s="8" t="s">
        <v>92</v>
      </c>
      <c r="C12" s="8" t="s">
        <v>93</v>
      </c>
      <c r="D12" s="8" t="s">
        <v>94</v>
      </c>
      <c r="E12" s="8" t="s">
        <v>95</v>
      </c>
    </row>
    <row r="13" spans="1:5">
      <c r="A13" s="7" t="s">
        <v>96</v>
      </c>
      <c r="B13" s="7" t="s">
        <v>97</v>
      </c>
      <c r="C13" s="7" t="s">
        <v>98</v>
      </c>
      <c r="D13" s="7" t="s">
        <v>99</v>
      </c>
      <c r="E13" s="7" t="s">
        <v>100</v>
      </c>
    </row>
    <row r="14" spans="1:5">
      <c r="A14" s="8" t="s">
        <v>101</v>
      </c>
      <c r="B14" s="8" t="s">
        <v>102</v>
      </c>
      <c r="C14" s="8" t="s">
        <v>103</v>
      </c>
      <c r="D14" s="8" t="s">
        <v>104</v>
      </c>
      <c r="E14" s="8" t="s">
        <v>105</v>
      </c>
    </row>
    <row r="15" spans="1:5">
      <c r="A15" s="7" t="s">
        <v>106</v>
      </c>
      <c r="B15" s="7" t="s">
        <v>107</v>
      </c>
      <c r="C15" s="7" t="s">
        <v>108</v>
      </c>
      <c r="D15" s="7" t="s">
        <v>99</v>
      </c>
      <c r="E15" s="7" t="s">
        <v>109</v>
      </c>
    </row>
    <row r="16" spans="1:5">
      <c r="A16" s="8" t="s">
        <v>110</v>
      </c>
      <c r="B16" s="8" t="s">
        <v>111</v>
      </c>
      <c r="C16" s="8" t="s">
        <v>103</v>
      </c>
      <c r="D16" s="8" t="s">
        <v>112</v>
      </c>
      <c r="E16" s="8" t="s">
        <v>113</v>
      </c>
    </row>
    <row r="17" spans="1:5" ht="26.4">
      <c r="A17" s="7" t="s">
        <v>114</v>
      </c>
      <c r="B17" s="7" t="s">
        <v>115</v>
      </c>
      <c r="C17" s="7" t="s">
        <v>116</v>
      </c>
      <c r="D17" s="7" t="s">
        <v>117</v>
      </c>
      <c r="E17" s="7" t="s">
        <v>118</v>
      </c>
    </row>
    <row r="18" spans="1:5">
      <c r="A18" s="8" t="s">
        <v>119</v>
      </c>
      <c r="B18" s="8" t="s">
        <v>120</v>
      </c>
      <c r="C18" s="8" t="s">
        <v>121</v>
      </c>
      <c r="D18" s="8" t="s">
        <v>122</v>
      </c>
      <c r="E18" s="8" t="s">
        <v>123</v>
      </c>
    </row>
    <row r="19" spans="1:5">
      <c r="A19" s="7" t="s">
        <v>124</v>
      </c>
      <c r="B19" s="7" t="s">
        <v>125</v>
      </c>
      <c r="C19" s="7" t="s">
        <v>126</v>
      </c>
      <c r="D19" s="7" t="s">
        <v>127</v>
      </c>
      <c r="E19" s="7" t="s">
        <v>128</v>
      </c>
    </row>
    <row r="20" spans="1:5">
      <c r="A20" s="8" t="s">
        <v>129</v>
      </c>
      <c r="B20" s="8" t="s">
        <v>130</v>
      </c>
      <c r="C20" s="8" t="s">
        <v>108</v>
      </c>
      <c r="D20" s="8" t="s">
        <v>131</v>
      </c>
      <c r="E20" s="8" t="s">
        <v>132</v>
      </c>
    </row>
    <row r="21" spans="1:5">
      <c r="A21" s="7" t="s">
        <v>133</v>
      </c>
      <c r="B21" s="7" t="s">
        <v>134</v>
      </c>
      <c r="C21" s="7" t="s">
        <v>108</v>
      </c>
      <c r="D21" s="7" t="s">
        <v>135</v>
      </c>
      <c r="E21" s="7" t="s">
        <v>136</v>
      </c>
    </row>
    <row r="22" spans="1:5">
      <c r="A22" s="8" t="s">
        <v>137</v>
      </c>
      <c r="B22" s="8" t="s">
        <v>138</v>
      </c>
      <c r="C22" s="8" t="s">
        <v>139</v>
      </c>
      <c r="D22" s="8" t="s">
        <v>140</v>
      </c>
      <c r="E22" s="8" t="s">
        <v>141</v>
      </c>
    </row>
    <row r="23" spans="1:5">
      <c r="A23" s="7" t="s">
        <v>142</v>
      </c>
      <c r="B23" s="7" t="s">
        <v>143</v>
      </c>
      <c r="C23" s="7" t="s">
        <v>144</v>
      </c>
      <c r="D23" s="7" t="s">
        <v>145</v>
      </c>
      <c r="E23" s="7" t="s">
        <v>146</v>
      </c>
    </row>
    <row r="24" spans="1:5">
      <c r="A24" s="8" t="s">
        <v>147</v>
      </c>
      <c r="B24" s="8" t="s">
        <v>148</v>
      </c>
      <c r="C24" s="8" t="s">
        <v>149</v>
      </c>
      <c r="D24" s="8" t="s">
        <v>150</v>
      </c>
      <c r="E24" s="8" t="s">
        <v>151</v>
      </c>
    </row>
    <row r="25" spans="1:5">
      <c r="A25" s="7" t="s">
        <v>152</v>
      </c>
      <c r="B25" s="7" t="s">
        <v>153</v>
      </c>
      <c r="C25" s="7" t="s">
        <v>154</v>
      </c>
      <c r="D25" s="7" t="s">
        <v>155</v>
      </c>
      <c r="E25" s="7" t="s">
        <v>156</v>
      </c>
    </row>
  </sheetData>
  <sheetProtection algorithmName="SHA-512" hashValue="QtrhPIcLxiaEfsee13PVwCEPYcWStdGf0MNZDaXEFitagvbudeV1sk0/JG7yE+OMqgO5mpSVSuncRRTcmnANUw==" saltValue="BhTuO/WeJaN9EHnm4zwDpg==" spinCount="100000" sheet="1" objects="1" scenarios="1" formatCells="0" formatColumns="0" formatRows="0" insertColumns="0" sort="0" autoFilter="0" pivotTables="0"/>
  <mergeCells count="2">
    <mergeCell ref="A1:E1"/>
    <mergeCell ref="A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workbookViewId="0">
      <selection activeCell="L10" sqref="L10"/>
    </sheetView>
  </sheetViews>
  <sheetFormatPr baseColWidth="10" defaultColWidth="8.796875" defaultRowHeight="13.8"/>
  <cols>
    <col min="1" max="1" width="18" style="2" customWidth="1"/>
    <col min="2" max="2" width="14" style="2" customWidth="1"/>
    <col min="3" max="3" width="18" style="2" customWidth="1"/>
    <col min="4" max="4" width="28" style="2" customWidth="1"/>
    <col min="5" max="6" width="3" style="2" customWidth="1"/>
    <col min="7" max="7" width="21.19921875" style="2" bestFit="1" customWidth="1"/>
    <col min="8" max="8" width="16" style="2" customWidth="1"/>
    <col min="9" max="9" width="18" style="2" customWidth="1"/>
    <col min="10" max="10" width="14" style="2" customWidth="1"/>
    <col min="11" max="16384" width="8.796875" style="2"/>
  </cols>
  <sheetData>
    <row r="1" spans="1:10" ht="22.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3" t="s">
        <v>157</v>
      </c>
      <c r="B3" s="3"/>
      <c r="C3" s="3"/>
      <c r="D3" s="3"/>
      <c r="E3" s="3"/>
      <c r="F3" s="3"/>
      <c r="G3" s="3"/>
      <c r="H3" s="3"/>
      <c r="I3" s="3"/>
      <c r="J3" s="3"/>
    </row>
    <row r="5" spans="1:10">
      <c r="A5" s="14" t="s">
        <v>158</v>
      </c>
      <c r="B5" s="14"/>
      <c r="C5" s="14"/>
      <c r="D5" s="15" t="s">
        <v>159</v>
      </c>
      <c r="E5" s="15"/>
      <c r="F5" s="15"/>
    </row>
    <row r="7" spans="1:10">
      <c r="A7" s="3" t="s">
        <v>160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16" t="s">
        <v>161</v>
      </c>
      <c r="B8" s="16"/>
      <c r="C8" s="16"/>
      <c r="D8" s="17" t="s">
        <v>162</v>
      </c>
      <c r="E8" s="17"/>
      <c r="F8" s="17"/>
      <c r="G8" s="17"/>
      <c r="H8" s="17"/>
      <c r="I8" s="17"/>
      <c r="J8" s="17"/>
    </row>
    <row r="9" spans="1:10">
      <c r="A9" s="16" t="s">
        <v>72</v>
      </c>
      <c r="B9" s="16"/>
      <c r="C9" s="16"/>
      <c r="D9" s="17" t="s">
        <v>163</v>
      </c>
      <c r="E9" s="17"/>
      <c r="F9" s="17"/>
      <c r="G9" s="17"/>
      <c r="H9" s="17"/>
      <c r="I9" s="17"/>
      <c r="J9" s="17"/>
    </row>
    <row r="10" spans="1:10">
      <c r="A10" s="16" t="s">
        <v>77</v>
      </c>
      <c r="B10" s="16"/>
      <c r="C10" s="16"/>
      <c r="D10" s="17" t="s">
        <v>164</v>
      </c>
      <c r="E10" s="17"/>
      <c r="F10" s="17"/>
      <c r="G10" s="17"/>
      <c r="H10" s="17"/>
      <c r="I10" s="17"/>
      <c r="J10" s="17"/>
    </row>
    <row r="11" spans="1:10">
      <c r="A11" s="16" t="s">
        <v>82</v>
      </c>
      <c r="B11" s="16"/>
      <c r="C11" s="16"/>
      <c r="D11" s="17" t="s">
        <v>85</v>
      </c>
      <c r="E11" s="17"/>
      <c r="F11" s="17"/>
      <c r="G11" s="17"/>
      <c r="H11" s="17"/>
      <c r="I11" s="17"/>
      <c r="J11" s="17"/>
    </row>
    <row r="12" spans="1:10">
      <c r="A12" s="16" t="s">
        <v>87</v>
      </c>
      <c r="B12" s="16"/>
      <c r="C12" s="16"/>
      <c r="D12" s="17" t="s">
        <v>89</v>
      </c>
      <c r="E12" s="17"/>
      <c r="F12" s="17"/>
      <c r="G12" s="17"/>
      <c r="H12" s="17"/>
      <c r="I12" s="17"/>
      <c r="J12" s="17"/>
    </row>
    <row r="14" spans="1:10">
      <c r="A14" s="3" t="s">
        <v>165</v>
      </c>
      <c r="B14" s="3"/>
      <c r="C14" s="3"/>
      <c r="D14" s="3"/>
      <c r="E14" s="3"/>
      <c r="F14" s="3"/>
      <c r="G14" s="3" t="s">
        <v>166</v>
      </c>
      <c r="H14" s="3"/>
      <c r="I14" s="3"/>
      <c r="J14" s="3"/>
    </row>
    <row r="15" spans="1:10">
      <c r="A15" s="5" t="s">
        <v>167</v>
      </c>
      <c r="B15" s="5" t="s">
        <v>101</v>
      </c>
      <c r="C15" s="5" t="s">
        <v>110</v>
      </c>
      <c r="D15" s="5" t="s">
        <v>168</v>
      </c>
      <c r="G15" s="5" t="s">
        <v>169</v>
      </c>
      <c r="H15" s="5" t="s">
        <v>170</v>
      </c>
      <c r="I15" s="5" t="s">
        <v>171</v>
      </c>
      <c r="J15" s="5" t="s">
        <v>137</v>
      </c>
    </row>
    <row r="16" spans="1:10">
      <c r="A16" s="18" t="s">
        <v>172</v>
      </c>
      <c r="B16" s="19">
        <v>52</v>
      </c>
      <c r="C16" s="19">
        <v>18</v>
      </c>
      <c r="D16" s="18" t="s">
        <v>173</v>
      </c>
      <c r="G16" s="20" t="str">
        <f>"WIP promedio ("&amp;D9&amp;")"</f>
        <v>WIP promedio (Pedidos)</v>
      </c>
      <c r="H16" s="21">
        <f>IF($I$38&lt;&gt;"Sí","",IFERROR(AVERAGE(B16:B30),""))</f>
        <v>60</v>
      </c>
      <c r="I16" s="21">
        <f>IF(OR($I$38&lt;&gt;"Sí",H17="",H17=0),"",IF(COUNT(I18)=0,"",IF(I18&lt;=0,"",H17*I18)))</f>
        <v>40</v>
      </c>
      <c r="J16" s="21">
        <f>IF(OR(I16="",H16=""),"",I16-H16)</f>
        <v>-20</v>
      </c>
    </row>
    <row r="17" spans="1:10">
      <c r="A17" s="18" t="s">
        <v>174</v>
      </c>
      <c r="B17" s="19">
        <v>61</v>
      </c>
      <c r="C17" s="19">
        <v>21</v>
      </c>
      <c r="D17" s="18"/>
      <c r="G17" s="20" t="str">
        <f>"Throughput ("&amp;D9&amp;"/"&amp;LOWER(D10)&amp;")"</f>
        <v>Throughput (Pedidos/día)</v>
      </c>
      <c r="H17" s="21">
        <f>IF($I$38&lt;&gt;"Sí","",IFERROR(AVERAGE(C16:C30),""))</f>
        <v>20</v>
      </c>
      <c r="I17" s="21">
        <f>IF(OR($I$38&lt;&gt;"Sí",H16=""),"",IF(COUNT(I18)=0,"",IF(I18&lt;=0,"",H16/I18)))</f>
        <v>30</v>
      </c>
      <c r="J17" s="21">
        <f>IF(OR(I17="",H17=""),"",I17-H17)</f>
        <v>10</v>
      </c>
    </row>
    <row r="18" spans="1:10">
      <c r="A18" s="18" t="s">
        <v>175</v>
      </c>
      <c r="B18" s="19">
        <v>66</v>
      </c>
      <c r="C18" s="19">
        <v>20</v>
      </c>
      <c r="D18" s="18" t="s">
        <v>176</v>
      </c>
      <c r="G18" s="20" t="str">
        <f>IF(D10="Hora","Tiempo (horas)",IF(D10="Día","Tiempo (días)",IF(D10="Semana","Tiempo (semanas)",IF(D10="Mes","Tiempo (meses)","Unidad de tiempo inválida"))))</f>
        <v>Tiempo (días)</v>
      </c>
      <c r="H18" s="21">
        <f>IF(OR($I$38&lt;&gt;"Sí",H16="",H17="",H17=0),"",H16/H17)</f>
        <v>3</v>
      </c>
      <c r="I18" s="22">
        <v>2</v>
      </c>
      <c r="J18" s="21">
        <f>IF(H18="","",IF(COUNT(I18)=0,"",IF(I18&lt;=0,"",I18-H18)))</f>
        <v>-1</v>
      </c>
    </row>
    <row r="19" spans="1:10">
      <c r="A19" s="18" t="s">
        <v>177</v>
      </c>
      <c r="B19" s="19">
        <v>59</v>
      </c>
      <c r="C19" s="19">
        <v>19</v>
      </c>
      <c r="D19" s="18"/>
    </row>
    <row r="20" spans="1:10">
      <c r="A20" s="18" t="s">
        <v>178</v>
      </c>
      <c r="B20" s="19">
        <v>62</v>
      </c>
      <c r="C20" s="19">
        <v>22</v>
      </c>
      <c r="D20" s="18" t="s">
        <v>179</v>
      </c>
      <c r="G20" s="3" t="s">
        <v>180</v>
      </c>
      <c r="H20" s="3"/>
      <c r="I20" s="3"/>
      <c r="J20" s="3"/>
    </row>
    <row r="21" spans="1:10">
      <c r="A21" s="18"/>
      <c r="B21" s="19"/>
      <c r="C21" s="19"/>
      <c r="D21" s="18"/>
      <c r="G21" s="23" t="s">
        <v>129</v>
      </c>
      <c r="H21" s="4" t="s">
        <v>181</v>
      </c>
      <c r="I21" s="4"/>
      <c r="J21" s="4"/>
    </row>
    <row r="22" spans="1:10">
      <c r="A22" s="18"/>
      <c r="B22" s="19"/>
      <c r="C22" s="19"/>
      <c r="D22" s="18"/>
      <c r="G22" s="23" t="s">
        <v>133</v>
      </c>
      <c r="H22" s="4" t="s">
        <v>182</v>
      </c>
      <c r="I22" s="4"/>
      <c r="J22" s="4"/>
    </row>
    <row r="23" spans="1:10">
      <c r="A23" s="18"/>
      <c r="B23" s="19"/>
      <c r="C23" s="19"/>
      <c r="D23" s="18"/>
      <c r="G23" s="23" t="s">
        <v>137</v>
      </c>
      <c r="H23" s="4" t="s">
        <v>183</v>
      </c>
      <c r="I23" s="4"/>
      <c r="J23" s="4"/>
    </row>
    <row r="24" spans="1:10">
      <c r="A24" s="18"/>
      <c r="B24" s="19"/>
      <c r="C24" s="19"/>
      <c r="D24" s="18"/>
    </row>
    <row r="25" spans="1:10">
      <c r="A25" s="18"/>
      <c r="B25" s="19"/>
      <c r="C25" s="19"/>
      <c r="D25" s="18"/>
      <c r="G25" s="3" t="s">
        <v>184</v>
      </c>
      <c r="H25" s="3"/>
      <c r="I25" s="3"/>
      <c r="J25" s="3"/>
    </row>
    <row r="26" spans="1:10">
      <c r="A26" s="18"/>
      <c r="B26" s="19"/>
      <c r="C26" s="19"/>
      <c r="D26" s="18"/>
      <c r="G26" s="24" t="str">
        <f>IF($I$38&lt;&gt;"Sí","Revisa la tabla: cada fila usada debe tener periodo, WIP y unidades terminadas con valores numéricos mayores o iguales a 0.",IF(OR(D9="",D10=""),"Completa la unidad de análisis y la unidad de tiempo.",IF(AND(D10&lt;&gt;"Hora",D10&lt;&gt;"Día",D10&lt;&gt;"Semana",D10&lt;&gt;"Mes"),"La unidad de tiempo no es válida. Selecciona Hora, Día, Semana o Mes.",IF(H17=0,"No es posible calcular el tiempo porque el throughput es 0. Revisa si no hubo unidades terminadas durante el periodo o si falta información.","El proceso mantiene un WIP promedio de "&amp;TEXT(H16,"0.00")&amp;" "&amp;LOWER(D9)&amp;" y un throughput de "&amp;TEXT(H17,"0.00")&amp;" "&amp;LOWER(D9)&amp;" por "&amp;LOWER(D10)&amp;". El tiempo promedio dentro del sistema es de "&amp;TEXT(H18,"0.00")&amp;" "&amp;IF(D10="Hora","horas",IF(D10="Día","días",IF(D10="Semana","semanas","meses")))&amp;"."))))</f>
        <v>El proceso mantiene un WIP promedio de 060 pedidos y un throughput de 020 pedidos por día. El tiempo promedio dentro del sistema es de 003 días.</v>
      </c>
      <c r="H26" s="24"/>
      <c r="I26" s="24"/>
      <c r="J26" s="24"/>
    </row>
    <row r="27" spans="1:10">
      <c r="A27" s="18"/>
      <c r="B27" s="19"/>
      <c r="C27" s="19"/>
      <c r="D27" s="18"/>
      <c r="G27" s="24"/>
      <c r="H27" s="24"/>
      <c r="I27" s="24"/>
      <c r="J27" s="24"/>
    </row>
    <row r="28" spans="1:10">
      <c r="A28" s="18"/>
      <c r="B28" s="19"/>
      <c r="C28" s="19"/>
      <c r="D28" s="18"/>
    </row>
    <row r="29" spans="1:10">
      <c r="A29" s="18"/>
      <c r="B29" s="19"/>
      <c r="C29" s="19"/>
      <c r="D29" s="18"/>
      <c r="G29" s="24" t="str">
        <f>IF($I$38&lt;&gt;"Sí","Corrige las filas incompletas o inválidas antes de comparar escenarios.",IF(COUNT(I18)=0,"Escribe un tiempo objetivo numérico mayor que 0 en la celda azul claro.",IF(I18&lt;=0,"Escribe un tiempo objetivo numérico mayor que 0 en la celda azul claro.",IF(AND(D10&lt;&gt;"Hora",D10&lt;&gt;"Día",D10&lt;&gt;"Semana",D10&lt;&gt;"Mes"),"Selecciona una unidad de tiempo válida antes de comparar escenarios.",IF(H17=0,"El throughput actual es 0, por lo que no puede calcularse un WIP objetivo manteniendo la salida actual. Para alcanzar "&amp;TEXT(I18,"0.00")&amp;" "&amp;IF(D10="Hora","horas",IF(D10="Día","días",IF(D10="Semana","semanas","meses")))&amp;", el throughput requerido con el WIP actual es "&amp;TEXT(I17,"0.00")&amp;" "&amp;LOWER(D9)&amp;" por "&amp;LOWER(D10)&amp;".","Para alcanzar "&amp;TEXT(I18,"0.00")&amp;" "&amp;IF(D10="Hora","horas",IF(D10="Día","días",IF(D10="Semana","semanas","meses")))&amp;", el WIP compatible con el throughput actual es "&amp;TEXT(I16,"0.00")&amp;" "&amp;LOWER(D9)&amp;". Si se mantiene el WIP actual, el throughput requerido es "&amp;TEXT(I17,"0.00")&amp;" "&amp;LOWER(D9)&amp;" por "&amp;LOWER(D10)&amp;".")))))</f>
        <v>Para alcanzar 002 días, el WIP compatible con el throughput actual es 040 pedidos. Si se mantiene el WIP actual, el throughput requerido es 030 pedidos por día.</v>
      </c>
      <c r="H29" s="24"/>
      <c r="I29" s="24"/>
      <c r="J29" s="24"/>
    </row>
    <row r="30" spans="1:10">
      <c r="A30" s="18"/>
      <c r="B30" s="19"/>
      <c r="C30" s="19"/>
      <c r="D30" s="18"/>
      <c r="G30" s="24"/>
      <c r="H30" s="24"/>
      <c r="I30" s="24"/>
      <c r="J30" s="24"/>
    </row>
    <row r="31" spans="1:10">
      <c r="G31" s="24"/>
      <c r="H31" s="24"/>
      <c r="I31" s="24"/>
      <c r="J31" s="24"/>
    </row>
    <row r="33" spans="1:10">
      <c r="A33" s="3" t="s">
        <v>185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4" t="s">
        <v>186</v>
      </c>
      <c r="B34" s="4"/>
      <c r="C34" s="4"/>
      <c r="D34" s="4"/>
      <c r="E34" s="4"/>
      <c r="F34" s="4"/>
      <c r="G34" s="4"/>
      <c r="H34" s="4"/>
      <c r="I34" s="25" t="s">
        <v>187</v>
      </c>
      <c r="J34" s="25"/>
    </row>
    <row r="35" spans="1:10">
      <c r="A35" s="4" t="s">
        <v>188</v>
      </c>
      <c r="B35" s="4"/>
      <c r="C35" s="4"/>
      <c r="D35" s="4"/>
      <c r="E35" s="4"/>
      <c r="F35" s="4"/>
      <c r="G35" s="4"/>
      <c r="H35" s="4"/>
      <c r="I35" s="25" t="s">
        <v>187</v>
      </c>
      <c r="J35" s="25"/>
    </row>
    <row r="36" spans="1:10">
      <c r="A36" s="4" t="s">
        <v>189</v>
      </c>
      <c r="B36" s="4"/>
      <c r="C36" s="4"/>
      <c r="D36" s="4"/>
      <c r="E36" s="4"/>
      <c r="F36" s="4"/>
      <c r="G36" s="4"/>
      <c r="H36" s="4"/>
      <c r="I36" s="25" t="s">
        <v>187</v>
      </c>
      <c r="J36" s="25"/>
    </row>
    <row r="37" spans="1:10">
      <c r="A37" s="4" t="s">
        <v>190</v>
      </c>
      <c r="B37" s="4"/>
      <c r="C37" s="4"/>
      <c r="D37" s="4"/>
      <c r="E37" s="4"/>
      <c r="F37" s="4"/>
      <c r="G37" s="4"/>
      <c r="H37" s="4"/>
      <c r="I37" s="25" t="s">
        <v>187</v>
      </c>
      <c r="J37" s="25"/>
    </row>
    <row r="38" spans="1:10">
      <c r="A38" s="4" t="s">
        <v>191</v>
      </c>
      <c r="B38" s="4"/>
      <c r="C38" s="4"/>
      <c r="D38" s="4"/>
      <c r="E38" s="4"/>
      <c r="F38" s="4"/>
      <c r="G38" s="4"/>
      <c r="H38" s="4"/>
      <c r="I38" s="26" t="str">
        <f>IF(SUMPRODUCT(--(((A16:A30&lt;&gt;"")+(B16:B30&lt;&gt;"")+(C16:C30&lt;&gt;""))&gt;0))=0,"No",IF(AND(COUNTIF(A16:A30,"&lt;&gt;")=SUMPRODUCT(--(((A16:A30&lt;&gt;"")+(B16:B30&lt;&gt;"")+(C16:C30&lt;&gt;""))&gt;0)),COUNT(B16:B30)=SUMPRODUCT(--(((A16:A30&lt;&gt;"")+(B16:B30&lt;&gt;"")+(C16:C30&lt;&gt;""))&gt;0)),COUNT(C16:C30)=SUMPRODUCT(--(((A16:A30&lt;&gt;"")+(B16:B30&lt;&gt;"")+(C16:C30&lt;&gt;""))&gt;0)),MIN(B16:B30)&gt;=0,MIN(C16:C30)&gt;=0),"Sí","No"))</f>
        <v>Sí</v>
      </c>
      <c r="J38" s="26"/>
    </row>
    <row r="40" spans="1:10">
      <c r="A40" s="13" t="s">
        <v>192</v>
      </c>
      <c r="B40" s="13"/>
      <c r="C40" s="13"/>
      <c r="D40" s="13"/>
      <c r="E40" s="13"/>
      <c r="F40" s="13"/>
      <c r="G40" s="13"/>
      <c r="H40" s="13"/>
      <c r="I40" s="13"/>
      <c r="J40" s="13"/>
    </row>
    <row r="41" spans="1:10">
      <c r="A41" s="13"/>
      <c r="B41" s="13"/>
      <c r="C41" s="13"/>
      <c r="D41" s="13"/>
      <c r="E41" s="13"/>
      <c r="F41" s="13"/>
      <c r="G41" s="13"/>
      <c r="H41" s="13"/>
      <c r="I41" s="13"/>
      <c r="J41" s="13"/>
    </row>
  </sheetData>
  <mergeCells count="36">
    <mergeCell ref="A40:J41"/>
    <mergeCell ref="A5:C5"/>
    <mergeCell ref="D5:F5"/>
    <mergeCell ref="A36:H36"/>
    <mergeCell ref="I36:J36"/>
    <mergeCell ref="A37:H37"/>
    <mergeCell ref="I37:J37"/>
    <mergeCell ref="A38:H38"/>
    <mergeCell ref="I38:J38"/>
    <mergeCell ref="G29:J31"/>
    <mergeCell ref="A33:J33"/>
    <mergeCell ref="A34:H34"/>
    <mergeCell ref="I34:J34"/>
    <mergeCell ref="A35:H35"/>
    <mergeCell ref="I35:J35"/>
    <mergeCell ref="H21:J21"/>
    <mergeCell ref="H22:J22"/>
    <mergeCell ref="H23:J23"/>
    <mergeCell ref="G25:J25"/>
    <mergeCell ref="G26:J27"/>
    <mergeCell ref="A12:C12"/>
    <mergeCell ref="D12:J12"/>
    <mergeCell ref="A14:F14"/>
    <mergeCell ref="G14:J14"/>
    <mergeCell ref="G20:J20"/>
    <mergeCell ref="A9:C9"/>
    <mergeCell ref="D9:J9"/>
    <mergeCell ref="A10:C10"/>
    <mergeCell ref="D10:J10"/>
    <mergeCell ref="A11:C11"/>
    <mergeCell ref="D11:J11"/>
    <mergeCell ref="A1:J1"/>
    <mergeCell ref="A3:J3"/>
    <mergeCell ref="A7:J7"/>
    <mergeCell ref="A8:C8"/>
    <mergeCell ref="D8:J8"/>
  </mergeCells>
  <conditionalFormatting sqref="I34:J38">
    <cfRule type="expression" dxfId="1" priority="1">
      <formula>$I34="Sí"</formula>
    </cfRule>
    <cfRule type="expression" dxfId="0" priority="2">
      <formula>$I34="No"</formula>
    </cfRule>
  </conditionalFormatting>
  <dataValidations count="5">
    <dataValidation type="list" showErrorMessage="1" errorTitle="Unidad no válida" error="Selecciona una unidad de la lista." sqref="D9" xr:uid="{00000000-0002-0000-0200-000000000000}">
      <formula1>"Pedidos,Productos,Clientes,Tareas,Reparaciones,Solicitudes,Unidades,Cajas,Tickets"</formula1>
    </dataValidation>
    <dataValidation type="list" showErrorMessage="1" errorTitle="Unidad de tiempo no válida" error="Selecciona Hora, Día, Semana o Mes." sqref="D10" xr:uid="{00000000-0002-0000-0200-000001000000}">
      <formula1>"Hora,Día,Semana,Mes"</formula1>
    </dataValidation>
    <dataValidation type="whole" allowBlank="1" showErrorMessage="1" errorTitle="Dato no válido" error="Ingresa un número entero mayor o igual a 0." sqref="B16:C30" xr:uid="{00000000-0002-0000-0200-000002000000}">
      <formula1>0</formula1>
      <formula2>1000000000</formula2>
    </dataValidation>
    <dataValidation type="decimal" operator="greaterThan" allowBlank="1" showErrorMessage="1" errorTitle="Tiempo objetivo no válido" error="Ingresa un número mayor que 0." sqref="I18" xr:uid="{00000000-0002-0000-0200-000004000000}">
      <formula1>0</formula1>
    </dataValidation>
    <dataValidation type="list" showErrorMessage="1" errorTitle="Respuesta no válida" error="Selecciona Sí o No." sqref="I34:I37" xr:uid="{00000000-0002-0000-0200-000005000000}">
      <formula1>"Sí,No"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Calculadora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2026-07-30T21:37:15Z</dcterms:modified>
</cp:coreProperties>
</file>