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82BB35E-5069-4CBC-8A75-FEF4319983C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01_Instrucciones" sheetId="1" r:id="rId1"/>
    <sheet name="02_Glosario" sheetId="2" r:id="rId2"/>
    <sheet name="03_Movimientos" sheetId="3" r:id="rId3"/>
    <sheet name="04_Kardex_PEPS" sheetId="4" r:id="rId4"/>
    <sheet name="05_Resume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5" l="1"/>
  <c r="I4" i="5"/>
  <c r="E4" i="5"/>
  <c r="A4" i="5"/>
  <c r="R259" i="4"/>
  <c r="P259" i="4"/>
  <c r="O259" i="4"/>
  <c r="L259" i="4"/>
  <c r="K259" i="4"/>
  <c r="J259" i="4"/>
  <c r="I259" i="4"/>
  <c r="H259" i="4"/>
  <c r="G259" i="4"/>
  <c r="F259" i="4"/>
  <c r="E259" i="4"/>
  <c r="D259" i="4"/>
  <c r="C259" i="4"/>
  <c r="B259" i="4"/>
  <c r="A259" i="4"/>
  <c r="Q259" i="4" s="1"/>
  <c r="R258" i="4"/>
  <c r="Q258" i="4"/>
  <c r="P258" i="4"/>
  <c r="N258" i="4"/>
  <c r="L258" i="4"/>
  <c r="K258" i="4"/>
  <c r="J258" i="4"/>
  <c r="I258" i="4"/>
  <c r="H258" i="4"/>
  <c r="G258" i="4"/>
  <c r="F258" i="4"/>
  <c r="E258" i="4"/>
  <c r="D258" i="4"/>
  <c r="C258" i="4"/>
  <c r="B258" i="4"/>
  <c r="A258" i="4"/>
  <c r="O258" i="4" s="1"/>
  <c r="R257" i="4"/>
  <c r="P257" i="4"/>
  <c r="O257" i="4"/>
  <c r="L257" i="4"/>
  <c r="K257" i="4"/>
  <c r="J257" i="4"/>
  <c r="I257" i="4"/>
  <c r="H257" i="4"/>
  <c r="G257" i="4"/>
  <c r="F257" i="4"/>
  <c r="E257" i="4"/>
  <c r="D257" i="4"/>
  <c r="C257" i="4"/>
  <c r="B257" i="4"/>
  <c r="A257" i="4"/>
  <c r="Q257" i="4" s="1"/>
  <c r="R256" i="4"/>
  <c r="Q256" i="4"/>
  <c r="P256" i="4"/>
  <c r="N256" i="4"/>
  <c r="L256" i="4"/>
  <c r="K256" i="4"/>
  <c r="J256" i="4"/>
  <c r="I256" i="4"/>
  <c r="H256" i="4"/>
  <c r="G256" i="4"/>
  <c r="F256" i="4"/>
  <c r="E256" i="4"/>
  <c r="D256" i="4"/>
  <c r="C256" i="4"/>
  <c r="B256" i="4"/>
  <c r="A256" i="4"/>
  <c r="O256" i="4" s="1"/>
  <c r="R255" i="4"/>
  <c r="P255" i="4"/>
  <c r="O255" i="4"/>
  <c r="L255" i="4"/>
  <c r="K255" i="4"/>
  <c r="J255" i="4"/>
  <c r="I255" i="4"/>
  <c r="H255" i="4"/>
  <c r="G255" i="4"/>
  <c r="F255" i="4"/>
  <c r="E255" i="4"/>
  <c r="D255" i="4"/>
  <c r="C255" i="4"/>
  <c r="B255" i="4"/>
  <c r="A255" i="4"/>
  <c r="Q255" i="4" s="1"/>
  <c r="R254" i="4"/>
  <c r="Q254" i="4"/>
  <c r="P254" i="4"/>
  <c r="N254" i="4"/>
  <c r="L254" i="4"/>
  <c r="K254" i="4"/>
  <c r="J254" i="4"/>
  <c r="I254" i="4"/>
  <c r="H254" i="4"/>
  <c r="G254" i="4"/>
  <c r="F254" i="4"/>
  <c r="E254" i="4"/>
  <c r="D254" i="4"/>
  <c r="C254" i="4"/>
  <c r="B254" i="4"/>
  <c r="A254" i="4"/>
  <c r="O254" i="4" s="1"/>
  <c r="R253" i="4"/>
  <c r="P253" i="4"/>
  <c r="O253" i="4"/>
  <c r="L253" i="4"/>
  <c r="K253" i="4"/>
  <c r="J253" i="4"/>
  <c r="I253" i="4"/>
  <c r="H253" i="4"/>
  <c r="G253" i="4"/>
  <c r="F253" i="4"/>
  <c r="E253" i="4"/>
  <c r="D253" i="4"/>
  <c r="C253" i="4"/>
  <c r="B253" i="4"/>
  <c r="A253" i="4"/>
  <c r="Q253" i="4" s="1"/>
  <c r="R252" i="4"/>
  <c r="Q252" i="4"/>
  <c r="P252" i="4"/>
  <c r="N252" i="4"/>
  <c r="L252" i="4"/>
  <c r="K252" i="4"/>
  <c r="J252" i="4"/>
  <c r="I252" i="4"/>
  <c r="H252" i="4"/>
  <c r="G252" i="4"/>
  <c r="F252" i="4"/>
  <c r="E252" i="4"/>
  <c r="D252" i="4"/>
  <c r="C252" i="4"/>
  <c r="B252" i="4"/>
  <c r="A252" i="4"/>
  <c r="O252" i="4" s="1"/>
  <c r="R251" i="4"/>
  <c r="P251" i="4"/>
  <c r="O251" i="4"/>
  <c r="L251" i="4"/>
  <c r="K251" i="4"/>
  <c r="J251" i="4"/>
  <c r="I251" i="4"/>
  <c r="H251" i="4"/>
  <c r="G251" i="4"/>
  <c r="F251" i="4"/>
  <c r="E251" i="4"/>
  <c r="D251" i="4"/>
  <c r="C251" i="4"/>
  <c r="B251" i="4"/>
  <c r="A251" i="4"/>
  <c r="Q251" i="4" s="1"/>
  <c r="R250" i="4"/>
  <c r="Q250" i="4"/>
  <c r="P250" i="4"/>
  <c r="N250" i="4"/>
  <c r="L250" i="4"/>
  <c r="K250" i="4"/>
  <c r="J250" i="4"/>
  <c r="I250" i="4"/>
  <c r="H250" i="4"/>
  <c r="G250" i="4"/>
  <c r="F250" i="4"/>
  <c r="E250" i="4"/>
  <c r="D250" i="4"/>
  <c r="C250" i="4"/>
  <c r="B250" i="4"/>
  <c r="A250" i="4"/>
  <c r="O250" i="4" s="1"/>
  <c r="R249" i="4"/>
  <c r="P249" i="4"/>
  <c r="O249" i="4"/>
  <c r="L249" i="4"/>
  <c r="K249" i="4"/>
  <c r="J249" i="4"/>
  <c r="I249" i="4"/>
  <c r="H249" i="4"/>
  <c r="G249" i="4"/>
  <c r="F249" i="4"/>
  <c r="E249" i="4"/>
  <c r="D249" i="4"/>
  <c r="C249" i="4"/>
  <c r="B249" i="4"/>
  <c r="A249" i="4"/>
  <c r="Q249" i="4" s="1"/>
  <c r="R248" i="4"/>
  <c r="Q248" i="4"/>
  <c r="P248" i="4"/>
  <c r="N248" i="4"/>
  <c r="L248" i="4"/>
  <c r="K248" i="4"/>
  <c r="J248" i="4"/>
  <c r="I248" i="4"/>
  <c r="H248" i="4"/>
  <c r="G248" i="4"/>
  <c r="F248" i="4"/>
  <c r="E248" i="4"/>
  <c r="D248" i="4"/>
  <c r="C248" i="4"/>
  <c r="B248" i="4"/>
  <c r="A248" i="4"/>
  <c r="O248" i="4" s="1"/>
  <c r="R247" i="4"/>
  <c r="P247" i="4"/>
  <c r="O247" i="4"/>
  <c r="L247" i="4"/>
  <c r="K247" i="4"/>
  <c r="J247" i="4"/>
  <c r="I247" i="4"/>
  <c r="H247" i="4"/>
  <c r="G247" i="4"/>
  <c r="F247" i="4"/>
  <c r="E247" i="4"/>
  <c r="D247" i="4"/>
  <c r="C247" i="4"/>
  <c r="B247" i="4"/>
  <c r="A247" i="4"/>
  <c r="Q247" i="4" s="1"/>
  <c r="R246" i="4"/>
  <c r="Q246" i="4"/>
  <c r="P246" i="4"/>
  <c r="N246" i="4"/>
  <c r="L246" i="4"/>
  <c r="K246" i="4"/>
  <c r="J246" i="4"/>
  <c r="I246" i="4"/>
  <c r="H246" i="4"/>
  <c r="G246" i="4"/>
  <c r="F246" i="4"/>
  <c r="E246" i="4"/>
  <c r="D246" i="4"/>
  <c r="C246" i="4"/>
  <c r="B246" i="4"/>
  <c r="A246" i="4"/>
  <c r="O246" i="4" s="1"/>
  <c r="R245" i="4"/>
  <c r="P245" i="4"/>
  <c r="O245" i="4"/>
  <c r="L245" i="4"/>
  <c r="K245" i="4"/>
  <c r="J245" i="4"/>
  <c r="I245" i="4"/>
  <c r="H245" i="4"/>
  <c r="G245" i="4"/>
  <c r="F245" i="4"/>
  <c r="E245" i="4"/>
  <c r="D245" i="4"/>
  <c r="C245" i="4"/>
  <c r="B245" i="4"/>
  <c r="A245" i="4"/>
  <c r="Q245" i="4" s="1"/>
  <c r="R244" i="4"/>
  <c r="Q244" i="4"/>
  <c r="P244" i="4"/>
  <c r="N244" i="4"/>
  <c r="L244" i="4"/>
  <c r="K244" i="4"/>
  <c r="J244" i="4"/>
  <c r="I244" i="4"/>
  <c r="H244" i="4"/>
  <c r="G244" i="4"/>
  <c r="F244" i="4"/>
  <c r="E244" i="4"/>
  <c r="D244" i="4"/>
  <c r="C244" i="4"/>
  <c r="B244" i="4"/>
  <c r="A244" i="4"/>
  <c r="O244" i="4" s="1"/>
  <c r="R243" i="4"/>
  <c r="P243" i="4"/>
  <c r="O243" i="4"/>
  <c r="L243" i="4"/>
  <c r="K243" i="4"/>
  <c r="J243" i="4"/>
  <c r="I243" i="4"/>
  <c r="H243" i="4"/>
  <c r="G243" i="4"/>
  <c r="F243" i="4"/>
  <c r="E243" i="4"/>
  <c r="D243" i="4"/>
  <c r="C243" i="4"/>
  <c r="B243" i="4"/>
  <c r="A243" i="4"/>
  <c r="Q243" i="4" s="1"/>
  <c r="R242" i="4"/>
  <c r="Q242" i="4"/>
  <c r="P242" i="4"/>
  <c r="N242" i="4"/>
  <c r="L242" i="4"/>
  <c r="K242" i="4"/>
  <c r="J242" i="4"/>
  <c r="I242" i="4"/>
  <c r="H242" i="4"/>
  <c r="G242" i="4"/>
  <c r="F242" i="4"/>
  <c r="E242" i="4"/>
  <c r="D242" i="4"/>
  <c r="C242" i="4"/>
  <c r="B242" i="4"/>
  <c r="A242" i="4"/>
  <c r="O242" i="4" s="1"/>
  <c r="R241" i="4"/>
  <c r="P241" i="4"/>
  <c r="O241" i="4"/>
  <c r="L241" i="4"/>
  <c r="K241" i="4"/>
  <c r="J241" i="4"/>
  <c r="I241" i="4"/>
  <c r="H241" i="4"/>
  <c r="G241" i="4"/>
  <c r="F241" i="4"/>
  <c r="E241" i="4"/>
  <c r="D241" i="4"/>
  <c r="C241" i="4"/>
  <c r="B241" i="4"/>
  <c r="A241" i="4"/>
  <c r="Q241" i="4" s="1"/>
  <c r="R240" i="4"/>
  <c r="Q240" i="4"/>
  <c r="P240" i="4"/>
  <c r="N240" i="4"/>
  <c r="L240" i="4"/>
  <c r="K240" i="4"/>
  <c r="J240" i="4"/>
  <c r="I240" i="4"/>
  <c r="H240" i="4"/>
  <c r="G240" i="4"/>
  <c r="F240" i="4"/>
  <c r="E240" i="4"/>
  <c r="D240" i="4"/>
  <c r="C240" i="4"/>
  <c r="B240" i="4"/>
  <c r="A240" i="4"/>
  <c r="O240" i="4" s="1"/>
  <c r="R239" i="4"/>
  <c r="P239" i="4"/>
  <c r="O239" i="4"/>
  <c r="L239" i="4"/>
  <c r="K239" i="4"/>
  <c r="J239" i="4"/>
  <c r="I239" i="4"/>
  <c r="H239" i="4"/>
  <c r="G239" i="4"/>
  <c r="F239" i="4"/>
  <c r="E239" i="4"/>
  <c r="D239" i="4"/>
  <c r="C239" i="4"/>
  <c r="B239" i="4"/>
  <c r="A239" i="4"/>
  <c r="Q239" i="4" s="1"/>
  <c r="R238" i="4"/>
  <c r="Q238" i="4"/>
  <c r="P238" i="4"/>
  <c r="N238" i="4"/>
  <c r="L238" i="4"/>
  <c r="K238" i="4"/>
  <c r="J238" i="4"/>
  <c r="I238" i="4"/>
  <c r="H238" i="4"/>
  <c r="G238" i="4"/>
  <c r="F238" i="4"/>
  <c r="E238" i="4"/>
  <c r="D238" i="4"/>
  <c r="C238" i="4"/>
  <c r="B238" i="4"/>
  <c r="A238" i="4"/>
  <c r="O238" i="4" s="1"/>
  <c r="R237" i="4"/>
  <c r="P237" i="4"/>
  <c r="O237" i="4"/>
  <c r="L237" i="4"/>
  <c r="K237" i="4"/>
  <c r="J237" i="4"/>
  <c r="I237" i="4"/>
  <c r="H237" i="4"/>
  <c r="G237" i="4"/>
  <c r="F237" i="4"/>
  <c r="E237" i="4"/>
  <c r="D237" i="4"/>
  <c r="C237" i="4"/>
  <c r="B237" i="4"/>
  <c r="A237" i="4"/>
  <c r="Q237" i="4" s="1"/>
  <c r="R236" i="4"/>
  <c r="Q236" i="4"/>
  <c r="P236" i="4"/>
  <c r="N236" i="4"/>
  <c r="L236" i="4"/>
  <c r="K236" i="4"/>
  <c r="J236" i="4"/>
  <c r="I236" i="4"/>
  <c r="H236" i="4"/>
  <c r="G236" i="4"/>
  <c r="F236" i="4"/>
  <c r="E236" i="4"/>
  <c r="D236" i="4"/>
  <c r="C236" i="4"/>
  <c r="B236" i="4"/>
  <c r="A236" i="4"/>
  <c r="O236" i="4" s="1"/>
  <c r="R235" i="4"/>
  <c r="P235" i="4"/>
  <c r="O235" i="4"/>
  <c r="L235" i="4"/>
  <c r="K235" i="4"/>
  <c r="J235" i="4"/>
  <c r="I235" i="4"/>
  <c r="H235" i="4"/>
  <c r="G235" i="4"/>
  <c r="F235" i="4"/>
  <c r="E235" i="4"/>
  <c r="D235" i="4"/>
  <c r="C235" i="4"/>
  <c r="B235" i="4"/>
  <c r="A235" i="4"/>
  <c r="Q235" i="4" s="1"/>
  <c r="R234" i="4"/>
  <c r="Q234" i="4"/>
  <c r="P234" i="4"/>
  <c r="N234" i="4"/>
  <c r="L234" i="4"/>
  <c r="K234" i="4"/>
  <c r="J234" i="4"/>
  <c r="I234" i="4"/>
  <c r="H234" i="4"/>
  <c r="G234" i="4"/>
  <c r="F234" i="4"/>
  <c r="E234" i="4"/>
  <c r="D234" i="4"/>
  <c r="C234" i="4"/>
  <c r="B234" i="4"/>
  <c r="A234" i="4"/>
  <c r="O234" i="4" s="1"/>
  <c r="R233" i="4"/>
  <c r="P233" i="4"/>
  <c r="O233" i="4"/>
  <c r="L233" i="4"/>
  <c r="K233" i="4"/>
  <c r="J233" i="4"/>
  <c r="I233" i="4"/>
  <c r="H233" i="4"/>
  <c r="G233" i="4"/>
  <c r="F233" i="4"/>
  <c r="E233" i="4"/>
  <c r="D233" i="4"/>
  <c r="C233" i="4"/>
  <c r="B233" i="4"/>
  <c r="A233" i="4"/>
  <c r="Q233" i="4" s="1"/>
  <c r="R232" i="4"/>
  <c r="Q232" i="4"/>
  <c r="P232" i="4"/>
  <c r="N232" i="4"/>
  <c r="L232" i="4"/>
  <c r="K232" i="4"/>
  <c r="J232" i="4"/>
  <c r="I232" i="4"/>
  <c r="H232" i="4"/>
  <c r="G232" i="4"/>
  <c r="F232" i="4"/>
  <c r="E232" i="4"/>
  <c r="D232" i="4"/>
  <c r="C232" i="4"/>
  <c r="B232" i="4"/>
  <c r="A232" i="4"/>
  <c r="O232" i="4" s="1"/>
  <c r="R231" i="4"/>
  <c r="P231" i="4"/>
  <c r="O231" i="4"/>
  <c r="L231" i="4"/>
  <c r="K231" i="4"/>
  <c r="J231" i="4"/>
  <c r="I231" i="4"/>
  <c r="H231" i="4"/>
  <c r="G231" i="4"/>
  <c r="F231" i="4"/>
  <c r="E231" i="4"/>
  <c r="D231" i="4"/>
  <c r="C231" i="4"/>
  <c r="B231" i="4"/>
  <c r="A231" i="4"/>
  <c r="Q231" i="4" s="1"/>
  <c r="R230" i="4"/>
  <c r="Q230" i="4"/>
  <c r="P230" i="4"/>
  <c r="N230" i="4"/>
  <c r="L230" i="4"/>
  <c r="K230" i="4"/>
  <c r="J230" i="4"/>
  <c r="I230" i="4"/>
  <c r="H230" i="4"/>
  <c r="G230" i="4"/>
  <c r="F230" i="4"/>
  <c r="E230" i="4"/>
  <c r="D230" i="4"/>
  <c r="C230" i="4"/>
  <c r="B230" i="4"/>
  <c r="A230" i="4"/>
  <c r="O230" i="4" s="1"/>
  <c r="R229" i="4"/>
  <c r="P229" i="4"/>
  <c r="O229" i="4"/>
  <c r="L229" i="4"/>
  <c r="K229" i="4"/>
  <c r="J229" i="4"/>
  <c r="I229" i="4"/>
  <c r="H229" i="4"/>
  <c r="G229" i="4"/>
  <c r="F229" i="4"/>
  <c r="E229" i="4"/>
  <c r="D229" i="4"/>
  <c r="C229" i="4"/>
  <c r="B229" i="4"/>
  <c r="A229" i="4"/>
  <c r="Q229" i="4" s="1"/>
  <c r="R228" i="4"/>
  <c r="Q228" i="4"/>
  <c r="P228" i="4"/>
  <c r="N228" i="4"/>
  <c r="L228" i="4"/>
  <c r="K228" i="4"/>
  <c r="J228" i="4"/>
  <c r="I228" i="4"/>
  <c r="H228" i="4"/>
  <c r="G228" i="4"/>
  <c r="F228" i="4"/>
  <c r="E228" i="4"/>
  <c r="D228" i="4"/>
  <c r="C228" i="4"/>
  <c r="B228" i="4"/>
  <c r="A228" i="4"/>
  <c r="O228" i="4" s="1"/>
  <c r="R227" i="4"/>
  <c r="P227" i="4"/>
  <c r="O227" i="4"/>
  <c r="L227" i="4"/>
  <c r="K227" i="4"/>
  <c r="J227" i="4"/>
  <c r="I227" i="4"/>
  <c r="H227" i="4"/>
  <c r="G227" i="4"/>
  <c r="F227" i="4"/>
  <c r="E227" i="4"/>
  <c r="D227" i="4"/>
  <c r="C227" i="4"/>
  <c r="B227" i="4"/>
  <c r="A227" i="4"/>
  <c r="Q227" i="4" s="1"/>
  <c r="R226" i="4"/>
  <c r="Q226" i="4"/>
  <c r="P226" i="4"/>
  <c r="N226" i="4"/>
  <c r="L226" i="4"/>
  <c r="K226" i="4"/>
  <c r="J226" i="4"/>
  <c r="I226" i="4"/>
  <c r="H226" i="4"/>
  <c r="G226" i="4"/>
  <c r="F226" i="4"/>
  <c r="E226" i="4"/>
  <c r="D226" i="4"/>
  <c r="C226" i="4"/>
  <c r="B226" i="4"/>
  <c r="A226" i="4"/>
  <c r="O226" i="4" s="1"/>
  <c r="R225" i="4"/>
  <c r="P225" i="4"/>
  <c r="O225" i="4"/>
  <c r="L225" i="4"/>
  <c r="K225" i="4"/>
  <c r="J225" i="4"/>
  <c r="I225" i="4"/>
  <c r="H225" i="4"/>
  <c r="G225" i="4"/>
  <c r="F225" i="4"/>
  <c r="E225" i="4"/>
  <c r="D225" i="4"/>
  <c r="C225" i="4"/>
  <c r="B225" i="4"/>
  <c r="A225" i="4"/>
  <c r="Q225" i="4" s="1"/>
  <c r="R224" i="4"/>
  <c r="Q224" i="4"/>
  <c r="P224" i="4"/>
  <c r="N224" i="4"/>
  <c r="L224" i="4"/>
  <c r="K224" i="4"/>
  <c r="J224" i="4"/>
  <c r="I224" i="4"/>
  <c r="H224" i="4"/>
  <c r="G224" i="4"/>
  <c r="F224" i="4"/>
  <c r="E224" i="4"/>
  <c r="D224" i="4"/>
  <c r="C224" i="4"/>
  <c r="B224" i="4"/>
  <c r="A224" i="4"/>
  <c r="O224" i="4" s="1"/>
  <c r="R223" i="4"/>
  <c r="P223" i="4"/>
  <c r="O223" i="4"/>
  <c r="L223" i="4"/>
  <c r="K223" i="4"/>
  <c r="J223" i="4"/>
  <c r="I223" i="4"/>
  <c r="H223" i="4"/>
  <c r="G223" i="4"/>
  <c r="F223" i="4"/>
  <c r="E223" i="4"/>
  <c r="D223" i="4"/>
  <c r="C223" i="4"/>
  <c r="B223" i="4"/>
  <c r="A223" i="4"/>
  <c r="Q223" i="4" s="1"/>
  <c r="R222" i="4"/>
  <c r="Q222" i="4"/>
  <c r="P222" i="4"/>
  <c r="N222" i="4"/>
  <c r="L222" i="4"/>
  <c r="K222" i="4"/>
  <c r="J222" i="4"/>
  <c r="I222" i="4"/>
  <c r="H222" i="4"/>
  <c r="G222" i="4"/>
  <c r="F222" i="4"/>
  <c r="E222" i="4"/>
  <c r="D222" i="4"/>
  <c r="C222" i="4"/>
  <c r="B222" i="4"/>
  <c r="A222" i="4"/>
  <c r="O222" i="4" s="1"/>
  <c r="R221" i="4"/>
  <c r="P221" i="4"/>
  <c r="O221" i="4"/>
  <c r="L221" i="4"/>
  <c r="K221" i="4"/>
  <c r="J221" i="4"/>
  <c r="I221" i="4"/>
  <c r="H221" i="4"/>
  <c r="G221" i="4"/>
  <c r="F221" i="4"/>
  <c r="E221" i="4"/>
  <c r="D221" i="4"/>
  <c r="C221" i="4"/>
  <c r="B221" i="4"/>
  <c r="A221" i="4"/>
  <c r="Q221" i="4" s="1"/>
  <c r="R220" i="4"/>
  <c r="Q220" i="4"/>
  <c r="P220" i="4"/>
  <c r="N220" i="4"/>
  <c r="L220" i="4"/>
  <c r="K220" i="4"/>
  <c r="J220" i="4"/>
  <c r="I220" i="4"/>
  <c r="H220" i="4"/>
  <c r="G220" i="4"/>
  <c r="F220" i="4"/>
  <c r="E220" i="4"/>
  <c r="D220" i="4"/>
  <c r="C220" i="4"/>
  <c r="B220" i="4"/>
  <c r="A220" i="4"/>
  <c r="O220" i="4" s="1"/>
  <c r="R219" i="4"/>
  <c r="P219" i="4"/>
  <c r="O219" i="4"/>
  <c r="L219" i="4"/>
  <c r="K219" i="4"/>
  <c r="J219" i="4"/>
  <c r="I219" i="4"/>
  <c r="H219" i="4"/>
  <c r="G219" i="4"/>
  <c r="F219" i="4"/>
  <c r="E219" i="4"/>
  <c r="D219" i="4"/>
  <c r="C219" i="4"/>
  <c r="B219" i="4"/>
  <c r="A219" i="4"/>
  <c r="Q219" i="4" s="1"/>
  <c r="R218" i="4"/>
  <c r="Q218" i="4"/>
  <c r="P218" i="4"/>
  <c r="N218" i="4"/>
  <c r="L218" i="4"/>
  <c r="K218" i="4"/>
  <c r="J218" i="4"/>
  <c r="I218" i="4"/>
  <c r="H218" i="4"/>
  <c r="G218" i="4"/>
  <c r="F218" i="4"/>
  <c r="E218" i="4"/>
  <c r="D218" i="4"/>
  <c r="C218" i="4"/>
  <c r="B218" i="4"/>
  <c r="A218" i="4"/>
  <c r="O218" i="4" s="1"/>
  <c r="R217" i="4"/>
  <c r="P217" i="4"/>
  <c r="O217" i="4"/>
  <c r="L217" i="4"/>
  <c r="K217" i="4"/>
  <c r="J217" i="4"/>
  <c r="I217" i="4"/>
  <c r="H217" i="4"/>
  <c r="G217" i="4"/>
  <c r="F217" i="4"/>
  <c r="E217" i="4"/>
  <c r="D217" i="4"/>
  <c r="C217" i="4"/>
  <c r="B217" i="4"/>
  <c r="A217" i="4"/>
  <c r="Q217" i="4" s="1"/>
  <c r="R216" i="4"/>
  <c r="Q216" i="4"/>
  <c r="P216" i="4"/>
  <c r="N216" i="4"/>
  <c r="L216" i="4"/>
  <c r="K216" i="4"/>
  <c r="J216" i="4"/>
  <c r="I216" i="4"/>
  <c r="H216" i="4"/>
  <c r="G216" i="4"/>
  <c r="F216" i="4"/>
  <c r="E216" i="4"/>
  <c r="D216" i="4"/>
  <c r="C216" i="4"/>
  <c r="B216" i="4"/>
  <c r="A216" i="4"/>
  <c r="O216" i="4" s="1"/>
  <c r="R215" i="4"/>
  <c r="P215" i="4"/>
  <c r="O215" i="4"/>
  <c r="L215" i="4"/>
  <c r="K215" i="4"/>
  <c r="J215" i="4"/>
  <c r="I215" i="4"/>
  <c r="H215" i="4"/>
  <c r="G215" i="4"/>
  <c r="F215" i="4"/>
  <c r="E215" i="4"/>
  <c r="D215" i="4"/>
  <c r="C215" i="4"/>
  <c r="B215" i="4"/>
  <c r="A215" i="4"/>
  <c r="Q215" i="4" s="1"/>
  <c r="R214" i="4"/>
  <c r="Q214" i="4"/>
  <c r="P214" i="4"/>
  <c r="N214" i="4"/>
  <c r="L214" i="4"/>
  <c r="K214" i="4"/>
  <c r="J214" i="4"/>
  <c r="I214" i="4"/>
  <c r="H214" i="4"/>
  <c r="G214" i="4"/>
  <c r="F214" i="4"/>
  <c r="E214" i="4"/>
  <c r="D214" i="4"/>
  <c r="C214" i="4"/>
  <c r="B214" i="4"/>
  <c r="A214" i="4"/>
  <c r="O214" i="4" s="1"/>
  <c r="R213" i="4"/>
  <c r="P213" i="4"/>
  <c r="O213" i="4"/>
  <c r="L213" i="4"/>
  <c r="K213" i="4"/>
  <c r="J213" i="4"/>
  <c r="I213" i="4"/>
  <c r="H213" i="4"/>
  <c r="G213" i="4"/>
  <c r="F213" i="4"/>
  <c r="E213" i="4"/>
  <c r="D213" i="4"/>
  <c r="C213" i="4"/>
  <c r="B213" i="4"/>
  <c r="A213" i="4"/>
  <c r="Q213" i="4" s="1"/>
  <c r="R212" i="4"/>
  <c r="Q212" i="4"/>
  <c r="P212" i="4"/>
  <c r="N212" i="4"/>
  <c r="L212" i="4"/>
  <c r="K212" i="4"/>
  <c r="J212" i="4"/>
  <c r="I212" i="4"/>
  <c r="H212" i="4"/>
  <c r="G212" i="4"/>
  <c r="F212" i="4"/>
  <c r="E212" i="4"/>
  <c r="D212" i="4"/>
  <c r="C212" i="4"/>
  <c r="B212" i="4"/>
  <c r="A212" i="4"/>
  <c r="O212" i="4" s="1"/>
  <c r="R211" i="4"/>
  <c r="P211" i="4"/>
  <c r="O211" i="4"/>
  <c r="L211" i="4"/>
  <c r="K211" i="4"/>
  <c r="J211" i="4"/>
  <c r="I211" i="4"/>
  <c r="H211" i="4"/>
  <c r="G211" i="4"/>
  <c r="F211" i="4"/>
  <c r="E211" i="4"/>
  <c r="D211" i="4"/>
  <c r="C211" i="4"/>
  <c r="B211" i="4"/>
  <c r="A211" i="4"/>
  <c r="Q211" i="4" s="1"/>
  <c r="R210" i="4"/>
  <c r="Q210" i="4"/>
  <c r="P210" i="4"/>
  <c r="N210" i="4"/>
  <c r="L210" i="4"/>
  <c r="K210" i="4"/>
  <c r="J210" i="4"/>
  <c r="I210" i="4"/>
  <c r="H210" i="4"/>
  <c r="G210" i="4"/>
  <c r="F210" i="4"/>
  <c r="E210" i="4"/>
  <c r="D210" i="4"/>
  <c r="C210" i="4"/>
  <c r="B210" i="4"/>
  <c r="A210" i="4"/>
  <c r="O210" i="4" s="1"/>
  <c r="R209" i="4"/>
  <c r="P209" i="4"/>
  <c r="O209" i="4"/>
  <c r="L209" i="4"/>
  <c r="K209" i="4"/>
  <c r="J209" i="4"/>
  <c r="I209" i="4"/>
  <c r="H209" i="4"/>
  <c r="G209" i="4"/>
  <c r="F209" i="4"/>
  <c r="E209" i="4"/>
  <c r="D209" i="4"/>
  <c r="C209" i="4"/>
  <c r="B209" i="4"/>
  <c r="A209" i="4"/>
  <c r="Q209" i="4" s="1"/>
  <c r="R208" i="4"/>
  <c r="Q208" i="4"/>
  <c r="P208" i="4"/>
  <c r="N208" i="4"/>
  <c r="L208" i="4"/>
  <c r="K208" i="4"/>
  <c r="J208" i="4"/>
  <c r="I208" i="4"/>
  <c r="H208" i="4"/>
  <c r="G208" i="4"/>
  <c r="F208" i="4"/>
  <c r="E208" i="4"/>
  <c r="D208" i="4"/>
  <c r="C208" i="4"/>
  <c r="B208" i="4"/>
  <c r="A208" i="4"/>
  <c r="O208" i="4" s="1"/>
  <c r="R207" i="4"/>
  <c r="P207" i="4"/>
  <c r="O207" i="4"/>
  <c r="L207" i="4"/>
  <c r="K207" i="4"/>
  <c r="J207" i="4"/>
  <c r="I207" i="4"/>
  <c r="H207" i="4"/>
  <c r="G207" i="4"/>
  <c r="F207" i="4"/>
  <c r="E207" i="4"/>
  <c r="D207" i="4"/>
  <c r="C207" i="4"/>
  <c r="B207" i="4"/>
  <c r="A207" i="4"/>
  <c r="Q207" i="4" s="1"/>
  <c r="R206" i="4"/>
  <c r="Q206" i="4"/>
  <c r="P206" i="4"/>
  <c r="N206" i="4"/>
  <c r="L206" i="4"/>
  <c r="K206" i="4"/>
  <c r="J206" i="4"/>
  <c r="I206" i="4"/>
  <c r="H206" i="4"/>
  <c r="G206" i="4"/>
  <c r="F206" i="4"/>
  <c r="E206" i="4"/>
  <c r="D206" i="4"/>
  <c r="C206" i="4"/>
  <c r="B206" i="4"/>
  <c r="A206" i="4"/>
  <c r="O206" i="4" s="1"/>
  <c r="R205" i="4"/>
  <c r="P205" i="4"/>
  <c r="O205" i="4"/>
  <c r="L205" i="4"/>
  <c r="K205" i="4"/>
  <c r="J205" i="4"/>
  <c r="I205" i="4"/>
  <c r="H205" i="4"/>
  <c r="G205" i="4"/>
  <c r="F205" i="4"/>
  <c r="E205" i="4"/>
  <c r="D205" i="4"/>
  <c r="C205" i="4"/>
  <c r="B205" i="4"/>
  <c r="A205" i="4"/>
  <c r="Q205" i="4" s="1"/>
  <c r="R204" i="4"/>
  <c r="Q204" i="4"/>
  <c r="P204" i="4"/>
  <c r="N204" i="4"/>
  <c r="L204" i="4"/>
  <c r="K204" i="4"/>
  <c r="J204" i="4"/>
  <c r="I204" i="4"/>
  <c r="H204" i="4"/>
  <c r="G204" i="4"/>
  <c r="F204" i="4"/>
  <c r="E204" i="4"/>
  <c r="D204" i="4"/>
  <c r="C204" i="4"/>
  <c r="B204" i="4"/>
  <c r="A204" i="4"/>
  <c r="O204" i="4" s="1"/>
  <c r="R203" i="4"/>
  <c r="P203" i="4"/>
  <c r="O203" i="4"/>
  <c r="L203" i="4"/>
  <c r="K203" i="4"/>
  <c r="J203" i="4"/>
  <c r="I203" i="4"/>
  <c r="H203" i="4"/>
  <c r="G203" i="4"/>
  <c r="F203" i="4"/>
  <c r="E203" i="4"/>
  <c r="D203" i="4"/>
  <c r="C203" i="4"/>
  <c r="B203" i="4"/>
  <c r="A203" i="4"/>
  <c r="Q203" i="4" s="1"/>
  <c r="R202" i="4"/>
  <c r="Q202" i="4"/>
  <c r="P202" i="4"/>
  <c r="N202" i="4"/>
  <c r="L202" i="4"/>
  <c r="K202" i="4"/>
  <c r="J202" i="4"/>
  <c r="I202" i="4"/>
  <c r="H202" i="4"/>
  <c r="G202" i="4"/>
  <c r="F202" i="4"/>
  <c r="E202" i="4"/>
  <c r="D202" i="4"/>
  <c r="C202" i="4"/>
  <c r="B202" i="4"/>
  <c r="A202" i="4"/>
  <c r="O202" i="4" s="1"/>
  <c r="R201" i="4"/>
  <c r="P201" i="4"/>
  <c r="O201" i="4"/>
  <c r="L201" i="4"/>
  <c r="K201" i="4"/>
  <c r="J201" i="4"/>
  <c r="I201" i="4"/>
  <c r="H201" i="4"/>
  <c r="G201" i="4"/>
  <c r="F201" i="4"/>
  <c r="E201" i="4"/>
  <c r="D201" i="4"/>
  <c r="C201" i="4"/>
  <c r="B201" i="4"/>
  <c r="A201" i="4"/>
  <c r="Q201" i="4" s="1"/>
  <c r="R200" i="4"/>
  <c r="Q200" i="4"/>
  <c r="P200" i="4"/>
  <c r="N200" i="4"/>
  <c r="L200" i="4"/>
  <c r="K200" i="4"/>
  <c r="J200" i="4"/>
  <c r="I200" i="4"/>
  <c r="H200" i="4"/>
  <c r="G200" i="4"/>
  <c r="F200" i="4"/>
  <c r="E200" i="4"/>
  <c r="D200" i="4"/>
  <c r="C200" i="4"/>
  <c r="B200" i="4"/>
  <c r="A200" i="4"/>
  <c r="O200" i="4" s="1"/>
  <c r="R199" i="4"/>
  <c r="P199" i="4"/>
  <c r="O199" i="4"/>
  <c r="L199" i="4"/>
  <c r="K199" i="4"/>
  <c r="J199" i="4"/>
  <c r="I199" i="4"/>
  <c r="H199" i="4"/>
  <c r="G199" i="4"/>
  <c r="F199" i="4"/>
  <c r="E199" i="4"/>
  <c r="D199" i="4"/>
  <c r="C199" i="4"/>
  <c r="B199" i="4"/>
  <c r="A199" i="4"/>
  <c r="Q199" i="4" s="1"/>
  <c r="R198" i="4"/>
  <c r="Q198" i="4"/>
  <c r="P198" i="4"/>
  <c r="N198" i="4"/>
  <c r="L198" i="4"/>
  <c r="K198" i="4"/>
  <c r="J198" i="4"/>
  <c r="I198" i="4"/>
  <c r="H198" i="4"/>
  <c r="G198" i="4"/>
  <c r="F198" i="4"/>
  <c r="E198" i="4"/>
  <c r="D198" i="4"/>
  <c r="C198" i="4"/>
  <c r="B198" i="4"/>
  <c r="A198" i="4"/>
  <c r="O198" i="4" s="1"/>
  <c r="R197" i="4"/>
  <c r="P197" i="4"/>
  <c r="O197" i="4"/>
  <c r="L197" i="4"/>
  <c r="K197" i="4"/>
  <c r="J197" i="4"/>
  <c r="I197" i="4"/>
  <c r="H197" i="4"/>
  <c r="G197" i="4"/>
  <c r="F197" i="4"/>
  <c r="E197" i="4"/>
  <c r="D197" i="4"/>
  <c r="C197" i="4"/>
  <c r="B197" i="4"/>
  <c r="A197" i="4"/>
  <c r="Q197" i="4" s="1"/>
  <c r="R196" i="4"/>
  <c r="Q196" i="4"/>
  <c r="P196" i="4"/>
  <c r="N196" i="4"/>
  <c r="L196" i="4"/>
  <c r="K196" i="4"/>
  <c r="J196" i="4"/>
  <c r="I196" i="4"/>
  <c r="H196" i="4"/>
  <c r="G196" i="4"/>
  <c r="F196" i="4"/>
  <c r="E196" i="4"/>
  <c r="D196" i="4"/>
  <c r="C196" i="4"/>
  <c r="B196" i="4"/>
  <c r="A196" i="4"/>
  <c r="O196" i="4" s="1"/>
  <c r="R195" i="4"/>
  <c r="P195" i="4"/>
  <c r="O195" i="4"/>
  <c r="L195" i="4"/>
  <c r="K195" i="4"/>
  <c r="J195" i="4"/>
  <c r="I195" i="4"/>
  <c r="H195" i="4"/>
  <c r="G195" i="4"/>
  <c r="F195" i="4"/>
  <c r="E195" i="4"/>
  <c r="D195" i="4"/>
  <c r="C195" i="4"/>
  <c r="B195" i="4"/>
  <c r="A195" i="4"/>
  <c r="Q195" i="4" s="1"/>
  <c r="R194" i="4"/>
  <c r="Q194" i="4"/>
  <c r="P194" i="4"/>
  <c r="O194" i="4"/>
  <c r="N194" i="4"/>
  <c r="L194" i="4"/>
  <c r="K194" i="4"/>
  <c r="J194" i="4"/>
  <c r="I194" i="4"/>
  <c r="H194" i="4"/>
  <c r="G194" i="4"/>
  <c r="F194" i="4"/>
  <c r="E194" i="4"/>
  <c r="D194" i="4"/>
  <c r="C194" i="4"/>
  <c r="B194" i="4"/>
  <c r="A194" i="4"/>
  <c r="R193" i="4"/>
  <c r="P193" i="4"/>
  <c r="O193" i="4"/>
  <c r="L193" i="4"/>
  <c r="K193" i="4"/>
  <c r="J193" i="4"/>
  <c r="I193" i="4"/>
  <c r="H193" i="4"/>
  <c r="G193" i="4"/>
  <c r="F193" i="4"/>
  <c r="E193" i="4"/>
  <c r="D193" i="4"/>
  <c r="C193" i="4"/>
  <c r="B193" i="4"/>
  <c r="A193" i="4"/>
  <c r="Q193" i="4" s="1"/>
  <c r="R192" i="4"/>
  <c r="Q192" i="4"/>
  <c r="P192" i="4"/>
  <c r="N192" i="4"/>
  <c r="L192" i="4"/>
  <c r="K192" i="4"/>
  <c r="J192" i="4"/>
  <c r="I192" i="4"/>
  <c r="H192" i="4"/>
  <c r="G192" i="4"/>
  <c r="F192" i="4"/>
  <c r="E192" i="4"/>
  <c r="D192" i="4"/>
  <c r="C192" i="4"/>
  <c r="B192" i="4"/>
  <c r="A192" i="4"/>
  <c r="O192" i="4" s="1"/>
  <c r="R191" i="4"/>
  <c r="P191" i="4"/>
  <c r="O191" i="4"/>
  <c r="L191" i="4"/>
  <c r="K191" i="4"/>
  <c r="J191" i="4"/>
  <c r="I191" i="4"/>
  <c r="H191" i="4"/>
  <c r="G191" i="4"/>
  <c r="F191" i="4"/>
  <c r="E191" i="4"/>
  <c r="D191" i="4"/>
  <c r="C191" i="4"/>
  <c r="B191" i="4"/>
  <c r="A191" i="4"/>
  <c r="Q191" i="4" s="1"/>
  <c r="R190" i="4"/>
  <c r="Q190" i="4"/>
  <c r="P190" i="4"/>
  <c r="N190" i="4"/>
  <c r="L190" i="4"/>
  <c r="K190" i="4"/>
  <c r="J190" i="4"/>
  <c r="I190" i="4"/>
  <c r="H190" i="4"/>
  <c r="G190" i="4"/>
  <c r="F190" i="4"/>
  <c r="E190" i="4"/>
  <c r="D190" i="4"/>
  <c r="C190" i="4"/>
  <c r="B190" i="4"/>
  <c r="A190" i="4"/>
  <c r="O190" i="4" s="1"/>
  <c r="R189" i="4"/>
  <c r="P189" i="4"/>
  <c r="O189" i="4"/>
  <c r="L189" i="4"/>
  <c r="K189" i="4"/>
  <c r="J189" i="4"/>
  <c r="I189" i="4"/>
  <c r="H189" i="4"/>
  <c r="G189" i="4"/>
  <c r="F189" i="4"/>
  <c r="E189" i="4"/>
  <c r="D189" i="4"/>
  <c r="C189" i="4"/>
  <c r="B189" i="4"/>
  <c r="A189" i="4"/>
  <c r="Q189" i="4" s="1"/>
  <c r="R188" i="4"/>
  <c r="Q188" i="4"/>
  <c r="N188" i="4"/>
  <c r="L188" i="4"/>
  <c r="K188" i="4"/>
  <c r="J188" i="4"/>
  <c r="I188" i="4"/>
  <c r="H188" i="4"/>
  <c r="G188" i="4"/>
  <c r="F188" i="4"/>
  <c r="E188" i="4"/>
  <c r="D188" i="4"/>
  <c r="C188" i="4"/>
  <c r="B188" i="4"/>
  <c r="A188" i="4"/>
  <c r="P188" i="4" s="1"/>
  <c r="R187" i="4"/>
  <c r="P187" i="4"/>
  <c r="O187" i="4"/>
  <c r="L187" i="4"/>
  <c r="K187" i="4"/>
  <c r="J187" i="4"/>
  <c r="I187" i="4"/>
  <c r="H187" i="4"/>
  <c r="G187" i="4"/>
  <c r="F187" i="4"/>
  <c r="E187" i="4"/>
  <c r="D187" i="4"/>
  <c r="C187" i="4"/>
  <c r="B187" i="4"/>
  <c r="A187" i="4"/>
  <c r="Q187" i="4" s="1"/>
  <c r="R186" i="4"/>
  <c r="Q186" i="4"/>
  <c r="N186" i="4"/>
  <c r="L186" i="4"/>
  <c r="K186" i="4"/>
  <c r="J186" i="4"/>
  <c r="I186" i="4"/>
  <c r="H186" i="4"/>
  <c r="G186" i="4"/>
  <c r="F186" i="4"/>
  <c r="E186" i="4"/>
  <c r="D186" i="4"/>
  <c r="C186" i="4"/>
  <c r="B186" i="4"/>
  <c r="A186" i="4"/>
  <c r="P186" i="4" s="1"/>
  <c r="R185" i="4"/>
  <c r="P185" i="4"/>
  <c r="O185" i="4"/>
  <c r="L185" i="4"/>
  <c r="K185" i="4"/>
  <c r="J185" i="4"/>
  <c r="I185" i="4"/>
  <c r="H185" i="4"/>
  <c r="G185" i="4"/>
  <c r="F185" i="4"/>
  <c r="E185" i="4"/>
  <c r="D185" i="4"/>
  <c r="C185" i="4"/>
  <c r="B185" i="4"/>
  <c r="A185" i="4"/>
  <c r="Q185" i="4" s="1"/>
  <c r="R184" i="4"/>
  <c r="Q184" i="4"/>
  <c r="N184" i="4"/>
  <c r="L184" i="4"/>
  <c r="K184" i="4"/>
  <c r="J184" i="4"/>
  <c r="I184" i="4"/>
  <c r="H184" i="4"/>
  <c r="G184" i="4"/>
  <c r="F184" i="4"/>
  <c r="E184" i="4"/>
  <c r="D184" i="4"/>
  <c r="C184" i="4"/>
  <c r="B184" i="4"/>
  <c r="A184" i="4"/>
  <c r="P184" i="4" s="1"/>
  <c r="R183" i="4"/>
  <c r="P183" i="4"/>
  <c r="O183" i="4"/>
  <c r="L183" i="4"/>
  <c r="K183" i="4"/>
  <c r="J183" i="4"/>
  <c r="I183" i="4"/>
  <c r="H183" i="4"/>
  <c r="G183" i="4"/>
  <c r="F183" i="4"/>
  <c r="E183" i="4"/>
  <c r="D183" i="4"/>
  <c r="C183" i="4"/>
  <c r="B183" i="4"/>
  <c r="A183" i="4"/>
  <c r="Q183" i="4" s="1"/>
  <c r="R182" i="4"/>
  <c r="Q182" i="4"/>
  <c r="N182" i="4"/>
  <c r="L182" i="4"/>
  <c r="K182" i="4"/>
  <c r="J182" i="4"/>
  <c r="I182" i="4"/>
  <c r="H182" i="4"/>
  <c r="G182" i="4"/>
  <c r="F182" i="4"/>
  <c r="E182" i="4"/>
  <c r="D182" i="4"/>
  <c r="C182" i="4"/>
  <c r="B182" i="4"/>
  <c r="A182" i="4"/>
  <c r="P182" i="4" s="1"/>
  <c r="R181" i="4"/>
  <c r="P181" i="4"/>
  <c r="O181" i="4"/>
  <c r="L181" i="4"/>
  <c r="K181" i="4"/>
  <c r="J181" i="4"/>
  <c r="I181" i="4"/>
  <c r="H181" i="4"/>
  <c r="G181" i="4"/>
  <c r="F181" i="4"/>
  <c r="E181" i="4"/>
  <c r="D181" i="4"/>
  <c r="C181" i="4"/>
  <c r="B181" i="4"/>
  <c r="A181" i="4"/>
  <c r="Q181" i="4" s="1"/>
  <c r="R180" i="4"/>
  <c r="Q180" i="4"/>
  <c r="N180" i="4"/>
  <c r="L180" i="4"/>
  <c r="K180" i="4"/>
  <c r="J180" i="4"/>
  <c r="I180" i="4"/>
  <c r="H180" i="4"/>
  <c r="G180" i="4"/>
  <c r="F180" i="4"/>
  <c r="E180" i="4"/>
  <c r="D180" i="4"/>
  <c r="C180" i="4"/>
  <c r="B180" i="4"/>
  <c r="A180" i="4"/>
  <c r="P180" i="4" s="1"/>
  <c r="R179" i="4"/>
  <c r="P179" i="4"/>
  <c r="O179" i="4"/>
  <c r="L179" i="4"/>
  <c r="K179" i="4"/>
  <c r="J179" i="4"/>
  <c r="I179" i="4"/>
  <c r="H179" i="4"/>
  <c r="G179" i="4"/>
  <c r="F179" i="4"/>
  <c r="E179" i="4"/>
  <c r="D179" i="4"/>
  <c r="C179" i="4"/>
  <c r="B179" i="4"/>
  <c r="A179" i="4"/>
  <c r="Q179" i="4" s="1"/>
  <c r="R178" i="4"/>
  <c r="Q178" i="4"/>
  <c r="N178" i="4"/>
  <c r="L178" i="4"/>
  <c r="K178" i="4"/>
  <c r="J178" i="4"/>
  <c r="I178" i="4"/>
  <c r="H178" i="4"/>
  <c r="G178" i="4"/>
  <c r="F178" i="4"/>
  <c r="E178" i="4"/>
  <c r="D178" i="4"/>
  <c r="C178" i="4"/>
  <c r="B178" i="4"/>
  <c r="A178" i="4"/>
  <c r="P178" i="4" s="1"/>
  <c r="R177" i="4"/>
  <c r="P177" i="4"/>
  <c r="O177" i="4"/>
  <c r="L177" i="4"/>
  <c r="K177" i="4"/>
  <c r="J177" i="4"/>
  <c r="I177" i="4"/>
  <c r="H177" i="4"/>
  <c r="G177" i="4"/>
  <c r="F177" i="4"/>
  <c r="E177" i="4"/>
  <c r="D177" i="4"/>
  <c r="C177" i="4"/>
  <c r="B177" i="4"/>
  <c r="A177" i="4"/>
  <c r="Q177" i="4" s="1"/>
  <c r="R176" i="4"/>
  <c r="Q176" i="4"/>
  <c r="N176" i="4"/>
  <c r="L176" i="4"/>
  <c r="K176" i="4"/>
  <c r="J176" i="4"/>
  <c r="I176" i="4"/>
  <c r="H176" i="4"/>
  <c r="G176" i="4"/>
  <c r="F176" i="4"/>
  <c r="E176" i="4"/>
  <c r="D176" i="4"/>
  <c r="C176" i="4"/>
  <c r="B176" i="4"/>
  <c r="A176" i="4"/>
  <c r="P176" i="4" s="1"/>
  <c r="R175" i="4"/>
  <c r="P175" i="4"/>
  <c r="O175" i="4"/>
  <c r="L175" i="4"/>
  <c r="K175" i="4"/>
  <c r="J175" i="4"/>
  <c r="I175" i="4"/>
  <c r="H175" i="4"/>
  <c r="G175" i="4"/>
  <c r="F175" i="4"/>
  <c r="E175" i="4"/>
  <c r="D175" i="4"/>
  <c r="C175" i="4"/>
  <c r="B175" i="4"/>
  <c r="A175" i="4"/>
  <c r="Q175" i="4" s="1"/>
  <c r="R174" i="4"/>
  <c r="Q174" i="4"/>
  <c r="N174" i="4"/>
  <c r="L174" i="4"/>
  <c r="K174" i="4"/>
  <c r="J174" i="4"/>
  <c r="I174" i="4"/>
  <c r="H174" i="4"/>
  <c r="G174" i="4"/>
  <c r="F174" i="4"/>
  <c r="E174" i="4"/>
  <c r="D174" i="4"/>
  <c r="C174" i="4"/>
  <c r="B174" i="4"/>
  <c r="A174" i="4"/>
  <c r="P174" i="4" s="1"/>
  <c r="R173" i="4"/>
  <c r="P173" i="4"/>
  <c r="O173" i="4"/>
  <c r="L173" i="4"/>
  <c r="K173" i="4"/>
  <c r="J173" i="4"/>
  <c r="I173" i="4"/>
  <c r="H173" i="4"/>
  <c r="G173" i="4"/>
  <c r="F173" i="4"/>
  <c r="E173" i="4"/>
  <c r="D173" i="4"/>
  <c r="C173" i="4"/>
  <c r="B173" i="4"/>
  <c r="A173" i="4"/>
  <c r="Q173" i="4" s="1"/>
  <c r="R172" i="4"/>
  <c r="Q172" i="4"/>
  <c r="N172" i="4"/>
  <c r="L172" i="4"/>
  <c r="K172" i="4"/>
  <c r="J172" i="4"/>
  <c r="I172" i="4"/>
  <c r="H172" i="4"/>
  <c r="G172" i="4"/>
  <c r="F172" i="4"/>
  <c r="E172" i="4"/>
  <c r="D172" i="4"/>
  <c r="C172" i="4"/>
  <c r="B172" i="4"/>
  <c r="A172" i="4"/>
  <c r="P172" i="4" s="1"/>
  <c r="R171" i="4"/>
  <c r="P171" i="4"/>
  <c r="O171" i="4"/>
  <c r="L171" i="4"/>
  <c r="K171" i="4"/>
  <c r="J171" i="4"/>
  <c r="I171" i="4"/>
  <c r="H171" i="4"/>
  <c r="G171" i="4"/>
  <c r="F171" i="4"/>
  <c r="E171" i="4"/>
  <c r="D171" i="4"/>
  <c r="C171" i="4"/>
  <c r="B171" i="4"/>
  <c r="A171" i="4"/>
  <c r="Q171" i="4" s="1"/>
  <c r="R170" i="4"/>
  <c r="Q170" i="4"/>
  <c r="N170" i="4"/>
  <c r="L170" i="4"/>
  <c r="K170" i="4"/>
  <c r="J170" i="4"/>
  <c r="I170" i="4"/>
  <c r="H170" i="4"/>
  <c r="G170" i="4"/>
  <c r="F170" i="4"/>
  <c r="E170" i="4"/>
  <c r="D170" i="4"/>
  <c r="C170" i="4"/>
  <c r="B170" i="4"/>
  <c r="A170" i="4"/>
  <c r="P170" i="4" s="1"/>
  <c r="R169" i="4"/>
  <c r="P169" i="4"/>
  <c r="O169" i="4"/>
  <c r="L169" i="4"/>
  <c r="K169" i="4"/>
  <c r="J169" i="4"/>
  <c r="I169" i="4"/>
  <c r="H169" i="4"/>
  <c r="G169" i="4"/>
  <c r="F169" i="4"/>
  <c r="E169" i="4"/>
  <c r="D169" i="4"/>
  <c r="C169" i="4"/>
  <c r="B169" i="4"/>
  <c r="A169" i="4"/>
  <c r="Q169" i="4" s="1"/>
  <c r="R168" i="4"/>
  <c r="Q168" i="4"/>
  <c r="N168" i="4"/>
  <c r="L168" i="4"/>
  <c r="K168" i="4"/>
  <c r="J168" i="4"/>
  <c r="I168" i="4"/>
  <c r="H168" i="4"/>
  <c r="G168" i="4"/>
  <c r="F168" i="4"/>
  <c r="E168" i="4"/>
  <c r="D168" i="4"/>
  <c r="C168" i="4"/>
  <c r="B168" i="4"/>
  <c r="A168" i="4"/>
  <c r="P168" i="4" s="1"/>
  <c r="R167" i="4"/>
  <c r="P167" i="4"/>
  <c r="O167" i="4"/>
  <c r="L167" i="4"/>
  <c r="K167" i="4"/>
  <c r="J167" i="4"/>
  <c r="I167" i="4"/>
  <c r="H167" i="4"/>
  <c r="G167" i="4"/>
  <c r="F167" i="4"/>
  <c r="E167" i="4"/>
  <c r="D167" i="4"/>
  <c r="C167" i="4"/>
  <c r="B167" i="4"/>
  <c r="A167" i="4"/>
  <c r="Q167" i="4" s="1"/>
  <c r="R166" i="4"/>
  <c r="Q166" i="4"/>
  <c r="L166" i="4"/>
  <c r="K166" i="4"/>
  <c r="J166" i="4"/>
  <c r="I166" i="4"/>
  <c r="H166" i="4"/>
  <c r="G166" i="4"/>
  <c r="F166" i="4"/>
  <c r="E166" i="4"/>
  <c r="D166" i="4"/>
  <c r="C166" i="4"/>
  <c r="B166" i="4"/>
  <c r="A166" i="4"/>
  <c r="P166" i="4" s="1"/>
  <c r="R165" i="4"/>
  <c r="P165" i="4"/>
  <c r="O165" i="4"/>
  <c r="L165" i="4"/>
  <c r="K165" i="4"/>
  <c r="J165" i="4"/>
  <c r="I165" i="4"/>
  <c r="H165" i="4"/>
  <c r="G165" i="4"/>
  <c r="F165" i="4"/>
  <c r="E165" i="4"/>
  <c r="D165" i="4"/>
  <c r="C165" i="4"/>
  <c r="B165" i="4"/>
  <c r="A165" i="4"/>
  <c r="Q165" i="4" s="1"/>
  <c r="R164" i="4"/>
  <c r="Q164" i="4"/>
  <c r="L164" i="4"/>
  <c r="K164" i="4"/>
  <c r="J164" i="4"/>
  <c r="I164" i="4"/>
  <c r="H164" i="4"/>
  <c r="G164" i="4"/>
  <c r="F164" i="4"/>
  <c r="E164" i="4"/>
  <c r="D164" i="4"/>
  <c r="C164" i="4"/>
  <c r="B164" i="4"/>
  <c r="A164" i="4"/>
  <c r="P164" i="4" s="1"/>
  <c r="R163" i="4"/>
  <c r="L163" i="4"/>
  <c r="K163" i="4"/>
  <c r="J163" i="4"/>
  <c r="I163" i="4"/>
  <c r="H163" i="4"/>
  <c r="G163" i="4"/>
  <c r="F163" i="4"/>
  <c r="E163" i="4"/>
  <c r="D163" i="4"/>
  <c r="C163" i="4"/>
  <c r="B163" i="4"/>
  <c r="A163" i="4"/>
  <c r="R162" i="4"/>
  <c r="Q162" i="4"/>
  <c r="L162" i="4"/>
  <c r="K162" i="4"/>
  <c r="J162" i="4"/>
  <c r="I162" i="4"/>
  <c r="H162" i="4"/>
  <c r="G162" i="4"/>
  <c r="F162" i="4"/>
  <c r="E162" i="4"/>
  <c r="D162" i="4"/>
  <c r="C162" i="4"/>
  <c r="B162" i="4"/>
  <c r="A162" i="4"/>
  <c r="P162" i="4" s="1"/>
  <c r="R161" i="4"/>
  <c r="L161" i="4"/>
  <c r="K161" i="4"/>
  <c r="J161" i="4"/>
  <c r="I161" i="4"/>
  <c r="H161" i="4"/>
  <c r="G161" i="4"/>
  <c r="F161" i="4"/>
  <c r="E161" i="4"/>
  <c r="D161" i="4"/>
  <c r="C161" i="4"/>
  <c r="B161" i="4"/>
  <c r="A161" i="4"/>
  <c r="R160" i="4"/>
  <c r="Q160" i="4"/>
  <c r="L160" i="4"/>
  <c r="K160" i="4"/>
  <c r="J160" i="4"/>
  <c r="I160" i="4"/>
  <c r="H160" i="4"/>
  <c r="G160" i="4"/>
  <c r="F160" i="4"/>
  <c r="E160" i="4"/>
  <c r="D160" i="4"/>
  <c r="C160" i="4"/>
  <c r="B160" i="4"/>
  <c r="A160" i="4"/>
  <c r="P160" i="4" s="1"/>
  <c r="R159" i="4"/>
  <c r="L159" i="4"/>
  <c r="K159" i="4"/>
  <c r="J159" i="4"/>
  <c r="I159" i="4"/>
  <c r="H159" i="4"/>
  <c r="G159" i="4"/>
  <c r="F159" i="4"/>
  <c r="E159" i="4"/>
  <c r="D159" i="4"/>
  <c r="C159" i="4"/>
  <c r="B159" i="4"/>
  <c r="A159" i="4"/>
  <c r="R158" i="4"/>
  <c r="Q158" i="4"/>
  <c r="L158" i="4"/>
  <c r="K158" i="4"/>
  <c r="J158" i="4"/>
  <c r="I158" i="4"/>
  <c r="H158" i="4"/>
  <c r="G158" i="4"/>
  <c r="F158" i="4"/>
  <c r="E158" i="4"/>
  <c r="D158" i="4"/>
  <c r="C158" i="4"/>
  <c r="B158" i="4"/>
  <c r="A158" i="4"/>
  <c r="P158" i="4" s="1"/>
  <c r="R157" i="4"/>
  <c r="L157" i="4"/>
  <c r="K157" i="4"/>
  <c r="J157" i="4"/>
  <c r="I157" i="4"/>
  <c r="H157" i="4"/>
  <c r="G157" i="4"/>
  <c r="F157" i="4"/>
  <c r="E157" i="4"/>
  <c r="D157" i="4"/>
  <c r="C157" i="4"/>
  <c r="B157" i="4"/>
  <c r="A157" i="4"/>
  <c r="R156" i="4"/>
  <c r="Q156" i="4"/>
  <c r="L156" i="4"/>
  <c r="K156" i="4"/>
  <c r="J156" i="4"/>
  <c r="I156" i="4"/>
  <c r="H156" i="4"/>
  <c r="G156" i="4"/>
  <c r="F156" i="4"/>
  <c r="E156" i="4"/>
  <c r="D156" i="4"/>
  <c r="C156" i="4"/>
  <c r="B156" i="4"/>
  <c r="A156" i="4"/>
  <c r="P156" i="4" s="1"/>
  <c r="R155" i="4"/>
  <c r="L155" i="4"/>
  <c r="K155" i="4"/>
  <c r="J155" i="4"/>
  <c r="I155" i="4"/>
  <c r="H155" i="4"/>
  <c r="G155" i="4"/>
  <c r="F155" i="4"/>
  <c r="E155" i="4"/>
  <c r="D155" i="4"/>
  <c r="C155" i="4"/>
  <c r="B155" i="4"/>
  <c r="A155" i="4"/>
  <c r="R154" i="4"/>
  <c r="Q154" i="4"/>
  <c r="L154" i="4"/>
  <c r="K154" i="4"/>
  <c r="J154" i="4"/>
  <c r="I154" i="4"/>
  <c r="H154" i="4"/>
  <c r="G154" i="4"/>
  <c r="F154" i="4"/>
  <c r="E154" i="4"/>
  <c r="D154" i="4"/>
  <c r="C154" i="4"/>
  <c r="B154" i="4"/>
  <c r="A154" i="4"/>
  <c r="P154" i="4" s="1"/>
  <c r="R153" i="4"/>
  <c r="L153" i="4"/>
  <c r="K153" i="4"/>
  <c r="J153" i="4"/>
  <c r="I153" i="4"/>
  <c r="H153" i="4"/>
  <c r="G153" i="4"/>
  <c r="F153" i="4"/>
  <c r="E153" i="4"/>
  <c r="D153" i="4"/>
  <c r="C153" i="4"/>
  <c r="B153" i="4"/>
  <c r="A153" i="4"/>
  <c r="R152" i="4"/>
  <c r="Q152" i="4"/>
  <c r="L152" i="4"/>
  <c r="K152" i="4"/>
  <c r="J152" i="4"/>
  <c r="I152" i="4"/>
  <c r="H152" i="4"/>
  <c r="G152" i="4"/>
  <c r="F152" i="4"/>
  <c r="E152" i="4"/>
  <c r="D152" i="4"/>
  <c r="C152" i="4"/>
  <c r="B152" i="4"/>
  <c r="A152" i="4"/>
  <c r="P152" i="4" s="1"/>
  <c r="R151" i="4"/>
  <c r="L151" i="4"/>
  <c r="K151" i="4"/>
  <c r="J151" i="4"/>
  <c r="I151" i="4"/>
  <c r="H151" i="4"/>
  <c r="G151" i="4"/>
  <c r="F151" i="4"/>
  <c r="E151" i="4"/>
  <c r="D151" i="4"/>
  <c r="C151" i="4"/>
  <c r="B151" i="4"/>
  <c r="A151" i="4"/>
  <c r="R150" i="4"/>
  <c r="Q150" i="4"/>
  <c r="L150" i="4"/>
  <c r="K150" i="4"/>
  <c r="J150" i="4"/>
  <c r="I150" i="4"/>
  <c r="H150" i="4"/>
  <c r="G150" i="4"/>
  <c r="F150" i="4"/>
  <c r="E150" i="4"/>
  <c r="D150" i="4"/>
  <c r="C150" i="4"/>
  <c r="B150" i="4"/>
  <c r="A150" i="4"/>
  <c r="P150" i="4" s="1"/>
  <c r="R149" i="4"/>
  <c r="L149" i="4"/>
  <c r="K149" i="4"/>
  <c r="J149" i="4"/>
  <c r="I149" i="4"/>
  <c r="H149" i="4"/>
  <c r="G149" i="4"/>
  <c r="F149" i="4"/>
  <c r="E149" i="4"/>
  <c r="D149" i="4"/>
  <c r="C149" i="4"/>
  <c r="B149" i="4"/>
  <c r="A149" i="4"/>
  <c r="R148" i="4"/>
  <c r="Q148" i="4"/>
  <c r="L148" i="4"/>
  <c r="K148" i="4"/>
  <c r="J148" i="4"/>
  <c r="I148" i="4"/>
  <c r="H148" i="4"/>
  <c r="G148" i="4"/>
  <c r="F148" i="4"/>
  <c r="E148" i="4"/>
  <c r="D148" i="4"/>
  <c r="C148" i="4"/>
  <c r="B148" i="4"/>
  <c r="A148" i="4"/>
  <c r="P148" i="4" s="1"/>
  <c r="R147" i="4"/>
  <c r="L147" i="4"/>
  <c r="K147" i="4"/>
  <c r="J147" i="4"/>
  <c r="I147" i="4"/>
  <c r="H147" i="4"/>
  <c r="G147" i="4"/>
  <c r="F147" i="4"/>
  <c r="E147" i="4"/>
  <c r="D147" i="4"/>
  <c r="C147" i="4"/>
  <c r="B147" i="4"/>
  <c r="A147" i="4"/>
  <c r="R146" i="4"/>
  <c r="Q146" i="4"/>
  <c r="L146" i="4"/>
  <c r="K146" i="4"/>
  <c r="J146" i="4"/>
  <c r="I146" i="4"/>
  <c r="H146" i="4"/>
  <c r="G146" i="4"/>
  <c r="F146" i="4"/>
  <c r="E146" i="4"/>
  <c r="D146" i="4"/>
  <c r="C146" i="4"/>
  <c r="B146" i="4"/>
  <c r="A146" i="4"/>
  <c r="P146" i="4" s="1"/>
  <c r="R145" i="4"/>
  <c r="L145" i="4"/>
  <c r="K145" i="4"/>
  <c r="J145" i="4"/>
  <c r="I145" i="4"/>
  <c r="H145" i="4"/>
  <c r="G145" i="4"/>
  <c r="F145" i="4"/>
  <c r="E145" i="4"/>
  <c r="D145" i="4"/>
  <c r="C145" i="4"/>
  <c r="B145" i="4"/>
  <c r="A145" i="4"/>
  <c r="R144" i="4"/>
  <c r="Q144" i="4"/>
  <c r="L144" i="4"/>
  <c r="K144" i="4"/>
  <c r="J144" i="4"/>
  <c r="I144" i="4"/>
  <c r="H144" i="4"/>
  <c r="G144" i="4"/>
  <c r="F144" i="4"/>
  <c r="E144" i="4"/>
  <c r="D144" i="4"/>
  <c r="C144" i="4"/>
  <c r="B144" i="4"/>
  <c r="A144" i="4"/>
  <c r="P144" i="4" s="1"/>
  <c r="R143" i="4"/>
  <c r="L143" i="4"/>
  <c r="K143" i="4"/>
  <c r="J143" i="4"/>
  <c r="I143" i="4"/>
  <c r="H143" i="4"/>
  <c r="G143" i="4"/>
  <c r="F143" i="4"/>
  <c r="E143" i="4"/>
  <c r="D143" i="4"/>
  <c r="C143" i="4"/>
  <c r="B143" i="4"/>
  <c r="A143" i="4"/>
  <c r="R142" i="4"/>
  <c r="Q142" i="4"/>
  <c r="L142" i="4"/>
  <c r="K142" i="4"/>
  <c r="J142" i="4"/>
  <c r="I142" i="4"/>
  <c r="H142" i="4"/>
  <c r="G142" i="4"/>
  <c r="F142" i="4"/>
  <c r="E142" i="4"/>
  <c r="D142" i="4"/>
  <c r="C142" i="4"/>
  <c r="B142" i="4"/>
  <c r="A142" i="4"/>
  <c r="P142" i="4" s="1"/>
  <c r="R141" i="4"/>
  <c r="L141" i="4"/>
  <c r="K141" i="4"/>
  <c r="J141" i="4"/>
  <c r="I141" i="4"/>
  <c r="H141" i="4"/>
  <c r="G141" i="4"/>
  <c r="F141" i="4"/>
  <c r="E141" i="4"/>
  <c r="D141" i="4"/>
  <c r="C141" i="4"/>
  <c r="B141" i="4"/>
  <c r="A141" i="4"/>
  <c r="R140" i="4"/>
  <c r="Q140" i="4"/>
  <c r="L140" i="4"/>
  <c r="K140" i="4"/>
  <c r="J140" i="4"/>
  <c r="I140" i="4"/>
  <c r="H140" i="4"/>
  <c r="G140" i="4"/>
  <c r="F140" i="4"/>
  <c r="E140" i="4"/>
  <c r="D140" i="4"/>
  <c r="C140" i="4"/>
  <c r="B140" i="4"/>
  <c r="A140" i="4"/>
  <c r="P140" i="4" s="1"/>
  <c r="R139" i="4"/>
  <c r="L139" i="4"/>
  <c r="K139" i="4"/>
  <c r="J139" i="4"/>
  <c r="I139" i="4"/>
  <c r="H139" i="4"/>
  <c r="G139" i="4"/>
  <c r="F139" i="4"/>
  <c r="E139" i="4"/>
  <c r="D139" i="4"/>
  <c r="C139" i="4"/>
  <c r="B139" i="4"/>
  <c r="A139" i="4"/>
  <c r="R138" i="4"/>
  <c r="Q138" i="4"/>
  <c r="L138" i="4"/>
  <c r="K138" i="4"/>
  <c r="J138" i="4"/>
  <c r="I138" i="4"/>
  <c r="H138" i="4"/>
  <c r="G138" i="4"/>
  <c r="F138" i="4"/>
  <c r="E138" i="4"/>
  <c r="D138" i="4"/>
  <c r="C138" i="4"/>
  <c r="B138" i="4"/>
  <c r="A138" i="4"/>
  <c r="P138" i="4" s="1"/>
  <c r="R137" i="4"/>
  <c r="L137" i="4"/>
  <c r="K137" i="4"/>
  <c r="J137" i="4"/>
  <c r="I137" i="4"/>
  <c r="H137" i="4"/>
  <c r="G137" i="4"/>
  <c r="F137" i="4"/>
  <c r="E137" i="4"/>
  <c r="D137" i="4"/>
  <c r="C137" i="4"/>
  <c r="B137" i="4"/>
  <c r="A137" i="4"/>
  <c r="R136" i="4"/>
  <c r="Q136" i="4"/>
  <c r="L136" i="4"/>
  <c r="K136" i="4"/>
  <c r="J136" i="4"/>
  <c r="I136" i="4"/>
  <c r="H136" i="4"/>
  <c r="G136" i="4"/>
  <c r="F136" i="4"/>
  <c r="E136" i="4"/>
  <c r="D136" i="4"/>
  <c r="C136" i="4"/>
  <c r="B136" i="4"/>
  <c r="A136" i="4"/>
  <c r="P136" i="4" s="1"/>
  <c r="R135" i="4"/>
  <c r="L135" i="4"/>
  <c r="K135" i="4"/>
  <c r="J135" i="4"/>
  <c r="I135" i="4"/>
  <c r="H135" i="4"/>
  <c r="G135" i="4"/>
  <c r="F135" i="4"/>
  <c r="E135" i="4"/>
  <c r="D135" i="4"/>
  <c r="C135" i="4"/>
  <c r="B135" i="4"/>
  <c r="A135" i="4"/>
  <c r="R134" i="4"/>
  <c r="Q134" i="4"/>
  <c r="L134" i="4"/>
  <c r="K134" i="4"/>
  <c r="J134" i="4"/>
  <c r="I134" i="4"/>
  <c r="H134" i="4"/>
  <c r="G134" i="4"/>
  <c r="F134" i="4"/>
  <c r="E134" i="4"/>
  <c r="D134" i="4"/>
  <c r="C134" i="4"/>
  <c r="B134" i="4"/>
  <c r="A134" i="4"/>
  <c r="P134" i="4" s="1"/>
  <c r="R133" i="4"/>
  <c r="L133" i="4"/>
  <c r="K133" i="4"/>
  <c r="J133" i="4"/>
  <c r="I133" i="4"/>
  <c r="H133" i="4"/>
  <c r="G133" i="4"/>
  <c r="F133" i="4"/>
  <c r="E133" i="4"/>
  <c r="D133" i="4"/>
  <c r="C133" i="4"/>
  <c r="B133" i="4"/>
  <c r="A133" i="4"/>
  <c r="R132" i="4"/>
  <c r="Q132" i="4"/>
  <c r="L132" i="4"/>
  <c r="K132" i="4"/>
  <c r="J132" i="4"/>
  <c r="I132" i="4"/>
  <c r="H132" i="4"/>
  <c r="G132" i="4"/>
  <c r="F132" i="4"/>
  <c r="E132" i="4"/>
  <c r="D132" i="4"/>
  <c r="C132" i="4"/>
  <c r="B132" i="4"/>
  <c r="A132" i="4"/>
  <c r="P132" i="4" s="1"/>
  <c r="R131" i="4"/>
  <c r="L131" i="4"/>
  <c r="K131" i="4"/>
  <c r="J131" i="4"/>
  <c r="I131" i="4"/>
  <c r="H131" i="4"/>
  <c r="G131" i="4"/>
  <c r="F131" i="4"/>
  <c r="E131" i="4"/>
  <c r="D131" i="4"/>
  <c r="C131" i="4"/>
  <c r="B131" i="4"/>
  <c r="A131" i="4"/>
  <c r="R130" i="4"/>
  <c r="Q130" i="4"/>
  <c r="L130" i="4"/>
  <c r="K130" i="4"/>
  <c r="J130" i="4"/>
  <c r="I130" i="4"/>
  <c r="H130" i="4"/>
  <c r="G130" i="4"/>
  <c r="F130" i="4"/>
  <c r="E130" i="4"/>
  <c r="D130" i="4"/>
  <c r="C130" i="4"/>
  <c r="B130" i="4"/>
  <c r="A130" i="4"/>
  <c r="P130" i="4" s="1"/>
  <c r="R129" i="4"/>
  <c r="L129" i="4"/>
  <c r="K129" i="4"/>
  <c r="J129" i="4"/>
  <c r="I129" i="4"/>
  <c r="H129" i="4"/>
  <c r="G129" i="4"/>
  <c r="F129" i="4"/>
  <c r="E129" i="4"/>
  <c r="D129" i="4"/>
  <c r="C129" i="4"/>
  <c r="B129" i="4"/>
  <c r="A129" i="4"/>
  <c r="R128" i="4"/>
  <c r="Q128" i="4"/>
  <c r="L128" i="4"/>
  <c r="K128" i="4"/>
  <c r="J128" i="4"/>
  <c r="I128" i="4"/>
  <c r="H128" i="4"/>
  <c r="G128" i="4"/>
  <c r="F128" i="4"/>
  <c r="E128" i="4"/>
  <c r="D128" i="4"/>
  <c r="C128" i="4"/>
  <c r="B128" i="4"/>
  <c r="A128" i="4"/>
  <c r="P128" i="4" s="1"/>
  <c r="R127" i="4"/>
  <c r="L127" i="4"/>
  <c r="K127" i="4"/>
  <c r="J127" i="4"/>
  <c r="I127" i="4"/>
  <c r="H127" i="4"/>
  <c r="G127" i="4"/>
  <c r="F127" i="4"/>
  <c r="E127" i="4"/>
  <c r="D127" i="4"/>
  <c r="C127" i="4"/>
  <c r="B127" i="4"/>
  <c r="A127" i="4"/>
  <c r="R126" i="4"/>
  <c r="Q126" i="4"/>
  <c r="L126" i="4"/>
  <c r="K126" i="4"/>
  <c r="J126" i="4"/>
  <c r="I126" i="4"/>
  <c r="H126" i="4"/>
  <c r="G126" i="4"/>
  <c r="F126" i="4"/>
  <c r="E126" i="4"/>
  <c r="D126" i="4"/>
  <c r="C126" i="4"/>
  <c r="B126" i="4"/>
  <c r="A126" i="4"/>
  <c r="P126" i="4" s="1"/>
  <c r="R125" i="4"/>
  <c r="L125" i="4"/>
  <c r="K125" i="4"/>
  <c r="J125" i="4"/>
  <c r="I125" i="4"/>
  <c r="H125" i="4"/>
  <c r="G125" i="4"/>
  <c r="F125" i="4"/>
  <c r="E125" i="4"/>
  <c r="D125" i="4"/>
  <c r="C125" i="4"/>
  <c r="B125" i="4"/>
  <c r="A125" i="4"/>
  <c r="R124" i="4"/>
  <c r="Q124" i="4"/>
  <c r="L124" i="4"/>
  <c r="K124" i="4"/>
  <c r="J124" i="4"/>
  <c r="I124" i="4"/>
  <c r="H124" i="4"/>
  <c r="G124" i="4"/>
  <c r="F124" i="4"/>
  <c r="E124" i="4"/>
  <c r="D124" i="4"/>
  <c r="C124" i="4"/>
  <c r="B124" i="4"/>
  <c r="A124" i="4"/>
  <c r="P124" i="4" s="1"/>
  <c r="R123" i="4"/>
  <c r="L123" i="4"/>
  <c r="K123" i="4"/>
  <c r="J123" i="4"/>
  <c r="I123" i="4"/>
  <c r="H123" i="4"/>
  <c r="G123" i="4"/>
  <c r="F123" i="4"/>
  <c r="E123" i="4"/>
  <c r="D123" i="4"/>
  <c r="C123" i="4"/>
  <c r="B123" i="4"/>
  <c r="A123" i="4"/>
  <c r="R122" i="4"/>
  <c r="Q122" i="4"/>
  <c r="L122" i="4"/>
  <c r="K122" i="4"/>
  <c r="J122" i="4"/>
  <c r="I122" i="4"/>
  <c r="H122" i="4"/>
  <c r="G122" i="4"/>
  <c r="F122" i="4"/>
  <c r="E122" i="4"/>
  <c r="D122" i="4"/>
  <c r="C122" i="4"/>
  <c r="B122" i="4"/>
  <c r="A122" i="4"/>
  <c r="P122" i="4" s="1"/>
  <c r="R121" i="4"/>
  <c r="L121" i="4"/>
  <c r="K121" i="4"/>
  <c r="J121" i="4"/>
  <c r="I121" i="4"/>
  <c r="H121" i="4"/>
  <c r="G121" i="4"/>
  <c r="F121" i="4"/>
  <c r="E121" i="4"/>
  <c r="D121" i="4"/>
  <c r="C121" i="4"/>
  <c r="B121" i="4"/>
  <c r="A121" i="4"/>
  <c r="R120" i="4"/>
  <c r="Q120" i="4"/>
  <c r="L120" i="4"/>
  <c r="K120" i="4"/>
  <c r="J120" i="4"/>
  <c r="I120" i="4"/>
  <c r="H120" i="4"/>
  <c r="G120" i="4"/>
  <c r="F120" i="4"/>
  <c r="E120" i="4"/>
  <c r="D120" i="4"/>
  <c r="C120" i="4"/>
  <c r="B120" i="4"/>
  <c r="A120" i="4"/>
  <c r="P120" i="4" s="1"/>
  <c r="R119" i="4"/>
  <c r="L119" i="4"/>
  <c r="K119" i="4"/>
  <c r="J119" i="4"/>
  <c r="I119" i="4"/>
  <c r="H119" i="4"/>
  <c r="G119" i="4"/>
  <c r="F119" i="4"/>
  <c r="E119" i="4"/>
  <c r="D119" i="4"/>
  <c r="C119" i="4"/>
  <c r="B119" i="4"/>
  <c r="A119" i="4"/>
  <c r="R118" i="4"/>
  <c r="Q118" i="4"/>
  <c r="P118" i="4"/>
  <c r="L118" i="4"/>
  <c r="K118" i="4"/>
  <c r="J118" i="4"/>
  <c r="I118" i="4"/>
  <c r="H118" i="4"/>
  <c r="G118" i="4"/>
  <c r="F118" i="4"/>
  <c r="E118" i="4"/>
  <c r="D118" i="4"/>
  <c r="C118" i="4"/>
  <c r="B118" i="4"/>
  <c r="A118" i="4"/>
  <c r="O118" i="4" s="1"/>
  <c r="R117" i="4"/>
  <c r="O117" i="4"/>
  <c r="L117" i="4"/>
  <c r="K117" i="4"/>
  <c r="J117" i="4"/>
  <c r="I117" i="4"/>
  <c r="H117" i="4"/>
  <c r="G117" i="4"/>
  <c r="F117" i="4"/>
  <c r="E117" i="4"/>
  <c r="D117" i="4"/>
  <c r="C117" i="4"/>
  <c r="B117" i="4"/>
  <c r="A117" i="4"/>
  <c r="P117" i="4" s="1"/>
  <c r="R116" i="4"/>
  <c r="Q116" i="4"/>
  <c r="P116" i="4"/>
  <c r="L116" i="4"/>
  <c r="K116" i="4"/>
  <c r="J116" i="4"/>
  <c r="I116" i="4"/>
  <c r="H116" i="4"/>
  <c r="G116" i="4"/>
  <c r="F116" i="4"/>
  <c r="E116" i="4"/>
  <c r="D116" i="4"/>
  <c r="C116" i="4"/>
  <c r="B116" i="4"/>
  <c r="A116" i="4"/>
  <c r="O116" i="4" s="1"/>
  <c r="R115" i="4"/>
  <c r="P115" i="4"/>
  <c r="L115" i="4"/>
  <c r="K115" i="4"/>
  <c r="J115" i="4"/>
  <c r="I115" i="4"/>
  <c r="H115" i="4"/>
  <c r="G115" i="4"/>
  <c r="F115" i="4"/>
  <c r="E115" i="4"/>
  <c r="D115" i="4"/>
  <c r="C115" i="4"/>
  <c r="B115" i="4"/>
  <c r="A115" i="4"/>
  <c r="R114" i="4"/>
  <c r="Q114" i="4"/>
  <c r="P114" i="4"/>
  <c r="L114" i="4"/>
  <c r="K114" i="4"/>
  <c r="J114" i="4"/>
  <c r="I114" i="4"/>
  <c r="H114" i="4"/>
  <c r="G114" i="4"/>
  <c r="F114" i="4"/>
  <c r="E114" i="4"/>
  <c r="D114" i="4"/>
  <c r="C114" i="4"/>
  <c r="B114" i="4"/>
  <c r="A114" i="4"/>
  <c r="O114" i="4" s="1"/>
  <c r="R113" i="4"/>
  <c r="L113" i="4"/>
  <c r="K113" i="4"/>
  <c r="J113" i="4"/>
  <c r="I113" i="4"/>
  <c r="H113" i="4"/>
  <c r="G113" i="4"/>
  <c r="F113" i="4"/>
  <c r="E113" i="4"/>
  <c r="D113" i="4"/>
  <c r="C113" i="4"/>
  <c r="B113" i="4"/>
  <c r="A113" i="4"/>
  <c r="R112" i="4"/>
  <c r="Q112" i="4"/>
  <c r="L112" i="4"/>
  <c r="K112" i="4"/>
  <c r="J112" i="4"/>
  <c r="I112" i="4"/>
  <c r="H112" i="4"/>
  <c r="G112" i="4"/>
  <c r="F112" i="4"/>
  <c r="E112" i="4"/>
  <c r="D112" i="4"/>
  <c r="C112" i="4"/>
  <c r="B112" i="4"/>
  <c r="A112" i="4"/>
  <c r="P112" i="4" s="1"/>
  <c r="R111" i="4"/>
  <c r="L111" i="4"/>
  <c r="K111" i="4"/>
  <c r="J111" i="4"/>
  <c r="I111" i="4"/>
  <c r="H111" i="4"/>
  <c r="G111" i="4"/>
  <c r="F111" i="4"/>
  <c r="E111" i="4"/>
  <c r="D111" i="4"/>
  <c r="C111" i="4"/>
  <c r="B111" i="4"/>
  <c r="A111" i="4"/>
  <c r="R110" i="4"/>
  <c r="Q110" i="4"/>
  <c r="L110" i="4"/>
  <c r="K110" i="4"/>
  <c r="J110" i="4"/>
  <c r="I110" i="4"/>
  <c r="H110" i="4"/>
  <c r="G110" i="4"/>
  <c r="F110" i="4"/>
  <c r="E110" i="4"/>
  <c r="D110" i="4"/>
  <c r="C110" i="4"/>
  <c r="B110" i="4"/>
  <c r="A110" i="4"/>
  <c r="P110" i="4" s="1"/>
  <c r="R109" i="4"/>
  <c r="L109" i="4"/>
  <c r="K109" i="4"/>
  <c r="J109" i="4"/>
  <c r="I109" i="4"/>
  <c r="H109" i="4"/>
  <c r="G109" i="4"/>
  <c r="F109" i="4"/>
  <c r="E109" i="4"/>
  <c r="D109" i="4"/>
  <c r="C109" i="4"/>
  <c r="B109" i="4"/>
  <c r="A109" i="4"/>
  <c r="R108" i="4"/>
  <c r="Q108" i="4"/>
  <c r="L108" i="4"/>
  <c r="K108" i="4"/>
  <c r="J108" i="4"/>
  <c r="I108" i="4"/>
  <c r="H108" i="4"/>
  <c r="G108" i="4"/>
  <c r="F108" i="4"/>
  <c r="E108" i="4"/>
  <c r="D108" i="4"/>
  <c r="C108" i="4"/>
  <c r="B108" i="4"/>
  <c r="A108" i="4"/>
  <c r="P108" i="4" s="1"/>
  <c r="R107" i="4"/>
  <c r="L107" i="4"/>
  <c r="K107" i="4"/>
  <c r="J107" i="4"/>
  <c r="I107" i="4"/>
  <c r="H107" i="4"/>
  <c r="G107" i="4"/>
  <c r="F107" i="4"/>
  <c r="E107" i="4"/>
  <c r="D107" i="4"/>
  <c r="C107" i="4"/>
  <c r="B107" i="4"/>
  <c r="A107" i="4"/>
  <c r="R106" i="4"/>
  <c r="Q106" i="4"/>
  <c r="L106" i="4"/>
  <c r="K106" i="4"/>
  <c r="J106" i="4"/>
  <c r="I106" i="4"/>
  <c r="H106" i="4"/>
  <c r="G106" i="4"/>
  <c r="F106" i="4"/>
  <c r="E106" i="4"/>
  <c r="D106" i="4"/>
  <c r="C106" i="4"/>
  <c r="B106" i="4"/>
  <c r="A106" i="4"/>
  <c r="P106" i="4" s="1"/>
  <c r="R105" i="4"/>
  <c r="L105" i="4"/>
  <c r="K105" i="4"/>
  <c r="J105" i="4"/>
  <c r="I105" i="4"/>
  <c r="H105" i="4"/>
  <c r="G105" i="4"/>
  <c r="F105" i="4"/>
  <c r="E105" i="4"/>
  <c r="D105" i="4"/>
  <c r="C105" i="4"/>
  <c r="B105" i="4"/>
  <c r="A105" i="4"/>
  <c r="R104" i="4"/>
  <c r="Q104" i="4"/>
  <c r="L104" i="4"/>
  <c r="K104" i="4"/>
  <c r="J104" i="4"/>
  <c r="I104" i="4"/>
  <c r="H104" i="4"/>
  <c r="G104" i="4"/>
  <c r="F104" i="4"/>
  <c r="E104" i="4"/>
  <c r="D104" i="4"/>
  <c r="C104" i="4"/>
  <c r="B104" i="4"/>
  <c r="A104" i="4"/>
  <c r="P104" i="4" s="1"/>
  <c r="R103" i="4"/>
  <c r="L103" i="4"/>
  <c r="K103" i="4"/>
  <c r="J103" i="4"/>
  <c r="I103" i="4"/>
  <c r="H103" i="4"/>
  <c r="G103" i="4"/>
  <c r="F103" i="4"/>
  <c r="E103" i="4"/>
  <c r="D103" i="4"/>
  <c r="C103" i="4"/>
  <c r="B103" i="4"/>
  <c r="A103" i="4"/>
  <c r="R102" i="4"/>
  <c r="Q102" i="4"/>
  <c r="L102" i="4"/>
  <c r="K102" i="4"/>
  <c r="J102" i="4"/>
  <c r="I102" i="4"/>
  <c r="H102" i="4"/>
  <c r="G102" i="4"/>
  <c r="F102" i="4"/>
  <c r="E102" i="4"/>
  <c r="D102" i="4"/>
  <c r="C102" i="4"/>
  <c r="B102" i="4"/>
  <c r="A102" i="4"/>
  <c r="P102" i="4" s="1"/>
  <c r="R101" i="4"/>
  <c r="L101" i="4"/>
  <c r="K101" i="4"/>
  <c r="J101" i="4"/>
  <c r="I101" i="4"/>
  <c r="H101" i="4"/>
  <c r="G101" i="4"/>
  <c r="F101" i="4"/>
  <c r="E101" i="4"/>
  <c r="D101" i="4"/>
  <c r="C101" i="4"/>
  <c r="B101" i="4"/>
  <c r="A101" i="4"/>
  <c r="R100" i="4"/>
  <c r="Q100" i="4"/>
  <c r="L100" i="4"/>
  <c r="K100" i="4"/>
  <c r="J100" i="4"/>
  <c r="I100" i="4"/>
  <c r="H100" i="4"/>
  <c r="G100" i="4"/>
  <c r="F100" i="4"/>
  <c r="E100" i="4"/>
  <c r="D100" i="4"/>
  <c r="C100" i="4"/>
  <c r="B100" i="4"/>
  <c r="A100" i="4"/>
  <c r="P100" i="4" s="1"/>
  <c r="R99" i="4"/>
  <c r="L99" i="4"/>
  <c r="K99" i="4"/>
  <c r="J99" i="4"/>
  <c r="I99" i="4"/>
  <c r="H99" i="4"/>
  <c r="G99" i="4"/>
  <c r="F99" i="4"/>
  <c r="E99" i="4"/>
  <c r="D99" i="4"/>
  <c r="C99" i="4"/>
  <c r="B99" i="4"/>
  <c r="A99" i="4"/>
  <c r="R98" i="4"/>
  <c r="Q98" i="4"/>
  <c r="L98" i="4"/>
  <c r="K98" i="4"/>
  <c r="J98" i="4"/>
  <c r="I98" i="4"/>
  <c r="H98" i="4"/>
  <c r="G98" i="4"/>
  <c r="F98" i="4"/>
  <c r="E98" i="4"/>
  <c r="D98" i="4"/>
  <c r="C98" i="4"/>
  <c r="B98" i="4"/>
  <c r="A98" i="4"/>
  <c r="P98" i="4" s="1"/>
  <c r="R97" i="4"/>
  <c r="L97" i="4"/>
  <c r="K97" i="4"/>
  <c r="J97" i="4"/>
  <c r="I97" i="4"/>
  <c r="H97" i="4"/>
  <c r="G97" i="4"/>
  <c r="F97" i="4"/>
  <c r="E97" i="4"/>
  <c r="D97" i="4"/>
  <c r="C97" i="4"/>
  <c r="B97" i="4"/>
  <c r="A97" i="4"/>
  <c r="R96" i="4"/>
  <c r="Q96" i="4"/>
  <c r="L96" i="4"/>
  <c r="K96" i="4"/>
  <c r="J96" i="4"/>
  <c r="I96" i="4"/>
  <c r="H96" i="4"/>
  <c r="G96" i="4"/>
  <c r="F96" i="4"/>
  <c r="E96" i="4"/>
  <c r="D96" i="4"/>
  <c r="C96" i="4"/>
  <c r="B96" i="4"/>
  <c r="A96" i="4"/>
  <c r="P96" i="4" s="1"/>
  <c r="R95" i="4"/>
  <c r="L95" i="4"/>
  <c r="K95" i="4"/>
  <c r="J95" i="4"/>
  <c r="I95" i="4"/>
  <c r="H95" i="4"/>
  <c r="G95" i="4"/>
  <c r="F95" i="4"/>
  <c r="E95" i="4"/>
  <c r="D95" i="4"/>
  <c r="C95" i="4"/>
  <c r="B95" i="4"/>
  <c r="A95" i="4"/>
  <c r="R94" i="4"/>
  <c r="L94" i="4"/>
  <c r="K94" i="4"/>
  <c r="J94" i="4"/>
  <c r="I94" i="4"/>
  <c r="H94" i="4"/>
  <c r="G94" i="4"/>
  <c r="F94" i="4"/>
  <c r="E94" i="4"/>
  <c r="D94" i="4"/>
  <c r="C94" i="4"/>
  <c r="B94" i="4"/>
  <c r="A94" i="4"/>
  <c r="R93" i="4"/>
  <c r="L93" i="4"/>
  <c r="K93" i="4"/>
  <c r="J93" i="4"/>
  <c r="I93" i="4"/>
  <c r="H93" i="4"/>
  <c r="G93" i="4"/>
  <c r="F93" i="4"/>
  <c r="E93" i="4"/>
  <c r="D93" i="4"/>
  <c r="C93" i="4"/>
  <c r="B93" i="4"/>
  <c r="A93" i="4"/>
  <c r="R92" i="4"/>
  <c r="L92" i="4"/>
  <c r="K92" i="4"/>
  <c r="J92" i="4"/>
  <c r="I92" i="4"/>
  <c r="H92" i="4"/>
  <c r="G92" i="4"/>
  <c r="F92" i="4"/>
  <c r="E92" i="4"/>
  <c r="D92" i="4"/>
  <c r="C92" i="4"/>
  <c r="B92" i="4"/>
  <c r="A92" i="4"/>
  <c r="R91" i="4"/>
  <c r="L91" i="4"/>
  <c r="K91" i="4"/>
  <c r="J91" i="4"/>
  <c r="I91" i="4"/>
  <c r="H91" i="4"/>
  <c r="G91" i="4"/>
  <c r="F91" i="4"/>
  <c r="E91" i="4"/>
  <c r="D91" i="4"/>
  <c r="C91" i="4"/>
  <c r="B91" i="4"/>
  <c r="A91" i="4"/>
  <c r="R90" i="4"/>
  <c r="L90" i="4"/>
  <c r="K90" i="4"/>
  <c r="J90" i="4"/>
  <c r="I90" i="4"/>
  <c r="H90" i="4"/>
  <c r="G90" i="4"/>
  <c r="F90" i="4"/>
  <c r="E90" i="4"/>
  <c r="D90" i="4"/>
  <c r="C90" i="4"/>
  <c r="B90" i="4"/>
  <c r="A90" i="4"/>
  <c r="R89" i="4"/>
  <c r="L89" i="4"/>
  <c r="K89" i="4"/>
  <c r="J89" i="4"/>
  <c r="I89" i="4"/>
  <c r="H89" i="4"/>
  <c r="G89" i="4"/>
  <c r="F89" i="4"/>
  <c r="E89" i="4"/>
  <c r="D89" i="4"/>
  <c r="C89" i="4"/>
  <c r="B89" i="4"/>
  <c r="A89" i="4"/>
  <c r="R88" i="4"/>
  <c r="L88" i="4"/>
  <c r="K88" i="4"/>
  <c r="J88" i="4"/>
  <c r="I88" i="4"/>
  <c r="H88" i="4"/>
  <c r="G88" i="4"/>
  <c r="F88" i="4"/>
  <c r="E88" i="4"/>
  <c r="D88" i="4"/>
  <c r="C88" i="4"/>
  <c r="B88" i="4"/>
  <c r="A88" i="4"/>
  <c r="R87" i="4"/>
  <c r="L87" i="4"/>
  <c r="K87" i="4"/>
  <c r="J87" i="4"/>
  <c r="I87" i="4"/>
  <c r="H87" i="4"/>
  <c r="G87" i="4"/>
  <c r="F87" i="4"/>
  <c r="E87" i="4"/>
  <c r="D87" i="4"/>
  <c r="C87" i="4"/>
  <c r="B87" i="4"/>
  <c r="A87" i="4"/>
  <c r="R86" i="4"/>
  <c r="L86" i="4"/>
  <c r="K86" i="4"/>
  <c r="J86" i="4"/>
  <c r="I86" i="4"/>
  <c r="H86" i="4"/>
  <c r="G86" i="4"/>
  <c r="F86" i="4"/>
  <c r="E86" i="4"/>
  <c r="D86" i="4"/>
  <c r="C86" i="4"/>
  <c r="B86" i="4"/>
  <c r="A86" i="4"/>
  <c r="R85" i="4"/>
  <c r="L85" i="4"/>
  <c r="K85" i="4"/>
  <c r="J85" i="4"/>
  <c r="I85" i="4"/>
  <c r="H85" i="4"/>
  <c r="G85" i="4"/>
  <c r="F85" i="4"/>
  <c r="E85" i="4"/>
  <c r="D85" i="4"/>
  <c r="C85" i="4"/>
  <c r="B85" i="4"/>
  <c r="A85" i="4"/>
  <c r="R84" i="4"/>
  <c r="L84" i="4"/>
  <c r="K84" i="4"/>
  <c r="J84" i="4"/>
  <c r="I84" i="4"/>
  <c r="H84" i="4"/>
  <c r="G84" i="4"/>
  <c r="F84" i="4"/>
  <c r="E84" i="4"/>
  <c r="D84" i="4"/>
  <c r="C84" i="4"/>
  <c r="B84" i="4"/>
  <c r="A84" i="4"/>
  <c r="R83" i="4"/>
  <c r="L83" i="4"/>
  <c r="K83" i="4"/>
  <c r="J83" i="4"/>
  <c r="I83" i="4"/>
  <c r="H83" i="4"/>
  <c r="G83" i="4"/>
  <c r="F83" i="4"/>
  <c r="E83" i="4"/>
  <c r="D83" i="4"/>
  <c r="C83" i="4"/>
  <c r="B83" i="4"/>
  <c r="A83" i="4"/>
  <c r="R82" i="4"/>
  <c r="L82" i="4"/>
  <c r="K82" i="4"/>
  <c r="J82" i="4"/>
  <c r="I82" i="4"/>
  <c r="H82" i="4"/>
  <c r="G82" i="4"/>
  <c r="F82" i="4"/>
  <c r="E82" i="4"/>
  <c r="D82" i="4"/>
  <c r="C82" i="4"/>
  <c r="B82" i="4"/>
  <c r="A82" i="4"/>
  <c r="R81" i="4"/>
  <c r="L81" i="4"/>
  <c r="K81" i="4"/>
  <c r="J81" i="4"/>
  <c r="I81" i="4"/>
  <c r="H81" i="4"/>
  <c r="G81" i="4"/>
  <c r="F81" i="4"/>
  <c r="E81" i="4"/>
  <c r="D81" i="4"/>
  <c r="C81" i="4"/>
  <c r="B81" i="4"/>
  <c r="A81" i="4"/>
  <c r="R80" i="4"/>
  <c r="L80" i="4"/>
  <c r="K80" i="4"/>
  <c r="J80" i="4"/>
  <c r="I80" i="4"/>
  <c r="H80" i="4"/>
  <c r="G80" i="4"/>
  <c r="F80" i="4"/>
  <c r="E80" i="4"/>
  <c r="D80" i="4"/>
  <c r="C80" i="4"/>
  <c r="B80" i="4"/>
  <c r="A80" i="4"/>
  <c r="R79" i="4"/>
  <c r="L79" i="4"/>
  <c r="K79" i="4"/>
  <c r="J79" i="4"/>
  <c r="I79" i="4"/>
  <c r="H79" i="4"/>
  <c r="G79" i="4"/>
  <c r="F79" i="4"/>
  <c r="E79" i="4"/>
  <c r="D79" i="4"/>
  <c r="C79" i="4"/>
  <c r="B79" i="4"/>
  <c r="A79" i="4"/>
  <c r="R78" i="4"/>
  <c r="L78" i="4"/>
  <c r="K78" i="4"/>
  <c r="J78" i="4"/>
  <c r="I78" i="4"/>
  <c r="H78" i="4"/>
  <c r="G78" i="4"/>
  <c r="F78" i="4"/>
  <c r="E78" i="4"/>
  <c r="D78" i="4"/>
  <c r="C78" i="4"/>
  <c r="B78" i="4"/>
  <c r="A78" i="4"/>
  <c r="R77" i="4"/>
  <c r="L77" i="4"/>
  <c r="K77" i="4"/>
  <c r="J77" i="4"/>
  <c r="I77" i="4"/>
  <c r="H77" i="4"/>
  <c r="G77" i="4"/>
  <c r="F77" i="4"/>
  <c r="E77" i="4"/>
  <c r="D77" i="4"/>
  <c r="C77" i="4"/>
  <c r="B77" i="4"/>
  <c r="A77" i="4"/>
  <c r="R76" i="4"/>
  <c r="L76" i="4"/>
  <c r="K76" i="4"/>
  <c r="J76" i="4"/>
  <c r="I76" i="4"/>
  <c r="H76" i="4"/>
  <c r="G76" i="4"/>
  <c r="F76" i="4"/>
  <c r="E76" i="4"/>
  <c r="D76" i="4"/>
  <c r="C76" i="4"/>
  <c r="B76" i="4"/>
  <c r="A76" i="4"/>
  <c r="R75" i="4"/>
  <c r="L75" i="4"/>
  <c r="K75" i="4"/>
  <c r="J75" i="4"/>
  <c r="I75" i="4"/>
  <c r="H75" i="4"/>
  <c r="G75" i="4"/>
  <c r="F75" i="4"/>
  <c r="E75" i="4"/>
  <c r="D75" i="4"/>
  <c r="C75" i="4"/>
  <c r="B75" i="4"/>
  <c r="A75" i="4"/>
  <c r="R74" i="4"/>
  <c r="L74" i="4"/>
  <c r="K74" i="4"/>
  <c r="J74" i="4"/>
  <c r="I74" i="4"/>
  <c r="H74" i="4"/>
  <c r="G74" i="4"/>
  <c r="F74" i="4"/>
  <c r="E74" i="4"/>
  <c r="D74" i="4"/>
  <c r="C74" i="4"/>
  <c r="B74" i="4"/>
  <c r="A74" i="4"/>
  <c r="R73" i="4"/>
  <c r="L73" i="4"/>
  <c r="K73" i="4"/>
  <c r="J73" i="4"/>
  <c r="I73" i="4"/>
  <c r="H73" i="4"/>
  <c r="G73" i="4"/>
  <c r="F73" i="4"/>
  <c r="E73" i="4"/>
  <c r="D73" i="4"/>
  <c r="C73" i="4"/>
  <c r="B73" i="4"/>
  <c r="A73" i="4"/>
  <c r="R72" i="4"/>
  <c r="L72" i="4"/>
  <c r="K72" i="4"/>
  <c r="J72" i="4"/>
  <c r="I72" i="4"/>
  <c r="H72" i="4"/>
  <c r="G72" i="4"/>
  <c r="F72" i="4"/>
  <c r="E72" i="4"/>
  <c r="D72" i="4"/>
  <c r="C72" i="4"/>
  <c r="B72" i="4"/>
  <c r="A72" i="4"/>
  <c r="R71" i="4"/>
  <c r="L71" i="4"/>
  <c r="K71" i="4"/>
  <c r="J71" i="4"/>
  <c r="I71" i="4"/>
  <c r="H71" i="4"/>
  <c r="G71" i="4"/>
  <c r="F71" i="4"/>
  <c r="E71" i="4"/>
  <c r="D71" i="4"/>
  <c r="C71" i="4"/>
  <c r="B71" i="4"/>
  <c r="A71" i="4"/>
  <c r="R70" i="4"/>
  <c r="L70" i="4"/>
  <c r="K70" i="4"/>
  <c r="J70" i="4"/>
  <c r="I70" i="4"/>
  <c r="H70" i="4"/>
  <c r="G70" i="4"/>
  <c r="F70" i="4"/>
  <c r="E70" i="4"/>
  <c r="D70" i="4"/>
  <c r="C70" i="4"/>
  <c r="B70" i="4"/>
  <c r="A70" i="4"/>
  <c r="R69" i="4"/>
  <c r="L69" i="4"/>
  <c r="K69" i="4"/>
  <c r="J69" i="4"/>
  <c r="I69" i="4"/>
  <c r="H69" i="4"/>
  <c r="G69" i="4"/>
  <c r="F69" i="4"/>
  <c r="E69" i="4"/>
  <c r="D69" i="4"/>
  <c r="C69" i="4"/>
  <c r="B69" i="4"/>
  <c r="A69" i="4"/>
  <c r="R68" i="4"/>
  <c r="L68" i="4"/>
  <c r="K68" i="4"/>
  <c r="J68" i="4"/>
  <c r="I68" i="4"/>
  <c r="H68" i="4"/>
  <c r="G68" i="4"/>
  <c r="F68" i="4"/>
  <c r="E68" i="4"/>
  <c r="D68" i="4"/>
  <c r="C68" i="4"/>
  <c r="B68" i="4"/>
  <c r="A68" i="4"/>
  <c r="R67" i="4"/>
  <c r="L67" i="4"/>
  <c r="K67" i="4"/>
  <c r="J67" i="4"/>
  <c r="I67" i="4"/>
  <c r="H67" i="4"/>
  <c r="G67" i="4"/>
  <c r="F67" i="4"/>
  <c r="E67" i="4"/>
  <c r="D67" i="4"/>
  <c r="C67" i="4"/>
  <c r="B67" i="4"/>
  <c r="A67" i="4"/>
  <c r="R66" i="4"/>
  <c r="L66" i="4"/>
  <c r="K66" i="4"/>
  <c r="J66" i="4"/>
  <c r="I66" i="4"/>
  <c r="H66" i="4"/>
  <c r="G66" i="4"/>
  <c r="F66" i="4"/>
  <c r="E66" i="4"/>
  <c r="D66" i="4"/>
  <c r="C66" i="4"/>
  <c r="B66" i="4"/>
  <c r="A66" i="4"/>
  <c r="R65" i="4"/>
  <c r="L65" i="4"/>
  <c r="K65" i="4"/>
  <c r="J65" i="4"/>
  <c r="I65" i="4"/>
  <c r="H65" i="4"/>
  <c r="G65" i="4"/>
  <c r="F65" i="4"/>
  <c r="E65" i="4"/>
  <c r="D65" i="4"/>
  <c r="C65" i="4"/>
  <c r="B65" i="4"/>
  <c r="A65" i="4"/>
  <c r="R64" i="4"/>
  <c r="L64" i="4"/>
  <c r="K64" i="4"/>
  <c r="J64" i="4"/>
  <c r="I64" i="4"/>
  <c r="H64" i="4"/>
  <c r="G64" i="4"/>
  <c r="F64" i="4"/>
  <c r="E64" i="4"/>
  <c r="D64" i="4"/>
  <c r="C64" i="4"/>
  <c r="B64" i="4"/>
  <c r="A64" i="4"/>
  <c r="R63" i="4"/>
  <c r="L63" i="4"/>
  <c r="K63" i="4"/>
  <c r="J63" i="4"/>
  <c r="I63" i="4"/>
  <c r="H63" i="4"/>
  <c r="G63" i="4"/>
  <c r="F63" i="4"/>
  <c r="E63" i="4"/>
  <c r="D63" i="4"/>
  <c r="C63" i="4"/>
  <c r="B63" i="4"/>
  <c r="A63" i="4"/>
  <c r="R62" i="4"/>
  <c r="L62" i="4"/>
  <c r="K62" i="4"/>
  <c r="J62" i="4"/>
  <c r="I62" i="4"/>
  <c r="H62" i="4"/>
  <c r="G62" i="4"/>
  <c r="F62" i="4"/>
  <c r="E62" i="4"/>
  <c r="D62" i="4"/>
  <c r="C62" i="4"/>
  <c r="B62" i="4"/>
  <c r="A62" i="4"/>
  <c r="R61" i="4"/>
  <c r="L61" i="4"/>
  <c r="K61" i="4"/>
  <c r="J61" i="4"/>
  <c r="I61" i="4"/>
  <c r="H61" i="4"/>
  <c r="G61" i="4"/>
  <c r="F61" i="4"/>
  <c r="E61" i="4"/>
  <c r="D61" i="4"/>
  <c r="C61" i="4"/>
  <c r="B61" i="4"/>
  <c r="A61" i="4"/>
  <c r="R60" i="4"/>
  <c r="L60" i="4"/>
  <c r="K60" i="4"/>
  <c r="J60" i="4"/>
  <c r="I60" i="4"/>
  <c r="H60" i="4"/>
  <c r="G60" i="4"/>
  <c r="F60" i="4"/>
  <c r="E60" i="4"/>
  <c r="D60" i="4"/>
  <c r="C60" i="4"/>
  <c r="B60" i="4"/>
  <c r="A60" i="4"/>
  <c r="R59" i="4"/>
  <c r="L59" i="4"/>
  <c r="K59" i="4"/>
  <c r="J59" i="4"/>
  <c r="I59" i="4"/>
  <c r="H59" i="4"/>
  <c r="G59" i="4"/>
  <c r="F59" i="4"/>
  <c r="E59" i="4"/>
  <c r="D59" i="4"/>
  <c r="C59" i="4"/>
  <c r="B59" i="4"/>
  <c r="A59" i="4"/>
  <c r="R58" i="4"/>
  <c r="L58" i="4"/>
  <c r="K58" i="4"/>
  <c r="J58" i="4"/>
  <c r="I58" i="4"/>
  <c r="H58" i="4"/>
  <c r="G58" i="4"/>
  <c r="F58" i="4"/>
  <c r="E58" i="4"/>
  <c r="D58" i="4"/>
  <c r="C58" i="4"/>
  <c r="B58" i="4"/>
  <c r="A58" i="4"/>
  <c r="R57" i="4"/>
  <c r="L57" i="4"/>
  <c r="K57" i="4"/>
  <c r="J57" i="4"/>
  <c r="I57" i="4"/>
  <c r="H57" i="4"/>
  <c r="G57" i="4"/>
  <c r="F57" i="4"/>
  <c r="E57" i="4"/>
  <c r="D57" i="4"/>
  <c r="C57" i="4"/>
  <c r="B57" i="4"/>
  <c r="A57" i="4"/>
  <c r="R56" i="4"/>
  <c r="L56" i="4"/>
  <c r="K56" i="4"/>
  <c r="J56" i="4"/>
  <c r="I56" i="4"/>
  <c r="H56" i="4"/>
  <c r="G56" i="4"/>
  <c r="F56" i="4"/>
  <c r="E56" i="4"/>
  <c r="D56" i="4"/>
  <c r="C56" i="4"/>
  <c r="B56" i="4"/>
  <c r="A56" i="4"/>
  <c r="R55" i="4"/>
  <c r="L55" i="4"/>
  <c r="K55" i="4"/>
  <c r="J55" i="4"/>
  <c r="I55" i="4"/>
  <c r="H55" i="4"/>
  <c r="G55" i="4"/>
  <c r="F55" i="4"/>
  <c r="E55" i="4"/>
  <c r="D55" i="4"/>
  <c r="C55" i="4"/>
  <c r="B55" i="4"/>
  <c r="A55" i="4"/>
  <c r="R54" i="4"/>
  <c r="L54" i="4"/>
  <c r="K54" i="4"/>
  <c r="J54" i="4"/>
  <c r="I54" i="4"/>
  <c r="H54" i="4"/>
  <c r="G54" i="4"/>
  <c r="F54" i="4"/>
  <c r="E54" i="4"/>
  <c r="D54" i="4"/>
  <c r="C54" i="4"/>
  <c r="B54" i="4"/>
  <c r="A54" i="4"/>
  <c r="R53" i="4"/>
  <c r="L53" i="4"/>
  <c r="K53" i="4"/>
  <c r="J53" i="4"/>
  <c r="I53" i="4"/>
  <c r="H53" i="4"/>
  <c r="G53" i="4"/>
  <c r="F53" i="4"/>
  <c r="E53" i="4"/>
  <c r="D53" i="4"/>
  <c r="C53" i="4"/>
  <c r="B53" i="4"/>
  <c r="A53" i="4"/>
  <c r="R52" i="4"/>
  <c r="L52" i="4"/>
  <c r="K52" i="4"/>
  <c r="J52" i="4"/>
  <c r="I52" i="4"/>
  <c r="H52" i="4"/>
  <c r="G52" i="4"/>
  <c r="F52" i="4"/>
  <c r="E52" i="4"/>
  <c r="D52" i="4"/>
  <c r="C52" i="4"/>
  <c r="B52" i="4"/>
  <c r="A52" i="4"/>
  <c r="R51" i="4"/>
  <c r="L51" i="4"/>
  <c r="K51" i="4"/>
  <c r="J51" i="4"/>
  <c r="I51" i="4"/>
  <c r="H51" i="4"/>
  <c r="G51" i="4"/>
  <c r="F51" i="4"/>
  <c r="E51" i="4"/>
  <c r="D51" i="4"/>
  <c r="C51" i="4"/>
  <c r="B51" i="4"/>
  <c r="A51" i="4"/>
  <c r="R50" i="4"/>
  <c r="L50" i="4"/>
  <c r="K50" i="4"/>
  <c r="J50" i="4"/>
  <c r="I50" i="4"/>
  <c r="H50" i="4"/>
  <c r="G50" i="4"/>
  <c r="F50" i="4"/>
  <c r="E50" i="4"/>
  <c r="D50" i="4"/>
  <c r="C50" i="4"/>
  <c r="B50" i="4"/>
  <c r="A50" i="4"/>
  <c r="R49" i="4"/>
  <c r="L49" i="4"/>
  <c r="K49" i="4"/>
  <c r="J49" i="4"/>
  <c r="I49" i="4"/>
  <c r="H49" i="4"/>
  <c r="G49" i="4"/>
  <c r="F49" i="4"/>
  <c r="E49" i="4"/>
  <c r="D49" i="4"/>
  <c r="C49" i="4"/>
  <c r="B49" i="4"/>
  <c r="A49" i="4"/>
  <c r="R48" i="4"/>
  <c r="L48" i="4"/>
  <c r="K48" i="4"/>
  <c r="J48" i="4"/>
  <c r="I48" i="4"/>
  <c r="H48" i="4"/>
  <c r="G48" i="4"/>
  <c r="F48" i="4"/>
  <c r="E48" i="4"/>
  <c r="D48" i="4"/>
  <c r="C48" i="4"/>
  <c r="B48" i="4"/>
  <c r="A48" i="4"/>
  <c r="R47" i="4"/>
  <c r="L47" i="4"/>
  <c r="K47" i="4"/>
  <c r="J47" i="4"/>
  <c r="I47" i="4"/>
  <c r="H47" i="4"/>
  <c r="G47" i="4"/>
  <c r="F47" i="4"/>
  <c r="E47" i="4"/>
  <c r="D47" i="4"/>
  <c r="C47" i="4"/>
  <c r="B47" i="4"/>
  <c r="A47" i="4"/>
  <c r="R46" i="4"/>
  <c r="L46" i="4"/>
  <c r="K46" i="4"/>
  <c r="J46" i="4"/>
  <c r="I46" i="4"/>
  <c r="H46" i="4"/>
  <c r="G46" i="4"/>
  <c r="F46" i="4"/>
  <c r="E46" i="4"/>
  <c r="D46" i="4"/>
  <c r="C46" i="4"/>
  <c r="B46" i="4"/>
  <c r="A46" i="4"/>
  <c r="R45" i="4"/>
  <c r="L45" i="4"/>
  <c r="K45" i="4"/>
  <c r="J45" i="4"/>
  <c r="I45" i="4"/>
  <c r="H45" i="4"/>
  <c r="G45" i="4"/>
  <c r="F45" i="4"/>
  <c r="E45" i="4"/>
  <c r="D45" i="4"/>
  <c r="C45" i="4"/>
  <c r="B45" i="4"/>
  <c r="A45" i="4"/>
  <c r="R44" i="4"/>
  <c r="L44" i="4"/>
  <c r="K44" i="4"/>
  <c r="J44" i="4"/>
  <c r="I44" i="4"/>
  <c r="H44" i="4"/>
  <c r="G44" i="4"/>
  <c r="F44" i="4"/>
  <c r="E44" i="4"/>
  <c r="D44" i="4"/>
  <c r="C44" i="4"/>
  <c r="B44" i="4"/>
  <c r="A44" i="4"/>
  <c r="R43" i="4"/>
  <c r="L43" i="4"/>
  <c r="K43" i="4"/>
  <c r="J43" i="4"/>
  <c r="I43" i="4"/>
  <c r="H43" i="4"/>
  <c r="G43" i="4"/>
  <c r="F43" i="4"/>
  <c r="E43" i="4"/>
  <c r="D43" i="4"/>
  <c r="C43" i="4"/>
  <c r="B43" i="4"/>
  <c r="A43" i="4"/>
  <c r="R42" i="4"/>
  <c r="L42" i="4"/>
  <c r="K42" i="4"/>
  <c r="J42" i="4"/>
  <c r="I42" i="4"/>
  <c r="H42" i="4"/>
  <c r="G42" i="4"/>
  <c r="F42" i="4"/>
  <c r="E42" i="4"/>
  <c r="D42" i="4"/>
  <c r="C42" i="4"/>
  <c r="B42" i="4"/>
  <c r="A42" i="4"/>
  <c r="R41" i="4"/>
  <c r="L41" i="4"/>
  <c r="K41" i="4"/>
  <c r="J41" i="4"/>
  <c r="I41" i="4"/>
  <c r="H41" i="4"/>
  <c r="G41" i="4"/>
  <c r="F41" i="4"/>
  <c r="E41" i="4"/>
  <c r="D41" i="4"/>
  <c r="C41" i="4"/>
  <c r="B41" i="4"/>
  <c r="A41" i="4"/>
  <c r="R40" i="4"/>
  <c r="L40" i="4"/>
  <c r="K40" i="4"/>
  <c r="J40" i="4"/>
  <c r="I40" i="4"/>
  <c r="H40" i="4"/>
  <c r="G40" i="4"/>
  <c r="F40" i="4"/>
  <c r="E40" i="4"/>
  <c r="D40" i="4"/>
  <c r="C40" i="4"/>
  <c r="B40" i="4"/>
  <c r="A40" i="4"/>
  <c r="R39" i="4"/>
  <c r="L39" i="4"/>
  <c r="K39" i="4"/>
  <c r="J39" i="4"/>
  <c r="I39" i="4"/>
  <c r="H39" i="4"/>
  <c r="G39" i="4"/>
  <c r="F39" i="4"/>
  <c r="E39" i="4"/>
  <c r="D39" i="4"/>
  <c r="C39" i="4"/>
  <c r="B39" i="4"/>
  <c r="A39" i="4"/>
  <c r="R38" i="4"/>
  <c r="L38" i="4"/>
  <c r="K38" i="4"/>
  <c r="J38" i="4"/>
  <c r="I38" i="4"/>
  <c r="H38" i="4"/>
  <c r="G38" i="4"/>
  <c r="F38" i="4"/>
  <c r="E38" i="4"/>
  <c r="D38" i="4"/>
  <c r="C38" i="4"/>
  <c r="B38" i="4"/>
  <c r="A38" i="4"/>
  <c r="R37" i="4"/>
  <c r="L37" i="4"/>
  <c r="K37" i="4"/>
  <c r="J37" i="4"/>
  <c r="I37" i="4"/>
  <c r="H37" i="4"/>
  <c r="G37" i="4"/>
  <c r="F37" i="4"/>
  <c r="E37" i="4"/>
  <c r="D37" i="4"/>
  <c r="C37" i="4"/>
  <c r="B37" i="4"/>
  <c r="A37" i="4"/>
  <c r="R36" i="4"/>
  <c r="L36" i="4"/>
  <c r="K36" i="4"/>
  <c r="J36" i="4"/>
  <c r="I36" i="4"/>
  <c r="H36" i="4"/>
  <c r="G36" i="4"/>
  <c r="F36" i="4"/>
  <c r="E36" i="4"/>
  <c r="D36" i="4"/>
  <c r="C36" i="4"/>
  <c r="B36" i="4"/>
  <c r="A36" i="4"/>
  <c r="R35" i="4"/>
  <c r="L35" i="4"/>
  <c r="K35" i="4"/>
  <c r="J35" i="4"/>
  <c r="I35" i="4"/>
  <c r="H35" i="4"/>
  <c r="G35" i="4"/>
  <c r="F35" i="4"/>
  <c r="E35" i="4"/>
  <c r="D35" i="4"/>
  <c r="C35" i="4"/>
  <c r="B35" i="4"/>
  <c r="A35" i="4"/>
  <c r="R34" i="4"/>
  <c r="L34" i="4"/>
  <c r="K34" i="4"/>
  <c r="J34" i="4"/>
  <c r="I34" i="4"/>
  <c r="H34" i="4"/>
  <c r="G34" i="4"/>
  <c r="F34" i="4"/>
  <c r="E34" i="4"/>
  <c r="D34" i="4"/>
  <c r="C34" i="4"/>
  <c r="B34" i="4"/>
  <c r="A34" i="4"/>
  <c r="R33" i="4"/>
  <c r="L33" i="4"/>
  <c r="K33" i="4"/>
  <c r="J33" i="4"/>
  <c r="I33" i="4"/>
  <c r="H33" i="4"/>
  <c r="G33" i="4"/>
  <c r="F33" i="4"/>
  <c r="E33" i="4"/>
  <c r="D33" i="4"/>
  <c r="C33" i="4"/>
  <c r="B33" i="4"/>
  <c r="A33" i="4"/>
  <c r="R32" i="4"/>
  <c r="L32" i="4"/>
  <c r="K32" i="4"/>
  <c r="J32" i="4"/>
  <c r="I32" i="4"/>
  <c r="H32" i="4"/>
  <c r="G32" i="4"/>
  <c r="F32" i="4"/>
  <c r="E32" i="4"/>
  <c r="D32" i="4"/>
  <c r="C32" i="4"/>
  <c r="B32" i="4"/>
  <c r="A32" i="4"/>
  <c r="R31" i="4"/>
  <c r="L31" i="4"/>
  <c r="K31" i="4"/>
  <c r="J31" i="4"/>
  <c r="I31" i="4"/>
  <c r="H31" i="4"/>
  <c r="G31" i="4"/>
  <c r="F31" i="4"/>
  <c r="E31" i="4"/>
  <c r="D31" i="4"/>
  <c r="C31" i="4"/>
  <c r="B31" i="4"/>
  <c r="A31" i="4"/>
  <c r="R30" i="4"/>
  <c r="L30" i="4"/>
  <c r="K30" i="4"/>
  <c r="J30" i="4"/>
  <c r="I30" i="4"/>
  <c r="H30" i="4"/>
  <c r="G30" i="4"/>
  <c r="F30" i="4"/>
  <c r="E30" i="4"/>
  <c r="D30" i="4"/>
  <c r="C30" i="4"/>
  <c r="B30" i="4"/>
  <c r="A30" i="4"/>
  <c r="R29" i="4"/>
  <c r="L29" i="4"/>
  <c r="K29" i="4"/>
  <c r="J29" i="4"/>
  <c r="I29" i="4"/>
  <c r="H29" i="4"/>
  <c r="G29" i="4"/>
  <c r="F29" i="4"/>
  <c r="E29" i="4"/>
  <c r="D29" i="4"/>
  <c r="C29" i="4"/>
  <c r="B29" i="4"/>
  <c r="A29" i="4"/>
  <c r="R28" i="4"/>
  <c r="L28" i="4"/>
  <c r="K28" i="4"/>
  <c r="J28" i="4"/>
  <c r="I28" i="4"/>
  <c r="H28" i="4"/>
  <c r="G28" i="4"/>
  <c r="F28" i="4"/>
  <c r="E28" i="4"/>
  <c r="D28" i="4"/>
  <c r="C28" i="4"/>
  <c r="B28" i="4"/>
  <c r="A28" i="4"/>
  <c r="R27" i="4"/>
  <c r="L27" i="4"/>
  <c r="K27" i="4"/>
  <c r="J27" i="4"/>
  <c r="I27" i="4"/>
  <c r="H27" i="4"/>
  <c r="G27" i="4"/>
  <c r="F27" i="4"/>
  <c r="E27" i="4"/>
  <c r="D27" i="4"/>
  <c r="C27" i="4"/>
  <c r="B27" i="4"/>
  <c r="A27" i="4"/>
  <c r="R26" i="4"/>
  <c r="L26" i="4"/>
  <c r="K26" i="4"/>
  <c r="J26" i="4"/>
  <c r="I26" i="4"/>
  <c r="H26" i="4"/>
  <c r="G26" i="4"/>
  <c r="F26" i="4"/>
  <c r="E26" i="4"/>
  <c r="D26" i="4"/>
  <c r="C26" i="4"/>
  <c r="B26" i="4"/>
  <c r="A26" i="4"/>
  <c r="R25" i="4"/>
  <c r="P25" i="4"/>
  <c r="L25" i="4"/>
  <c r="K25" i="4"/>
  <c r="J25" i="4"/>
  <c r="I25" i="4"/>
  <c r="H25" i="4"/>
  <c r="G25" i="4"/>
  <c r="F25" i="4"/>
  <c r="E25" i="4"/>
  <c r="D25" i="4"/>
  <c r="C25" i="4"/>
  <c r="B25" i="4"/>
  <c r="A25" i="4"/>
  <c r="R24" i="4"/>
  <c r="L24" i="4"/>
  <c r="K24" i="4"/>
  <c r="J24" i="4"/>
  <c r="I24" i="4"/>
  <c r="H24" i="4"/>
  <c r="G24" i="4"/>
  <c r="F24" i="4"/>
  <c r="E24" i="4"/>
  <c r="D24" i="4"/>
  <c r="C24" i="4"/>
  <c r="B24" i="4"/>
  <c r="A24" i="4"/>
  <c r="R23" i="4"/>
  <c r="P23" i="4"/>
  <c r="L23" i="4"/>
  <c r="K23" i="4"/>
  <c r="J23" i="4"/>
  <c r="I23" i="4"/>
  <c r="H23" i="4"/>
  <c r="G23" i="4"/>
  <c r="F23" i="4"/>
  <c r="E23" i="4"/>
  <c r="D23" i="4"/>
  <c r="C23" i="4"/>
  <c r="B23" i="4"/>
  <c r="A23" i="4"/>
  <c r="R22" i="4"/>
  <c r="L22" i="4"/>
  <c r="K22" i="4"/>
  <c r="J22" i="4"/>
  <c r="I22" i="4"/>
  <c r="H22" i="4"/>
  <c r="G22" i="4"/>
  <c r="F22" i="4"/>
  <c r="E22" i="4"/>
  <c r="D22" i="4"/>
  <c r="C22" i="4"/>
  <c r="B22" i="4"/>
  <c r="A22" i="4"/>
  <c r="R21" i="4"/>
  <c r="P21" i="4"/>
  <c r="L21" i="4"/>
  <c r="K21" i="4"/>
  <c r="J21" i="4"/>
  <c r="I21" i="4"/>
  <c r="H21" i="4"/>
  <c r="G21" i="4"/>
  <c r="F21" i="4"/>
  <c r="E21" i="4"/>
  <c r="D21" i="4"/>
  <c r="C21" i="4"/>
  <c r="B21" i="4"/>
  <c r="A21" i="4"/>
  <c r="R20" i="4"/>
  <c r="L20" i="4"/>
  <c r="K20" i="4"/>
  <c r="J20" i="4"/>
  <c r="I20" i="4"/>
  <c r="H20" i="4"/>
  <c r="G20" i="4"/>
  <c r="F20" i="4"/>
  <c r="E20" i="4"/>
  <c r="D20" i="4"/>
  <c r="C20" i="4"/>
  <c r="B20" i="4"/>
  <c r="A20" i="4"/>
  <c r="R19" i="4"/>
  <c r="P19" i="4"/>
  <c r="L19" i="4"/>
  <c r="K19" i="4"/>
  <c r="J19" i="4"/>
  <c r="I19" i="4"/>
  <c r="H19" i="4"/>
  <c r="G19" i="4"/>
  <c r="F19" i="4"/>
  <c r="E19" i="4"/>
  <c r="D19" i="4"/>
  <c r="C19" i="4"/>
  <c r="B19" i="4"/>
  <c r="A19" i="4"/>
  <c r="R18" i="4"/>
  <c r="L18" i="4"/>
  <c r="K18" i="4"/>
  <c r="J18" i="4"/>
  <c r="I18" i="4"/>
  <c r="H18" i="4"/>
  <c r="G18" i="4"/>
  <c r="F18" i="4"/>
  <c r="E18" i="4"/>
  <c r="D18" i="4"/>
  <c r="C18" i="4"/>
  <c r="B18" i="4"/>
  <c r="A18" i="4"/>
  <c r="G17" i="4"/>
  <c r="F17" i="4"/>
  <c r="E17" i="4"/>
  <c r="D17" i="4"/>
  <c r="C17" i="4"/>
  <c r="B17" i="4"/>
  <c r="A17" i="4"/>
  <c r="G16" i="4"/>
  <c r="F16" i="4"/>
  <c r="E16" i="4"/>
  <c r="D16" i="4"/>
  <c r="C16" i="4"/>
  <c r="B16" i="4"/>
  <c r="A16" i="4"/>
  <c r="G15" i="4"/>
  <c r="F15" i="4"/>
  <c r="E15" i="4"/>
  <c r="D15" i="4"/>
  <c r="C15" i="4"/>
  <c r="B15" i="4"/>
  <c r="A15" i="4"/>
  <c r="G14" i="4"/>
  <c r="F14" i="4"/>
  <c r="E14" i="4"/>
  <c r="D14" i="4"/>
  <c r="C14" i="4"/>
  <c r="B14" i="4"/>
  <c r="A14" i="4"/>
  <c r="P13" i="4"/>
  <c r="G13" i="4"/>
  <c r="F13" i="4"/>
  <c r="E13" i="4"/>
  <c r="D13" i="4"/>
  <c r="C13" i="4"/>
  <c r="B13" i="4"/>
  <c r="A13" i="4"/>
  <c r="G12" i="4"/>
  <c r="F12" i="4"/>
  <c r="E12" i="4"/>
  <c r="D12" i="4"/>
  <c r="C12" i="4"/>
  <c r="B12" i="4"/>
  <c r="A12" i="4"/>
  <c r="G11" i="4"/>
  <c r="F11" i="4"/>
  <c r="E11" i="4"/>
  <c r="D11" i="4"/>
  <c r="C11" i="4"/>
  <c r="B11" i="4"/>
  <c r="A11" i="4"/>
  <c r="Q10" i="4"/>
  <c r="G10" i="4"/>
  <c r="F10" i="4"/>
  <c r="E10" i="4"/>
  <c r="D10" i="4"/>
  <c r="C10" i="4"/>
  <c r="B10" i="4"/>
  <c r="A10" i="4"/>
  <c r="H4" i="4"/>
  <c r="F4" i="4"/>
  <c r="D4" i="4"/>
  <c r="B4" i="4"/>
  <c r="Q259" i="3"/>
  <c r="M259" i="3"/>
  <c r="J259" i="3"/>
  <c r="I259" i="3"/>
  <c r="Q258" i="3"/>
  <c r="M258" i="3"/>
  <c r="J258" i="3"/>
  <c r="I258" i="3"/>
  <c r="Q257" i="3"/>
  <c r="M257" i="3"/>
  <c r="J257" i="3"/>
  <c r="I257" i="3"/>
  <c r="Q256" i="3"/>
  <c r="M256" i="3"/>
  <c r="J256" i="3"/>
  <c r="I256" i="3"/>
  <c r="Q255" i="3"/>
  <c r="M255" i="3"/>
  <c r="J255" i="3"/>
  <c r="I255" i="3"/>
  <c r="Q254" i="3"/>
  <c r="M254" i="3"/>
  <c r="J254" i="3"/>
  <c r="I254" i="3"/>
  <c r="Q253" i="3"/>
  <c r="M253" i="3"/>
  <c r="J253" i="3"/>
  <c r="I253" i="3"/>
  <c r="Q252" i="3"/>
  <c r="M252" i="3"/>
  <c r="J252" i="3"/>
  <c r="I252" i="3"/>
  <c r="Q251" i="3"/>
  <c r="M251" i="3"/>
  <c r="J251" i="3"/>
  <c r="I251" i="3"/>
  <c r="Q250" i="3"/>
  <c r="M250" i="3"/>
  <c r="J250" i="3"/>
  <c r="I250" i="3"/>
  <c r="Q249" i="3"/>
  <c r="M249" i="3"/>
  <c r="J249" i="3"/>
  <c r="I249" i="3"/>
  <c r="Q248" i="3"/>
  <c r="M248" i="3"/>
  <c r="J248" i="3"/>
  <c r="I248" i="3"/>
  <c r="Q247" i="3"/>
  <c r="M247" i="3"/>
  <c r="J247" i="3"/>
  <c r="I247" i="3"/>
  <c r="Q246" i="3"/>
  <c r="M246" i="3"/>
  <c r="J246" i="3"/>
  <c r="I246" i="3"/>
  <c r="Q245" i="3"/>
  <c r="M245" i="3"/>
  <c r="J245" i="3"/>
  <c r="I245" i="3"/>
  <c r="Q244" i="3"/>
  <c r="M244" i="3"/>
  <c r="J244" i="3"/>
  <c r="I244" i="3"/>
  <c r="Q243" i="3"/>
  <c r="M243" i="3"/>
  <c r="J243" i="3"/>
  <c r="I243" i="3"/>
  <c r="Q242" i="3"/>
  <c r="M242" i="3"/>
  <c r="J242" i="3"/>
  <c r="I242" i="3"/>
  <c r="Q241" i="3"/>
  <c r="M241" i="3"/>
  <c r="J241" i="3"/>
  <c r="I241" i="3"/>
  <c r="Q240" i="3"/>
  <c r="M240" i="3"/>
  <c r="J240" i="3"/>
  <c r="I240" i="3"/>
  <c r="Q239" i="3"/>
  <c r="M239" i="3"/>
  <c r="J239" i="3"/>
  <c r="I239" i="3"/>
  <c r="Q238" i="3"/>
  <c r="M238" i="3"/>
  <c r="J238" i="3"/>
  <c r="I238" i="3"/>
  <c r="Q237" i="3"/>
  <c r="M237" i="3"/>
  <c r="J237" i="3"/>
  <c r="I237" i="3"/>
  <c r="Q236" i="3"/>
  <c r="M236" i="3"/>
  <c r="J236" i="3"/>
  <c r="I236" i="3"/>
  <c r="Q235" i="3"/>
  <c r="M235" i="3"/>
  <c r="J235" i="3"/>
  <c r="I235" i="3"/>
  <c r="Q234" i="3"/>
  <c r="M234" i="3"/>
  <c r="J234" i="3"/>
  <c r="I234" i="3"/>
  <c r="Q233" i="3"/>
  <c r="M233" i="3"/>
  <c r="J233" i="3"/>
  <c r="I233" i="3"/>
  <c r="Q232" i="3"/>
  <c r="M232" i="3"/>
  <c r="J232" i="3"/>
  <c r="I232" i="3"/>
  <c r="Q231" i="3"/>
  <c r="M231" i="3"/>
  <c r="J231" i="3"/>
  <c r="I231" i="3"/>
  <c r="Q230" i="3"/>
  <c r="M230" i="3"/>
  <c r="J230" i="3"/>
  <c r="I230" i="3"/>
  <c r="Q229" i="3"/>
  <c r="M229" i="3"/>
  <c r="J229" i="3"/>
  <c r="I229" i="3"/>
  <c r="Q228" i="3"/>
  <c r="M228" i="3"/>
  <c r="J228" i="3"/>
  <c r="I228" i="3"/>
  <c r="Q227" i="3"/>
  <c r="M227" i="3"/>
  <c r="J227" i="3"/>
  <c r="I227" i="3"/>
  <c r="Q226" i="3"/>
  <c r="M226" i="3"/>
  <c r="J226" i="3"/>
  <c r="I226" i="3"/>
  <c r="Q225" i="3"/>
  <c r="M225" i="3"/>
  <c r="J225" i="3"/>
  <c r="I225" i="3"/>
  <c r="Q224" i="3"/>
  <c r="M224" i="3"/>
  <c r="J224" i="3"/>
  <c r="I224" i="3"/>
  <c r="Q223" i="3"/>
  <c r="M223" i="3"/>
  <c r="J223" i="3"/>
  <c r="I223" i="3"/>
  <c r="Q222" i="3"/>
  <c r="M222" i="3"/>
  <c r="J222" i="3"/>
  <c r="I222" i="3"/>
  <c r="Q221" i="3"/>
  <c r="M221" i="3"/>
  <c r="J221" i="3"/>
  <c r="I221" i="3"/>
  <c r="Q220" i="3"/>
  <c r="M220" i="3"/>
  <c r="J220" i="3"/>
  <c r="I220" i="3"/>
  <c r="Q219" i="3"/>
  <c r="M219" i="3"/>
  <c r="J219" i="3"/>
  <c r="I219" i="3"/>
  <c r="Q218" i="3"/>
  <c r="M218" i="3"/>
  <c r="J218" i="3"/>
  <c r="I218" i="3"/>
  <c r="Q217" i="3"/>
  <c r="M217" i="3"/>
  <c r="J217" i="3"/>
  <c r="I217" i="3"/>
  <c r="Q216" i="3"/>
  <c r="M216" i="3"/>
  <c r="J216" i="3"/>
  <c r="I216" i="3"/>
  <c r="Q215" i="3"/>
  <c r="M215" i="3"/>
  <c r="J215" i="3"/>
  <c r="I215" i="3"/>
  <c r="Q214" i="3"/>
  <c r="M214" i="3"/>
  <c r="J214" i="3"/>
  <c r="I214" i="3"/>
  <c r="Q213" i="3"/>
  <c r="M213" i="3"/>
  <c r="J213" i="3"/>
  <c r="I213" i="3"/>
  <c r="Q212" i="3"/>
  <c r="M212" i="3"/>
  <c r="J212" i="3"/>
  <c r="I212" i="3"/>
  <c r="Q211" i="3"/>
  <c r="M211" i="3"/>
  <c r="J211" i="3"/>
  <c r="I211" i="3"/>
  <c r="Q210" i="3"/>
  <c r="M210" i="3"/>
  <c r="J210" i="3"/>
  <c r="I210" i="3"/>
  <c r="Q209" i="3"/>
  <c r="M209" i="3"/>
  <c r="J209" i="3"/>
  <c r="I209" i="3"/>
  <c r="Q208" i="3"/>
  <c r="M208" i="3"/>
  <c r="J208" i="3"/>
  <c r="I208" i="3"/>
  <c r="Q207" i="3"/>
  <c r="M207" i="3"/>
  <c r="J207" i="3"/>
  <c r="I207" i="3"/>
  <c r="Q206" i="3"/>
  <c r="M206" i="3"/>
  <c r="J206" i="3"/>
  <c r="I206" i="3"/>
  <c r="Q205" i="3"/>
  <c r="M205" i="3"/>
  <c r="J205" i="3"/>
  <c r="I205" i="3"/>
  <c r="Q204" i="3"/>
  <c r="M204" i="3"/>
  <c r="J204" i="3"/>
  <c r="I204" i="3"/>
  <c r="Q203" i="3"/>
  <c r="M203" i="3"/>
  <c r="J203" i="3"/>
  <c r="I203" i="3"/>
  <c r="Q202" i="3"/>
  <c r="M202" i="3"/>
  <c r="J202" i="3"/>
  <c r="I202" i="3"/>
  <c r="Q201" i="3"/>
  <c r="M201" i="3"/>
  <c r="J201" i="3"/>
  <c r="I201" i="3"/>
  <c r="Q200" i="3"/>
  <c r="M200" i="3"/>
  <c r="J200" i="3"/>
  <c r="I200" i="3"/>
  <c r="Q199" i="3"/>
  <c r="M199" i="3"/>
  <c r="J199" i="3"/>
  <c r="I199" i="3"/>
  <c r="Q198" i="3"/>
  <c r="M198" i="3"/>
  <c r="J198" i="3"/>
  <c r="I198" i="3"/>
  <c r="Q197" i="3"/>
  <c r="M197" i="3"/>
  <c r="J197" i="3"/>
  <c r="I197" i="3"/>
  <c r="Q196" i="3"/>
  <c r="M196" i="3"/>
  <c r="J196" i="3"/>
  <c r="I196" i="3"/>
  <c r="Q195" i="3"/>
  <c r="M195" i="3"/>
  <c r="J195" i="3"/>
  <c r="I195" i="3"/>
  <c r="Q194" i="3"/>
  <c r="M194" i="3"/>
  <c r="J194" i="3"/>
  <c r="I194" i="3"/>
  <c r="Q193" i="3"/>
  <c r="M193" i="3"/>
  <c r="J193" i="3"/>
  <c r="I193" i="3"/>
  <c r="Q192" i="3"/>
  <c r="M192" i="3"/>
  <c r="J192" i="3"/>
  <c r="I192" i="3"/>
  <c r="Q191" i="3"/>
  <c r="M191" i="3"/>
  <c r="J191" i="3"/>
  <c r="I191" i="3"/>
  <c r="Q190" i="3"/>
  <c r="M190" i="3"/>
  <c r="J190" i="3"/>
  <c r="I190" i="3"/>
  <c r="Q189" i="3"/>
  <c r="M189" i="3"/>
  <c r="J189" i="3"/>
  <c r="I189" i="3"/>
  <c r="Q188" i="3"/>
  <c r="M188" i="3"/>
  <c r="J188" i="3"/>
  <c r="I188" i="3"/>
  <c r="Q187" i="3"/>
  <c r="M187" i="3"/>
  <c r="J187" i="3"/>
  <c r="I187" i="3"/>
  <c r="Q186" i="3"/>
  <c r="M186" i="3"/>
  <c r="J186" i="3"/>
  <c r="I186" i="3"/>
  <c r="Q185" i="3"/>
  <c r="M185" i="3"/>
  <c r="J185" i="3"/>
  <c r="I185" i="3"/>
  <c r="Q184" i="3"/>
  <c r="M184" i="3"/>
  <c r="J184" i="3"/>
  <c r="I184" i="3"/>
  <c r="Q183" i="3"/>
  <c r="M183" i="3"/>
  <c r="J183" i="3"/>
  <c r="I183" i="3"/>
  <c r="Q182" i="3"/>
  <c r="M182" i="3"/>
  <c r="J182" i="3"/>
  <c r="I182" i="3"/>
  <c r="Q181" i="3"/>
  <c r="M181" i="3"/>
  <c r="J181" i="3"/>
  <c r="I181" i="3"/>
  <c r="Q180" i="3"/>
  <c r="M180" i="3"/>
  <c r="J180" i="3"/>
  <c r="I180" i="3"/>
  <c r="Q179" i="3"/>
  <c r="M179" i="3"/>
  <c r="J179" i="3"/>
  <c r="I179" i="3"/>
  <c r="Q178" i="3"/>
  <c r="M178" i="3"/>
  <c r="J178" i="3"/>
  <c r="I178" i="3"/>
  <c r="Q177" i="3"/>
  <c r="M177" i="3"/>
  <c r="J177" i="3"/>
  <c r="I177" i="3"/>
  <c r="Q176" i="3"/>
  <c r="M176" i="3"/>
  <c r="J176" i="3"/>
  <c r="I176" i="3"/>
  <c r="Q175" i="3"/>
  <c r="M175" i="3"/>
  <c r="J175" i="3"/>
  <c r="I175" i="3"/>
  <c r="Q174" i="3"/>
  <c r="M174" i="3"/>
  <c r="J174" i="3"/>
  <c r="I174" i="3"/>
  <c r="Q173" i="3"/>
  <c r="M173" i="3"/>
  <c r="J173" i="3"/>
  <c r="I173" i="3"/>
  <c r="Q172" i="3"/>
  <c r="M172" i="3"/>
  <c r="J172" i="3"/>
  <c r="I172" i="3"/>
  <c r="Q171" i="3"/>
  <c r="M171" i="3"/>
  <c r="J171" i="3"/>
  <c r="I171" i="3"/>
  <c r="Q170" i="3"/>
  <c r="M170" i="3"/>
  <c r="J170" i="3"/>
  <c r="I170" i="3"/>
  <c r="Q169" i="3"/>
  <c r="M169" i="3"/>
  <c r="J169" i="3"/>
  <c r="I169" i="3"/>
  <c r="Q168" i="3"/>
  <c r="M168" i="3"/>
  <c r="J168" i="3"/>
  <c r="I168" i="3"/>
  <c r="Q167" i="3"/>
  <c r="M167" i="3"/>
  <c r="J167" i="3"/>
  <c r="I167" i="3"/>
  <c r="Q166" i="3"/>
  <c r="M166" i="3"/>
  <c r="J166" i="3"/>
  <c r="I166" i="3"/>
  <c r="Q165" i="3"/>
  <c r="M165" i="3"/>
  <c r="J165" i="3"/>
  <c r="I165" i="3"/>
  <c r="Q164" i="3"/>
  <c r="M164" i="3"/>
  <c r="J164" i="3"/>
  <c r="I164" i="3"/>
  <c r="Q163" i="3"/>
  <c r="M163" i="3"/>
  <c r="J163" i="3"/>
  <c r="I163" i="3"/>
  <c r="Q162" i="3"/>
  <c r="M162" i="3"/>
  <c r="J162" i="3"/>
  <c r="I162" i="3"/>
  <c r="Q161" i="3"/>
  <c r="M161" i="3"/>
  <c r="J161" i="3"/>
  <c r="I161" i="3"/>
  <c r="Q160" i="3"/>
  <c r="M160" i="3"/>
  <c r="J160" i="3"/>
  <c r="I160" i="3"/>
  <c r="Q159" i="3"/>
  <c r="M159" i="3"/>
  <c r="J159" i="3"/>
  <c r="I159" i="3"/>
  <c r="Q158" i="3"/>
  <c r="M158" i="3"/>
  <c r="J158" i="3"/>
  <c r="I158" i="3"/>
  <c r="Q157" i="3"/>
  <c r="M157" i="3"/>
  <c r="J157" i="3"/>
  <c r="I157" i="3"/>
  <c r="Q156" i="3"/>
  <c r="M156" i="3"/>
  <c r="J156" i="3"/>
  <c r="I156" i="3"/>
  <c r="Q155" i="3"/>
  <c r="M155" i="3"/>
  <c r="J155" i="3"/>
  <c r="I155" i="3"/>
  <c r="Q154" i="3"/>
  <c r="M154" i="3"/>
  <c r="J154" i="3"/>
  <c r="I154" i="3"/>
  <c r="Q153" i="3"/>
  <c r="M153" i="3"/>
  <c r="J153" i="3"/>
  <c r="I153" i="3"/>
  <c r="Q152" i="3"/>
  <c r="M152" i="3"/>
  <c r="J152" i="3"/>
  <c r="I152" i="3"/>
  <c r="Q151" i="3"/>
  <c r="M151" i="3"/>
  <c r="J151" i="3"/>
  <c r="I151" i="3"/>
  <c r="Q150" i="3"/>
  <c r="M150" i="3"/>
  <c r="J150" i="3"/>
  <c r="I150" i="3"/>
  <c r="Q149" i="3"/>
  <c r="M149" i="3"/>
  <c r="J149" i="3"/>
  <c r="I149" i="3"/>
  <c r="Q148" i="3"/>
  <c r="M148" i="3"/>
  <c r="J148" i="3"/>
  <c r="I148" i="3"/>
  <c r="Q147" i="3"/>
  <c r="M147" i="3"/>
  <c r="J147" i="3"/>
  <c r="I147" i="3"/>
  <c r="Q146" i="3"/>
  <c r="M146" i="3"/>
  <c r="J146" i="3"/>
  <c r="I146" i="3"/>
  <c r="Q145" i="3"/>
  <c r="M145" i="3"/>
  <c r="J145" i="3"/>
  <c r="I145" i="3"/>
  <c r="Q144" i="3"/>
  <c r="M144" i="3"/>
  <c r="J144" i="3"/>
  <c r="I144" i="3"/>
  <c r="Q143" i="3"/>
  <c r="M143" i="3"/>
  <c r="J143" i="3"/>
  <c r="I143" i="3"/>
  <c r="Q142" i="3"/>
  <c r="M142" i="3"/>
  <c r="J142" i="3"/>
  <c r="I142" i="3"/>
  <c r="Q141" i="3"/>
  <c r="M141" i="3"/>
  <c r="J141" i="3"/>
  <c r="I141" i="3"/>
  <c r="Q140" i="3"/>
  <c r="M140" i="3"/>
  <c r="J140" i="3"/>
  <c r="I140" i="3"/>
  <c r="Q139" i="3"/>
  <c r="M139" i="3"/>
  <c r="J139" i="3"/>
  <c r="I139" i="3"/>
  <c r="Q138" i="3"/>
  <c r="M138" i="3"/>
  <c r="J138" i="3"/>
  <c r="I138" i="3"/>
  <c r="Q137" i="3"/>
  <c r="M137" i="3"/>
  <c r="J137" i="3"/>
  <c r="I137" i="3"/>
  <c r="Q136" i="3"/>
  <c r="M136" i="3"/>
  <c r="J136" i="3"/>
  <c r="I136" i="3"/>
  <c r="Q135" i="3"/>
  <c r="M135" i="3"/>
  <c r="J135" i="3"/>
  <c r="I135" i="3"/>
  <c r="Q134" i="3"/>
  <c r="M134" i="3"/>
  <c r="J134" i="3"/>
  <c r="I134" i="3"/>
  <c r="Q133" i="3"/>
  <c r="M133" i="3"/>
  <c r="J133" i="3"/>
  <c r="I133" i="3"/>
  <c r="Q132" i="3"/>
  <c r="M132" i="3"/>
  <c r="J132" i="3"/>
  <c r="I132" i="3"/>
  <c r="Q131" i="3"/>
  <c r="M131" i="3"/>
  <c r="J131" i="3"/>
  <c r="I131" i="3"/>
  <c r="Q130" i="3"/>
  <c r="M130" i="3"/>
  <c r="J130" i="3"/>
  <c r="I130" i="3"/>
  <c r="Q129" i="3"/>
  <c r="M129" i="3"/>
  <c r="J129" i="3"/>
  <c r="I129" i="3"/>
  <c r="Q128" i="3"/>
  <c r="M128" i="3"/>
  <c r="J128" i="3"/>
  <c r="I128" i="3"/>
  <c r="Q127" i="3"/>
  <c r="M127" i="3"/>
  <c r="J127" i="3"/>
  <c r="I127" i="3"/>
  <c r="Q126" i="3"/>
  <c r="M126" i="3"/>
  <c r="J126" i="3"/>
  <c r="I126" i="3"/>
  <c r="Q125" i="3"/>
  <c r="M125" i="3"/>
  <c r="J125" i="3"/>
  <c r="I125" i="3"/>
  <c r="Q124" i="3"/>
  <c r="M124" i="3"/>
  <c r="J124" i="3"/>
  <c r="I124" i="3"/>
  <c r="Q123" i="3"/>
  <c r="M123" i="3"/>
  <c r="J123" i="3"/>
  <c r="I123" i="3"/>
  <c r="Q122" i="3"/>
  <c r="M122" i="3"/>
  <c r="J122" i="3"/>
  <c r="I122" i="3"/>
  <c r="Q121" i="3"/>
  <c r="M121" i="3"/>
  <c r="J121" i="3"/>
  <c r="I121" i="3"/>
  <c r="Q120" i="3"/>
  <c r="M120" i="3"/>
  <c r="J120" i="3"/>
  <c r="I120" i="3"/>
  <c r="Q119" i="3"/>
  <c r="M119" i="3"/>
  <c r="J119" i="3"/>
  <c r="I119" i="3"/>
  <c r="Q118" i="3"/>
  <c r="M118" i="3"/>
  <c r="J118" i="3"/>
  <c r="I118" i="3"/>
  <c r="Q117" i="3"/>
  <c r="M117" i="3"/>
  <c r="J117" i="3"/>
  <c r="I117" i="3"/>
  <c r="Q116" i="3"/>
  <c r="M116" i="3"/>
  <c r="J116" i="3"/>
  <c r="I116" i="3"/>
  <c r="Q115" i="3"/>
  <c r="M115" i="3"/>
  <c r="J115" i="3"/>
  <c r="I115" i="3"/>
  <c r="Q114" i="3"/>
  <c r="M114" i="3"/>
  <c r="J114" i="3"/>
  <c r="I114" i="3"/>
  <c r="Q113" i="3"/>
  <c r="M113" i="3"/>
  <c r="J113" i="3"/>
  <c r="I113" i="3"/>
  <c r="Q112" i="3"/>
  <c r="M112" i="3"/>
  <c r="J112" i="3"/>
  <c r="I112" i="3"/>
  <c r="Q111" i="3"/>
  <c r="M111" i="3"/>
  <c r="J111" i="3"/>
  <c r="I111" i="3"/>
  <c r="Q110" i="3"/>
  <c r="M110" i="3"/>
  <c r="J110" i="3"/>
  <c r="I110" i="3"/>
  <c r="Q109" i="3"/>
  <c r="M109" i="3"/>
  <c r="J109" i="3"/>
  <c r="I109" i="3"/>
  <c r="Q108" i="3"/>
  <c r="M108" i="3"/>
  <c r="J108" i="3"/>
  <c r="I108" i="3"/>
  <c r="Q107" i="3"/>
  <c r="M107" i="3"/>
  <c r="J107" i="3"/>
  <c r="I107" i="3"/>
  <c r="Q106" i="3"/>
  <c r="M106" i="3"/>
  <c r="J106" i="3"/>
  <c r="I106" i="3"/>
  <c r="Q105" i="3"/>
  <c r="M105" i="3"/>
  <c r="J105" i="3"/>
  <c r="I105" i="3"/>
  <c r="Q104" i="3"/>
  <c r="M104" i="3"/>
  <c r="J104" i="3"/>
  <c r="I104" i="3"/>
  <c r="Q103" i="3"/>
  <c r="M103" i="3"/>
  <c r="J103" i="3"/>
  <c r="I103" i="3"/>
  <c r="Q102" i="3"/>
  <c r="M102" i="3"/>
  <c r="J102" i="3"/>
  <c r="I102" i="3"/>
  <c r="Q101" i="3"/>
  <c r="M101" i="3"/>
  <c r="J101" i="3"/>
  <c r="I101" i="3"/>
  <c r="Q100" i="3"/>
  <c r="M100" i="3"/>
  <c r="J100" i="3"/>
  <c r="I100" i="3"/>
  <c r="Q99" i="3"/>
  <c r="M99" i="3"/>
  <c r="J99" i="3"/>
  <c r="I99" i="3"/>
  <c r="Q98" i="3"/>
  <c r="M98" i="3"/>
  <c r="J98" i="3"/>
  <c r="I98" i="3"/>
  <c r="Q97" i="3"/>
  <c r="M97" i="3"/>
  <c r="J97" i="3"/>
  <c r="I97" i="3"/>
  <c r="Q96" i="3"/>
  <c r="M96" i="3"/>
  <c r="J96" i="3"/>
  <c r="I96" i="3"/>
  <c r="Q95" i="3"/>
  <c r="M95" i="3"/>
  <c r="J95" i="3"/>
  <c r="I95" i="3"/>
  <c r="Q94" i="3"/>
  <c r="M94" i="3"/>
  <c r="J94" i="3"/>
  <c r="I94" i="3"/>
  <c r="Q93" i="3"/>
  <c r="M93" i="3"/>
  <c r="J93" i="3"/>
  <c r="I93" i="3"/>
  <c r="Q92" i="3"/>
  <c r="M92" i="3"/>
  <c r="J92" i="3"/>
  <c r="I92" i="3"/>
  <c r="Q91" i="3"/>
  <c r="M91" i="3"/>
  <c r="J91" i="3"/>
  <c r="I91" i="3"/>
  <c r="Q90" i="3"/>
  <c r="M90" i="3"/>
  <c r="J90" i="3"/>
  <c r="I90" i="3"/>
  <c r="Q89" i="3"/>
  <c r="M89" i="3"/>
  <c r="J89" i="3"/>
  <c r="I89" i="3"/>
  <c r="Q88" i="3"/>
  <c r="M88" i="3"/>
  <c r="J88" i="3"/>
  <c r="I88" i="3"/>
  <c r="Q87" i="3"/>
  <c r="M87" i="3"/>
  <c r="J87" i="3"/>
  <c r="I87" i="3"/>
  <c r="Q86" i="3"/>
  <c r="M86" i="3"/>
  <c r="J86" i="3"/>
  <c r="I86" i="3"/>
  <c r="Q85" i="3"/>
  <c r="M85" i="3"/>
  <c r="J85" i="3"/>
  <c r="I85" i="3"/>
  <c r="Q84" i="3"/>
  <c r="M84" i="3"/>
  <c r="J84" i="3"/>
  <c r="I84" i="3"/>
  <c r="Q83" i="3"/>
  <c r="M83" i="3"/>
  <c r="J83" i="3"/>
  <c r="I83" i="3"/>
  <c r="Q82" i="3"/>
  <c r="M82" i="3"/>
  <c r="J82" i="3"/>
  <c r="I82" i="3"/>
  <c r="Q81" i="3"/>
  <c r="M81" i="3"/>
  <c r="J81" i="3"/>
  <c r="I81" i="3"/>
  <c r="Q80" i="3"/>
  <c r="M80" i="3"/>
  <c r="J80" i="3"/>
  <c r="I80" i="3"/>
  <c r="Q79" i="3"/>
  <c r="M79" i="3"/>
  <c r="J79" i="3"/>
  <c r="I79" i="3"/>
  <c r="Q78" i="3"/>
  <c r="M78" i="3"/>
  <c r="J78" i="3"/>
  <c r="I78" i="3"/>
  <c r="Q77" i="3"/>
  <c r="M77" i="3"/>
  <c r="J77" i="3"/>
  <c r="I77" i="3"/>
  <c r="Q76" i="3"/>
  <c r="M76" i="3"/>
  <c r="J76" i="3"/>
  <c r="I76" i="3"/>
  <c r="Q75" i="3"/>
  <c r="M75" i="3"/>
  <c r="J75" i="3"/>
  <c r="I75" i="3"/>
  <c r="Q74" i="3"/>
  <c r="M74" i="3"/>
  <c r="J74" i="3"/>
  <c r="I74" i="3"/>
  <c r="Q73" i="3"/>
  <c r="M73" i="3"/>
  <c r="J73" i="3"/>
  <c r="I73" i="3"/>
  <c r="Q72" i="3"/>
  <c r="M72" i="3"/>
  <c r="J72" i="3"/>
  <c r="I72" i="3"/>
  <c r="Q71" i="3"/>
  <c r="M71" i="3"/>
  <c r="J71" i="3"/>
  <c r="I71" i="3"/>
  <c r="Q70" i="3"/>
  <c r="M70" i="3"/>
  <c r="J70" i="3"/>
  <c r="I70" i="3"/>
  <c r="Q69" i="3"/>
  <c r="M69" i="3"/>
  <c r="J69" i="3"/>
  <c r="I69" i="3"/>
  <c r="Q68" i="3"/>
  <c r="M68" i="3"/>
  <c r="J68" i="3"/>
  <c r="I68" i="3"/>
  <c r="Q67" i="3"/>
  <c r="M67" i="3"/>
  <c r="J67" i="3"/>
  <c r="I67" i="3"/>
  <c r="Q66" i="3"/>
  <c r="M66" i="3"/>
  <c r="J66" i="3"/>
  <c r="I66" i="3"/>
  <c r="Q65" i="3"/>
  <c r="M65" i="3"/>
  <c r="J65" i="3"/>
  <c r="I65" i="3"/>
  <c r="Q64" i="3"/>
  <c r="M64" i="3"/>
  <c r="J64" i="3"/>
  <c r="I64" i="3"/>
  <c r="Q63" i="3"/>
  <c r="M63" i="3"/>
  <c r="J63" i="3"/>
  <c r="I63" i="3"/>
  <c r="Q62" i="3"/>
  <c r="M62" i="3"/>
  <c r="J62" i="3"/>
  <c r="I62" i="3"/>
  <c r="Q61" i="3"/>
  <c r="M61" i="3"/>
  <c r="J61" i="3"/>
  <c r="I61" i="3"/>
  <c r="Q60" i="3"/>
  <c r="M60" i="3"/>
  <c r="J60" i="3"/>
  <c r="I60" i="3"/>
  <c r="Q59" i="3"/>
  <c r="M59" i="3"/>
  <c r="J59" i="3"/>
  <c r="I59" i="3"/>
  <c r="Q58" i="3"/>
  <c r="M58" i="3"/>
  <c r="J58" i="3"/>
  <c r="I58" i="3"/>
  <c r="Q57" i="3"/>
  <c r="M57" i="3"/>
  <c r="J57" i="3"/>
  <c r="I57" i="3"/>
  <c r="Q56" i="3"/>
  <c r="M56" i="3"/>
  <c r="J56" i="3"/>
  <c r="I56" i="3"/>
  <c r="Q55" i="3"/>
  <c r="M55" i="3"/>
  <c r="J55" i="3"/>
  <c r="I55" i="3"/>
  <c r="Q54" i="3"/>
  <c r="M54" i="3"/>
  <c r="J54" i="3"/>
  <c r="I54" i="3"/>
  <c r="Q53" i="3"/>
  <c r="M53" i="3"/>
  <c r="J53" i="3"/>
  <c r="I53" i="3"/>
  <c r="Q52" i="3"/>
  <c r="M52" i="3"/>
  <c r="J52" i="3"/>
  <c r="I52" i="3"/>
  <c r="Q51" i="3"/>
  <c r="M51" i="3"/>
  <c r="J51" i="3"/>
  <c r="I51" i="3"/>
  <c r="Q50" i="3"/>
  <c r="M50" i="3"/>
  <c r="J50" i="3"/>
  <c r="I50" i="3"/>
  <c r="Q49" i="3"/>
  <c r="M49" i="3"/>
  <c r="J49" i="3"/>
  <c r="I49" i="3"/>
  <c r="Q48" i="3"/>
  <c r="M48" i="3"/>
  <c r="J48" i="3"/>
  <c r="I48" i="3"/>
  <c r="Q47" i="3"/>
  <c r="M47" i="3"/>
  <c r="J47" i="3"/>
  <c r="I47" i="3"/>
  <c r="Q46" i="3"/>
  <c r="M46" i="3"/>
  <c r="J46" i="3"/>
  <c r="I46" i="3"/>
  <c r="Q45" i="3"/>
  <c r="M45" i="3"/>
  <c r="J45" i="3"/>
  <c r="I45" i="3"/>
  <c r="Q44" i="3"/>
  <c r="M44" i="3"/>
  <c r="J44" i="3"/>
  <c r="I44" i="3"/>
  <c r="Q43" i="3"/>
  <c r="M43" i="3"/>
  <c r="J43" i="3"/>
  <c r="I43" i="3"/>
  <c r="Q42" i="3"/>
  <c r="M42" i="3"/>
  <c r="J42" i="3"/>
  <c r="I42" i="3"/>
  <c r="Q41" i="3"/>
  <c r="M41" i="3"/>
  <c r="J41" i="3"/>
  <c r="I41" i="3"/>
  <c r="Q40" i="3"/>
  <c r="M40" i="3"/>
  <c r="J40" i="3"/>
  <c r="I40" i="3"/>
  <c r="Q39" i="3"/>
  <c r="M39" i="3"/>
  <c r="J39" i="3"/>
  <c r="I39" i="3"/>
  <c r="Q38" i="3"/>
  <c r="M38" i="3"/>
  <c r="J38" i="3"/>
  <c r="I38" i="3"/>
  <c r="Q37" i="3"/>
  <c r="M37" i="3"/>
  <c r="J37" i="3"/>
  <c r="I37" i="3"/>
  <c r="Q36" i="3"/>
  <c r="M36" i="3"/>
  <c r="J36" i="3"/>
  <c r="I36" i="3"/>
  <c r="Q35" i="3"/>
  <c r="M35" i="3"/>
  <c r="J35" i="3"/>
  <c r="I35" i="3"/>
  <c r="Q34" i="3"/>
  <c r="M34" i="3"/>
  <c r="J34" i="3"/>
  <c r="I34" i="3"/>
  <c r="Q33" i="3"/>
  <c r="M33" i="3"/>
  <c r="J33" i="3"/>
  <c r="I33" i="3"/>
  <c r="Q32" i="3"/>
  <c r="M32" i="3"/>
  <c r="J32" i="3"/>
  <c r="I32" i="3"/>
  <c r="Q31" i="3"/>
  <c r="M31" i="3"/>
  <c r="J31" i="3"/>
  <c r="I31" i="3"/>
  <c r="Q30" i="3"/>
  <c r="M30" i="3"/>
  <c r="J30" i="3"/>
  <c r="I30" i="3"/>
  <c r="Q29" i="3"/>
  <c r="M29" i="3"/>
  <c r="J29" i="3"/>
  <c r="I29" i="3"/>
  <c r="Q28" i="3"/>
  <c r="M28" i="3"/>
  <c r="J28" i="3"/>
  <c r="I28" i="3"/>
  <c r="Q27" i="3"/>
  <c r="M27" i="3"/>
  <c r="J27" i="3"/>
  <c r="I27" i="3"/>
  <c r="Q26" i="3"/>
  <c r="M26" i="3"/>
  <c r="J26" i="3"/>
  <c r="I26" i="3"/>
  <c r="Q25" i="3"/>
  <c r="M25" i="3"/>
  <c r="J25" i="3"/>
  <c r="I25" i="3"/>
  <c r="Q24" i="3"/>
  <c r="M24" i="3"/>
  <c r="J24" i="3"/>
  <c r="I24" i="3"/>
  <c r="Q23" i="3"/>
  <c r="M23" i="3"/>
  <c r="J23" i="3"/>
  <c r="I23" i="3"/>
  <c r="Q22" i="3"/>
  <c r="M22" i="3"/>
  <c r="J22" i="3"/>
  <c r="I22" i="3"/>
  <c r="Q21" i="3"/>
  <c r="M21" i="3"/>
  <c r="J21" i="3"/>
  <c r="I21" i="3"/>
  <c r="Q20" i="3"/>
  <c r="M20" i="3"/>
  <c r="J20" i="3"/>
  <c r="I20" i="3"/>
  <c r="Q19" i="3"/>
  <c r="M19" i="3"/>
  <c r="J19" i="3"/>
  <c r="I19" i="3"/>
  <c r="Q18" i="3"/>
  <c r="M18" i="3"/>
  <c r="J18" i="3"/>
  <c r="I18" i="3"/>
  <c r="J17" i="3"/>
  <c r="I17" i="4" s="1"/>
  <c r="I17" i="3"/>
  <c r="H17" i="4" s="1"/>
  <c r="M16" i="3"/>
  <c r="J16" i="3"/>
  <c r="I16" i="4" s="1"/>
  <c r="I16" i="3"/>
  <c r="H16" i="4" s="1"/>
  <c r="J15" i="3"/>
  <c r="I15" i="4" s="1"/>
  <c r="I15" i="3"/>
  <c r="H15" i="4" s="1"/>
  <c r="J14" i="3"/>
  <c r="I14" i="4" s="1"/>
  <c r="I14" i="3"/>
  <c r="H14" i="4" s="1"/>
  <c r="M13" i="3"/>
  <c r="J13" i="3"/>
  <c r="I13" i="4" s="1"/>
  <c r="I13" i="3"/>
  <c r="H13" i="4" s="1"/>
  <c r="J12" i="3"/>
  <c r="I12" i="4" s="1"/>
  <c r="I12" i="3"/>
  <c r="H12" i="4" s="1"/>
  <c r="Q11" i="3"/>
  <c r="R11" i="4" s="1"/>
  <c r="M11" i="3"/>
  <c r="K11" i="3"/>
  <c r="L11" i="4" s="1"/>
  <c r="J11" i="3"/>
  <c r="I11" i="4" s="1"/>
  <c r="I11" i="3"/>
  <c r="H11" i="4" s="1"/>
  <c r="Q10" i="3"/>
  <c r="P10" i="3"/>
  <c r="K10" i="4" s="1"/>
  <c r="O10" i="3"/>
  <c r="N10" i="3"/>
  <c r="L11" i="3" s="1"/>
  <c r="M10" i="3"/>
  <c r="K10" i="3"/>
  <c r="L10" i="4" s="1"/>
  <c r="J10" i="3"/>
  <c r="I10" i="3"/>
  <c r="H10" i="4" s="1"/>
  <c r="M12" i="3" l="1"/>
  <c r="L12" i="3"/>
  <c r="Q79" i="4"/>
  <c r="P79" i="4"/>
  <c r="O79" i="4"/>
  <c r="N79" i="4"/>
  <c r="Q90" i="4"/>
  <c r="P90" i="4"/>
  <c r="O90" i="4"/>
  <c r="N90" i="4"/>
  <c r="Q139" i="4"/>
  <c r="N139" i="4"/>
  <c r="P139" i="4"/>
  <c r="O139" i="4"/>
  <c r="Q11" i="4"/>
  <c r="O11" i="4"/>
  <c r="N11" i="4"/>
  <c r="P11" i="4"/>
  <c r="Q43" i="4"/>
  <c r="P43" i="4"/>
  <c r="O43" i="4"/>
  <c r="N43" i="4"/>
  <c r="C16" i="5"/>
  <c r="B16" i="5"/>
  <c r="I10" i="4"/>
  <c r="Q48" i="4"/>
  <c r="P48" i="4"/>
  <c r="O48" i="4"/>
  <c r="N48" i="4"/>
  <c r="Q30" i="4"/>
  <c r="P30" i="4"/>
  <c r="O30" i="4"/>
  <c r="N30" i="4"/>
  <c r="M10" i="4"/>
  <c r="J10" i="4"/>
  <c r="N11" i="3"/>
  <c r="N12" i="3" s="1"/>
  <c r="Q129" i="4"/>
  <c r="N129" i="4"/>
  <c r="P129" i="4"/>
  <c r="O129" i="4"/>
  <c r="Q163" i="4"/>
  <c r="N163" i="4"/>
  <c r="P163" i="4"/>
  <c r="O163" i="4"/>
  <c r="L10" i="3"/>
  <c r="O11" i="3"/>
  <c r="Q61" i="4"/>
  <c r="P61" i="4"/>
  <c r="O61" i="4"/>
  <c r="N61" i="4"/>
  <c r="P11" i="3"/>
  <c r="Q84" i="4"/>
  <c r="P84" i="4"/>
  <c r="O84" i="4"/>
  <c r="N84" i="4"/>
  <c r="Q123" i="4"/>
  <c r="N123" i="4"/>
  <c r="P123" i="4"/>
  <c r="O123" i="4"/>
  <c r="Q66" i="4"/>
  <c r="P66" i="4"/>
  <c r="O66" i="4"/>
  <c r="N66" i="4"/>
  <c r="R10" i="4"/>
  <c r="K12" i="3"/>
  <c r="Q16" i="4"/>
  <c r="P16" i="4"/>
  <c r="O16" i="4"/>
  <c r="N16" i="4"/>
  <c r="Q25" i="4"/>
  <c r="O25" i="4"/>
  <c r="N25" i="4"/>
  <c r="Q133" i="4"/>
  <c r="N133" i="4"/>
  <c r="P133" i="4"/>
  <c r="O133" i="4"/>
  <c r="Q159" i="4"/>
  <c r="N159" i="4"/>
  <c r="P159" i="4"/>
  <c r="O159" i="4"/>
  <c r="Q127" i="4"/>
  <c r="N127" i="4"/>
  <c r="P127" i="4"/>
  <c r="O127" i="4"/>
  <c r="Q153" i="4"/>
  <c r="N153" i="4"/>
  <c r="P153" i="4"/>
  <c r="O153" i="4"/>
  <c r="Q20" i="4"/>
  <c r="P20" i="4"/>
  <c r="O20" i="4"/>
  <c r="N20" i="4"/>
  <c r="Q36" i="4"/>
  <c r="P36" i="4"/>
  <c r="O36" i="4"/>
  <c r="N36" i="4"/>
  <c r="Q54" i="4"/>
  <c r="P54" i="4"/>
  <c r="O54" i="4"/>
  <c r="N54" i="4"/>
  <c r="Q72" i="4"/>
  <c r="P72" i="4"/>
  <c r="O72" i="4"/>
  <c r="N72" i="4"/>
  <c r="Q121" i="4"/>
  <c r="N121" i="4"/>
  <c r="P121" i="4"/>
  <c r="O121" i="4"/>
  <c r="Q147" i="4"/>
  <c r="N147" i="4"/>
  <c r="P147" i="4"/>
  <c r="O147" i="4"/>
  <c r="Q141" i="4"/>
  <c r="N141" i="4"/>
  <c r="P141" i="4"/>
  <c r="O141" i="4"/>
  <c r="Q37" i="4"/>
  <c r="P37" i="4"/>
  <c r="O37" i="4"/>
  <c r="N37" i="4"/>
  <c r="Q55" i="4"/>
  <c r="P55" i="4"/>
  <c r="O55" i="4"/>
  <c r="N55" i="4"/>
  <c r="Q73" i="4"/>
  <c r="P73" i="4"/>
  <c r="O73" i="4"/>
  <c r="N73" i="4"/>
  <c r="Q135" i="4"/>
  <c r="N135" i="4"/>
  <c r="P135" i="4"/>
  <c r="O135" i="4"/>
  <c r="Q31" i="4"/>
  <c r="P31" i="4"/>
  <c r="O31" i="4"/>
  <c r="N31" i="4"/>
  <c r="Q49" i="4"/>
  <c r="P49" i="4"/>
  <c r="O49" i="4"/>
  <c r="N49" i="4"/>
  <c r="Q67" i="4"/>
  <c r="P67" i="4"/>
  <c r="O67" i="4"/>
  <c r="N67" i="4"/>
  <c r="Q157" i="4"/>
  <c r="N157" i="4"/>
  <c r="P157" i="4"/>
  <c r="O157" i="4"/>
  <c r="P12" i="4"/>
  <c r="Q24" i="4"/>
  <c r="P24" i="4"/>
  <c r="O24" i="4"/>
  <c r="N24" i="4"/>
  <c r="Q151" i="4"/>
  <c r="N151" i="4"/>
  <c r="P151" i="4"/>
  <c r="O151" i="4"/>
  <c r="P17" i="4"/>
  <c r="Q42" i="4"/>
  <c r="P42" i="4"/>
  <c r="O42" i="4"/>
  <c r="N42" i="4"/>
  <c r="Q60" i="4"/>
  <c r="P60" i="4"/>
  <c r="O60" i="4"/>
  <c r="N60" i="4"/>
  <c r="Q78" i="4"/>
  <c r="P78" i="4"/>
  <c r="O78" i="4"/>
  <c r="N78" i="4"/>
  <c r="Q145" i="4"/>
  <c r="N145" i="4"/>
  <c r="P145" i="4"/>
  <c r="O145" i="4"/>
  <c r="Q85" i="4"/>
  <c r="P85" i="4"/>
  <c r="O85" i="4"/>
  <c r="N85" i="4"/>
  <c r="Q91" i="4"/>
  <c r="P91" i="4"/>
  <c r="O91" i="4"/>
  <c r="N91" i="4"/>
  <c r="Q21" i="4"/>
  <c r="O21" i="4"/>
  <c r="N21" i="4"/>
  <c r="Q119" i="4"/>
  <c r="N119" i="4"/>
  <c r="P119" i="4"/>
  <c r="O119" i="4"/>
  <c r="Q125" i="4"/>
  <c r="N125" i="4"/>
  <c r="P125" i="4"/>
  <c r="O125" i="4"/>
  <c r="Q131" i="4"/>
  <c r="N131" i="4"/>
  <c r="P131" i="4"/>
  <c r="O131" i="4"/>
  <c r="Q137" i="4"/>
  <c r="N137" i="4"/>
  <c r="P137" i="4"/>
  <c r="O137" i="4"/>
  <c r="Q143" i="4"/>
  <c r="N143" i="4"/>
  <c r="P143" i="4"/>
  <c r="O143" i="4"/>
  <c r="Q149" i="4"/>
  <c r="N149" i="4"/>
  <c r="P149" i="4"/>
  <c r="O149" i="4"/>
  <c r="Q155" i="4"/>
  <c r="N155" i="4"/>
  <c r="P155" i="4"/>
  <c r="O155" i="4"/>
  <c r="Q161" i="4"/>
  <c r="N161" i="4"/>
  <c r="P161" i="4"/>
  <c r="O161" i="4"/>
  <c r="P10" i="4"/>
  <c r="O10" i="4"/>
  <c r="N10" i="4"/>
  <c r="Q26" i="4"/>
  <c r="P26" i="4"/>
  <c r="O26" i="4"/>
  <c r="N26" i="4"/>
  <c r="Q32" i="4"/>
  <c r="P32" i="4"/>
  <c r="O32" i="4"/>
  <c r="N32" i="4"/>
  <c r="Q38" i="4"/>
  <c r="P38" i="4"/>
  <c r="O38" i="4"/>
  <c r="N38" i="4"/>
  <c r="Q44" i="4"/>
  <c r="P44" i="4"/>
  <c r="O44" i="4"/>
  <c r="N44" i="4"/>
  <c r="Q50" i="4"/>
  <c r="P50" i="4"/>
  <c r="O50" i="4"/>
  <c r="N50" i="4"/>
  <c r="Q56" i="4"/>
  <c r="P56" i="4"/>
  <c r="O56" i="4"/>
  <c r="N56" i="4"/>
  <c r="Q62" i="4"/>
  <c r="P62" i="4"/>
  <c r="O62" i="4"/>
  <c r="N62" i="4"/>
  <c r="Q68" i="4"/>
  <c r="P68" i="4"/>
  <c r="O68" i="4"/>
  <c r="N68" i="4"/>
  <c r="Q74" i="4"/>
  <c r="P74" i="4"/>
  <c r="O74" i="4"/>
  <c r="N74" i="4"/>
  <c r="Q80" i="4"/>
  <c r="P80" i="4"/>
  <c r="O80" i="4"/>
  <c r="N80" i="4"/>
  <c r="Q86" i="4"/>
  <c r="P86" i="4"/>
  <c r="O86" i="4"/>
  <c r="N86" i="4"/>
  <c r="Q92" i="4"/>
  <c r="P92" i="4"/>
  <c r="O92" i="4"/>
  <c r="N92" i="4"/>
  <c r="Q15" i="4"/>
  <c r="O15" i="4"/>
  <c r="Q22" i="4"/>
  <c r="P22" i="4"/>
  <c r="O22" i="4"/>
  <c r="N22" i="4"/>
  <c r="Q27" i="4"/>
  <c r="P27" i="4"/>
  <c r="O27" i="4"/>
  <c r="N27" i="4"/>
  <c r="Q33" i="4"/>
  <c r="P33" i="4"/>
  <c r="O33" i="4"/>
  <c r="N33" i="4"/>
  <c r="Q39" i="4"/>
  <c r="P39" i="4"/>
  <c r="O39" i="4"/>
  <c r="N39" i="4"/>
  <c r="Q45" i="4"/>
  <c r="P45" i="4"/>
  <c r="O45" i="4"/>
  <c r="N45" i="4"/>
  <c r="Q51" i="4"/>
  <c r="P51" i="4"/>
  <c r="O51" i="4"/>
  <c r="N51" i="4"/>
  <c r="Q57" i="4"/>
  <c r="P57" i="4"/>
  <c r="O57" i="4"/>
  <c r="N57" i="4"/>
  <c r="Q63" i="4"/>
  <c r="P63" i="4"/>
  <c r="O63" i="4"/>
  <c r="N63" i="4"/>
  <c r="Q69" i="4"/>
  <c r="P69" i="4"/>
  <c r="O69" i="4"/>
  <c r="N69" i="4"/>
  <c r="Q75" i="4"/>
  <c r="P75" i="4"/>
  <c r="O75" i="4"/>
  <c r="N75" i="4"/>
  <c r="Q81" i="4"/>
  <c r="P81" i="4"/>
  <c r="O81" i="4"/>
  <c r="N81" i="4"/>
  <c r="Q87" i="4"/>
  <c r="P87" i="4"/>
  <c r="O87" i="4"/>
  <c r="N87" i="4"/>
  <c r="Q93" i="4"/>
  <c r="P93" i="4"/>
  <c r="O93" i="4"/>
  <c r="N93" i="4"/>
  <c r="P14" i="4"/>
  <c r="Q18" i="4"/>
  <c r="P18" i="4"/>
  <c r="O18" i="4"/>
  <c r="N18" i="4"/>
  <c r="Q23" i="4"/>
  <c r="O23" i="4"/>
  <c r="N23" i="4"/>
  <c r="Q28" i="4"/>
  <c r="P28" i="4"/>
  <c r="O28" i="4"/>
  <c r="N28" i="4"/>
  <c r="Q34" i="4"/>
  <c r="P34" i="4"/>
  <c r="O34" i="4"/>
  <c r="N34" i="4"/>
  <c r="Q40" i="4"/>
  <c r="P40" i="4"/>
  <c r="O40" i="4"/>
  <c r="N40" i="4"/>
  <c r="Q46" i="4"/>
  <c r="P46" i="4"/>
  <c r="O46" i="4"/>
  <c r="N46" i="4"/>
  <c r="Q52" i="4"/>
  <c r="P52" i="4"/>
  <c r="O52" i="4"/>
  <c r="N52" i="4"/>
  <c r="Q58" i="4"/>
  <c r="P58" i="4"/>
  <c r="O58" i="4"/>
  <c r="N58" i="4"/>
  <c r="Q64" i="4"/>
  <c r="P64" i="4"/>
  <c r="O64" i="4"/>
  <c r="N64" i="4"/>
  <c r="Q70" i="4"/>
  <c r="P70" i="4"/>
  <c r="O70" i="4"/>
  <c r="N70" i="4"/>
  <c r="Q76" i="4"/>
  <c r="P76" i="4"/>
  <c r="O76" i="4"/>
  <c r="N76" i="4"/>
  <c r="Q82" i="4"/>
  <c r="P82" i="4"/>
  <c r="O82" i="4"/>
  <c r="N82" i="4"/>
  <c r="Q88" i="4"/>
  <c r="P88" i="4"/>
  <c r="O88" i="4"/>
  <c r="N88" i="4"/>
  <c r="P94" i="4"/>
  <c r="O94" i="4"/>
  <c r="N94" i="4"/>
  <c r="Q94" i="4"/>
  <c r="Q13" i="4"/>
  <c r="O13" i="4"/>
  <c r="N13" i="4"/>
  <c r="Q19" i="4"/>
  <c r="O19" i="4"/>
  <c r="N19" i="4"/>
  <c r="Q29" i="4"/>
  <c r="P29" i="4"/>
  <c r="O29" i="4"/>
  <c r="N29" i="4"/>
  <c r="Q35" i="4"/>
  <c r="P35" i="4"/>
  <c r="O35" i="4"/>
  <c r="N35" i="4"/>
  <c r="Q41" i="4"/>
  <c r="P41" i="4"/>
  <c r="O41" i="4"/>
  <c r="N41" i="4"/>
  <c r="Q47" i="4"/>
  <c r="P47" i="4"/>
  <c r="O47" i="4"/>
  <c r="N47" i="4"/>
  <c r="Q53" i="4"/>
  <c r="P53" i="4"/>
  <c r="O53" i="4"/>
  <c r="N53" i="4"/>
  <c r="Q59" i="4"/>
  <c r="P59" i="4"/>
  <c r="O59" i="4"/>
  <c r="N59" i="4"/>
  <c r="Q65" i="4"/>
  <c r="P65" i="4"/>
  <c r="O65" i="4"/>
  <c r="N65" i="4"/>
  <c r="Q71" i="4"/>
  <c r="P71" i="4"/>
  <c r="O71" i="4"/>
  <c r="N71" i="4"/>
  <c r="Q77" i="4"/>
  <c r="P77" i="4"/>
  <c r="O77" i="4"/>
  <c r="N77" i="4"/>
  <c r="Q83" i="4"/>
  <c r="P83" i="4"/>
  <c r="O83" i="4"/>
  <c r="N83" i="4"/>
  <c r="Q89" i="4"/>
  <c r="P89" i="4"/>
  <c r="O89" i="4"/>
  <c r="N89" i="4"/>
  <c r="Q95" i="4"/>
  <c r="N95" i="4"/>
  <c r="Q99" i="4"/>
  <c r="N99" i="4"/>
  <c r="Q103" i="4"/>
  <c r="N103" i="4"/>
  <c r="Q107" i="4"/>
  <c r="N107" i="4"/>
  <c r="Q111" i="4"/>
  <c r="N111" i="4"/>
  <c r="O95" i="4"/>
  <c r="O99" i="4"/>
  <c r="O103" i="4"/>
  <c r="O107" i="4"/>
  <c r="O111" i="4"/>
  <c r="Q115" i="4"/>
  <c r="N115" i="4"/>
  <c r="P95" i="4"/>
  <c r="P99" i="4"/>
  <c r="P103" i="4"/>
  <c r="P107" i="4"/>
  <c r="P111" i="4"/>
  <c r="O115" i="4"/>
  <c r="Q97" i="4"/>
  <c r="N97" i="4"/>
  <c r="Q101" i="4"/>
  <c r="N101" i="4"/>
  <c r="Q105" i="4"/>
  <c r="N105" i="4"/>
  <c r="Q109" i="4"/>
  <c r="N109" i="4"/>
  <c r="Q113" i="4"/>
  <c r="N113" i="4"/>
  <c r="O97" i="4"/>
  <c r="O101" i="4"/>
  <c r="O105" i="4"/>
  <c r="O109" i="4"/>
  <c r="O113" i="4"/>
  <c r="P97" i="4"/>
  <c r="P101" i="4"/>
  <c r="P105" i="4"/>
  <c r="P109" i="4"/>
  <c r="P113" i="4"/>
  <c r="Q117" i="4"/>
  <c r="N117" i="4"/>
  <c r="N96" i="4"/>
  <c r="N98" i="4"/>
  <c r="N100" i="4"/>
  <c r="N102" i="4"/>
  <c r="N104" i="4"/>
  <c r="N106" i="4"/>
  <c r="N108" i="4"/>
  <c r="N110" i="4"/>
  <c r="N112" i="4"/>
  <c r="N114" i="4"/>
  <c r="N116" i="4"/>
  <c r="N118" i="4"/>
  <c r="N120" i="4"/>
  <c r="N122" i="4"/>
  <c r="N124" i="4"/>
  <c r="N126" i="4"/>
  <c r="N128" i="4"/>
  <c r="N130" i="4"/>
  <c r="N132" i="4"/>
  <c r="N134" i="4"/>
  <c r="N136" i="4"/>
  <c r="N138" i="4"/>
  <c r="N140" i="4"/>
  <c r="N142" i="4"/>
  <c r="N144" i="4"/>
  <c r="N146" i="4"/>
  <c r="N148" i="4"/>
  <c r="N150" i="4"/>
  <c r="N152" i="4"/>
  <c r="N154" i="4"/>
  <c r="N156" i="4"/>
  <c r="N158" i="4"/>
  <c r="N160" i="4"/>
  <c r="N162" i="4"/>
  <c r="N164" i="4"/>
  <c r="N166" i="4"/>
  <c r="O96" i="4"/>
  <c r="O98" i="4"/>
  <c r="O100" i="4"/>
  <c r="O102" i="4"/>
  <c r="O104" i="4"/>
  <c r="O106" i="4"/>
  <c r="O108" i="4"/>
  <c r="O110" i="4"/>
  <c r="O112" i="4"/>
  <c r="O120" i="4"/>
  <c r="O122" i="4"/>
  <c r="O124" i="4"/>
  <c r="O126" i="4"/>
  <c r="O128" i="4"/>
  <c r="O130" i="4"/>
  <c r="O132" i="4"/>
  <c r="O134" i="4"/>
  <c r="O136" i="4"/>
  <c r="O138" i="4"/>
  <c r="O140" i="4"/>
  <c r="O142" i="4"/>
  <c r="O144" i="4"/>
  <c r="O146" i="4"/>
  <c r="O148" i="4"/>
  <c r="O150" i="4"/>
  <c r="O152" i="4"/>
  <c r="O154" i="4"/>
  <c r="O156" i="4"/>
  <c r="O158" i="4"/>
  <c r="O160" i="4"/>
  <c r="O162" i="4"/>
  <c r="O164" i="4"/>
  <c r="O166" i="4"/>
  <c r="O168" i="4"/>
  <c r="O170" i="4"/>
  <c r="O172" i="4"/>
  <c r="O174" i="4"/>
  <c r="O176" i="4"/>
  <c r="O178" i="4"/>
  <c r="O180" i="4"/>
  <c r="O182" i="4"/>
  <c r="O184" i="4"/>
  <c r="O186" i="4"/>
  <c r="O188" i="4"/>
  <c r="N165" i="4"/>
  <c r="N167" i="4"/>
  <c r="N169" i="4"/>
  <c r="N171" i="4"/>
  <c r="N173" i="4"/>
  <c r="N175" i="4"/>
  <c r="N177" i="4"/>
  <c r="N179" i="4"/>
  <c r="N181" i="4"/>
  <c r="N183" i="4"/>
  <c r="N185" i="4"/>
  <c r="N187" i="4"/>
  <c r="N189" i="4"/>
  <c r="N191" i="4"/>
  <c r="N193" i="4"/>
  <c r="N195" i="4"/>
  <c r="N197" i="4"/>
  <c r="N199" i="4"/>
  <c r="N201" i="4"/>
  <c r="N203" i="4"/>
  <c r="N205" i="4"/>
  <c r="N207" i="4"/>
  <c r="N209" i="4"/>
  <c r="N211" i="4"/>
  <c r="N213" i="4"/>
  <c r="N215" i="4"/>
  <c r="N217" i="4"/>
  <c r="N219" i="4"/>
  <c r="N221" i="4"/>
  <c r="N223" i="4"/>
  <c r="N225" i="4"/>
  <c r="N227" i="4"/>
  <c r="N229" i="4"/>
  <c r="N231" i="4"/>
  <c r="N233" i="4"/>
  <c r="N235" i="4"/>
  <c r="N237" i="4"/>
  <c r="N239" i="4"/>
  <c r="N241" i="4"/>
  <c r="N243" i="4"/>
  <c r="N245" i="4"/>
  <c r="N247" i="4"/>
  <c r="N249" i="4"/>
  <c r="N251" i="4"/>
  <c r="N253" i="4"/>
  <c r="N255" i="4"/>
  <c r="N257" i="4"/>
  <c r="N259" i="4"/>
  <c r="K11" i="4" l="1"/>
  <c r="M11" i="4" s="1"/>
  <c r="P12" i="3"/>
  <c r="L12" i="4"/>
  <c r="Q12" i="3"/>
  <c r="K13" i="3"/>
  <c r="J11" i="4"/>
  <c r="O12" i="3"/>
  <c r="N13" i="3"/>
  <c r="L13" i="3"/>
  <c r="J12" i="4" l="1"/>
  <c r="O13" i="3"/>
  <c r="L13" i="4"/>
  <c r="K14" i="3"/>
  <c r="Q13" i="3"/>
  <c r="R13" i="4" s="1"/>
  <c r="R12" i="4"/>
  <c r="M14" i="3"/>
  <c r="L14" i="3"/>
  <c r="N12" i="4"/>
  <c r="O12" i="4" s="1"/>
  <c r="K12" i="4"/>
  <c r="M12" i="4" s="1"/>
  <c r="P13" i="3"/>
  <c r="Q12" i="4" l="1"/>
  <c r="M15" i="3"/>
  <c r="C15" i="5" s="1"/>
  <c r="L15" i="3"/>
  <c r="L14" i="4"/>
  <c r="Q14" i="3"/>
  <c r="K15" i="3"/>
  <c r="K13" i="4"/>
  <c r="M13" i="4" s="1"/>
  <c r="P14" i="3"/>
  <c r="J13" i="4"/>
  <c r="O14" i="3"/>
  <c r="N14" i="3"/>
  <c r="N15" i="3" s="1"/>
  <c r="J14" i="4" l="1"/>
  <c r="O15" i="3"/>
  <c r="N16" i="3"/>
  <c r="L16" i="3"/>
  <c r="K14" i="4"/>
  <c r="M14" i="4" s="1"/>
  <c r="P15" i="3"/>
  <c r="L15" i="4"/>
  <c r="Q15" i="3"/>
  <c r="R15" i="4" s="1"/>
  <c r="K16" i="3"/>
  <c r="R14" i="4"/>
  <c r="M17" i="3" l="1"/>
  <c r="C14" i="5" s="1"/>
  <c r="C17" i="5" s="1"/>
  <c r="C18" i="5" s="1"/>
  <c r="L17" i="3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L117" i="3" s="1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L129" i="3" s="1"/>
  <c r="L130" i="3" s="1"/>
  <c r="L131" i="3" s="1"/>
  <c r="L132" i="3" s="1"/>
  <c r="L133" i="3" s="1"/>
  <c r="L134" i="3" s="1"/>
  <c r="L135" i="3" s="1"/>
  <c r="L136" i="3" s="1"/>
  <c r="L137" i="3" s="1"/>
  <c r="L138" i="3" s="1"/>
  <c r="L139" i="3" s="1"/>
  <c r="L140" i="3" s="1"/>
  <c r="L141" i="3" s="1"/>
  <c r="L142" i="3" s="1"/>
  <c r="L143" i="3" s="1"/>
  <c r="L144" i="3" s="1"/>
  <c r="L145" i="3" s="1"/>
  <c r="L146" i="3" s="1"/>
  <c r="L147" i="3" s="1"/>
  <c r="L148" i="3" s="1"/>
  <c r="L149" i="3" s="1"/>
  <c r="L150" i="3" s="1"/>
  <c r="L151" i="3" s="1"/>
  <c r="L152" i="3" s="1"/>
  <c r="L153" i="3" s="1"/>
  <c r="L154" i="3" s="1"/>
  <c r="L155" i="3" s="1"/>
  <c r="L156" i="3" s="1"/>
  <c r="L157" i="3" s="1"/>
  <c r="L158" i="3" s="1"/>
  <c r="L159" i="3" s="1"/>
  <c r="L160" i="3" s="1"/>
  <c r="L161" i="3" s="1"/>
  <c r="L162" i="3" s="1"/>
  <c r="L163" i="3" s="1"/>
  <c r="L164" i="3" s="1"/>
  <c r="L165" i="3" s="1"/>
  <c r="L166" i="3" s="1"/>
  <c r="L167" i="3" s="1"/>
  <c r="L168" i="3" s="1"/>
  <c r="L169" i="3" s="1"/>
  <c r="L170" i="3" s="1"/>
  <c r="L171" i="3" s="1"/>
  <c r="L172" i="3" s="1"/>
  <c r="L173" i="3" s="1"/>
  <c r="L174" i="3" s="1"/>
  <c r="L175" i="3" s="1"/>
  <c r="L176" i="3" s="1"/>
  <c r="L177" i="3" s="1"/>
  <c r="L178" i="3" s="1"/>
  <c r="L179" i="3" s="1"/>
  <c r="L180" i="3" s="1"/>
  <c r="L181" i="3" s="1"/>
  <c r="L182" i="3" s="1"/>
  <c r="L183" i="3" s="1"/>
  <c r="L184" i="3" s="1"/>
  <c r="L185" i="3" s="1"/>
  <c r="L186" i="3" s="1"/>
  <c r="L187" i="3" s="1"/>
  <c r="L188" i="3" s="1"/>
  <c r="L189" i="3" s="1"/>
  <c r="L190" i="3" s="1"/>
  <c r="L191" i="3" s="1"/>
  <c r="L192" i="3" s="1"/>
  <c r="L193" i="3" s="1"/>
  <c r="L194" i="3" s="1"/>
  <c r="L195" i="3" s="1"/>
  <c r="L196" i="3" s="1"/>
  <c r="L197" i="3" s="1"/>
  <c r="L198" i="3" s="1"/>
  <c r="L199" i="3" s="1"/>
  <c r="L200" i="3" s="1"/>
  <c r="L201" i="3" s="1"/>
  <c r="L202" i="3" s="1"/>
  <c r="L203" i="3" s="1"/>
  <c r="L204" i="3" s="1"/>
  <c r="L205" i="3" s="1"/>
  <c r="L206" i="3" s="1"/>
  <c r="L207" i="3" s="1"/>
  <c r="L208" i="3" s="1"/>
  <c r="L209" i="3" s="1"/>
  <c r="L210" i="3" s="1"/>
  <c r="L211" i="3" s="1"/>
  <c r="L212" i="3" s="1"/>
  <c r="L213" i="3" s="1"/>
  <c r="L214" i="3" s="1"/>
  <c r="L215" i="3" s="1"/>
  <c r="L216" i="3" s="1"/>
  <c r="L217" i="3" s="1"/>
  <c r="L218" i="3" s="1"/>
  <c r="L219" i="3" s="1"/>
  <c r="L220" i="3" s="1"/>
  <c r="L221" i="3" s="1"/>
  <c r="L222" i="3" s="1"/>
  <c r="L223" i="3" s="1"/>
  <c r="L224" i="3" s="1"/>
  <c r="L225" i="3" s="1"/>
  <c r="L226" i="3" s="1"/>
  <c r="L227" i="3" s="1"/>
  <c r="L228" i="3" s="1"/>
  <c r="L229" i="3" s="1"/>
  <c r="L230" i="3" s="1"/>
  <c r="L231" i="3" s="1"/>
  <c r="L232" i="3" s="1"/>
  <c r="L233" i="3" s="1"/>
  <c r="L234" i="3" s="1"/>
  <c r="L235" i="3" s="1"/>
  <c r="L236" i="3" s="1"/>
  <c r="L237" i="3" s="1"/>
  <c r="L238" i="3" s="1"/>
  <c r="L239" i="3" s="1"/>
  <c r="L240" i="3" s="1"/>
  <c r="L241" i="3" s="1"/>
  <c r="L242" i="3" s="1"/>
  <c r="L243" i="3" s="1"/>
  <c r="L244" i="3" s="1"/>
  <c r="L245" i="3" s="1"/>
  <c r="L246" i="3" s="1"/>
  <c r="L247" i="3" s="1"/>
  <c r="L248" i="3" s="1"/>
  <c r="L249" i="3" s="1"/>
  <c r="L250" i="3" s="1"/>
  <c r="L251" i="3" s="1"/>
  <c r="L252" i="3" s="1"/>
  <c r="L253" i="3" s="1"/>
  <c r="L254" i="3" s="1"/>
  <c r="L255" i="3" s="1"/>
  <c r="L256" i="3" s="1"/>
  <c r="L257" i="3" s="1"/>
  <c r="L258" i="3" s="1"/>
  <c r="L259" i="3" s="1"/>
  <c r="L16" i="4"/>
  <c r="K17" i="3"/>
  <c r="Q16" i="3"/>
  <c r="R16" i="4" s="1"/>
  <c r="N14" i="4"/>
  <c r="O14" i="4" s="1"/>
  <c r="K15" i="4"/>
  <c r="M15" i="4" s="1"/>
  <c r="N15" i="4" s="1"/>
  <c r="P15" i="4" s="1"/>
  <c r="B15" i="5" s="1"/>
  <c r="P16" i="3"/>
  <c r="J15" i="4"/>
  <c r="O16" i="3"/>
  <c r="Q14" i="4" l="1"/>
  <c r="C12" i="5"/>
  <c r="B12" i="5"/>
  <c r="A7" i="5"/>
  <c r="L17" i="4"/>
  <c r="Q17" i="3"/>
  <c r="R17" i="4" s="1"/>
  <c r="K18" i="3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5" i="3" s="1"/>
  <c r="K96" i="3" s="1"/>
  <c r="K97" i="3" s="1"/>
  <c r="K98" i="3" s="1"/>
  <c r="K99" i="3" s="1"/>
  <c r="K100" i="3" s="1"/>
  <c r="K101" i="3" s="1"/>
  <c r="K102" i="3" s="1"/>
  <c r="K103" i="3" s="1"/>
  <c r="K104" i="3" s="1"/>
  <c r="K105" i="3" s="1"/>
  <c r="K106" i="3" s="1"/>
  <c r="K107" i="3" s="1"/>
  <c r="K108" i="3" s="1"/>
  <c r="K109" i="3" s="1"/>
  <c r="K110" i="3" s="1"/>
  <c r="K111" i="3" s="1"/>
  <c r="K112" i="3" s="1"/>
  <c r="K113" i="3" s="1"/>
  <c r="K114" i="3" s="1"/>
  <c r="K115" i="3" s="1"/>
  <c r="K116" i="3" s="1"/>
  <c r="K117" i="3" s="1"/>
  <c r="K118" i="3" s="1"/>
  <c r="K119" i="3" s="1"/>
  <c r="K120" i="3" s="1"/>
  <c r="K121" i="3" s="1"/>
  <c r="K122" i="3" s="1"/>
  <c r="K123" i="3" s="1"/>
  <c r="K124" i="3" s="1"/>
  <c r="K125" i="3" s="1"/>
  <c r="K126" i="3" s="1"/>
  <c r="K127" i="3" s="1"/>
  <c r="K128" i="3" s="1"/>
  <c r="K129" i="3" s="1"/>
  <c r="K130" i="3" s="1"/>
  <c r="K131" i="3" s="1"/>
  <c r="K132" i="3" s="1"/>
  <c r="K133" i="3" s="1"/>
  <c r="K134" i="3" s="1"/>
  <c r="K135" i="3" s="1"/>
  <c r="K136" i="3" s="1"/>
  <c r="K137" i="3" s="1"/>
  <c r="K138" i="3" s="1"/>
  <c r="K139" i="3" s="1"/>
  <c r="K140" i="3" s="1"/>
  <c r="K141" i="3" s="1"/>
  <c r="K142" i="3" s="1"/>
  <c r="K143" i="3" s="1"/>
  <c r="K144" i="3" s="1"/>
  <c r="K145" i="3" s="1"/>
  <c r="K146" i="3" s="1"/>
  <c r="K147" i="3" s="1"/>
  <c r="K148" i="3" s="1"/>
  <c r="K149" i="3" s="1"/>
  <c r="K150" i="3" s="1"/>
  <c r="K151" i="3" s="1"/>
  <c r="K152" i="3" s="1"/>
  <c r="K153" i="3" s="1"/>
  <c r="K154" i="3" s="1"/>
  <c r="K155" i="3" s="1"/>
  <c r="K156" i="3" s="1"/>
  <c r="K157" i="3" s="1"/>
  <c r="K158" i="3" s="1"/>
  <c r="K159" i="3" s="1"/>
  <c r="K160" i="3" s="1"/>
  <c r="K161" i="3" s="1"/>
  <c r="K162" i="3" s="1"/>
  <c r="K163" i="3" s="1"/>
  <c r="K164" i="3" s="1"/>
  <c r="K165" i="3" s="1"/>
  <c r="K166" i="3" s="1"/>
  <c r="K167" i="3" s="1"/>
  <c r="K168" i="3" s="1"/>
  <c r="K169" i="3" s="1"/>
  <c r="K170" i="3" s="1"/>
  <c r="K171" i="3" s="1"/>
  <c r="K172" i="3" s="1"/>
  <c r="K173" i="3" s="1"/>
  <c r="K174" i="3" s="1"/>
  <c r="K175" i="3" s="1"/>
  <c r="K176" i="3" s="1"/>
  <c r="K177" i="3" s="1"/>
  <c r="K178" i="3" s="1"/>
  <c r="K179" i="3" s="1"/>
  <c r="K180" i="3" s="1"/>
  <c r="K181" i="3" s="1"/>
  <c r="K182" i="3" s="1"/>
  <c r="K183" i="3" s="1"/>
  <c r="K184" i="3" s="1"/>
  <c r="K185" i="3" s="1"/>
  <c r="K186" i="3" s="1"/>
  <c r="K187" i="3" s="1"/>
  <c r="K188" i="3" s="1"/>
  <c r="K189" i="3" s="1"/>
  <c r="K190" i="3" s="1"/>
  <c r="K191" i="3" s="1"/>
  <c r="K192" i="3" s="1"/>
  <c r="K193" i="3" s="1"/>
  <c r="K194" i="3" s="1"/>
  <c r="K195" i="3" s="1"/>
  <c r="K196" i="3" s="1"/>
  <c r="K197" i="3" s="1"/>
  <c r="K198" i="3" s="1"/>
  <c r="K199" i="3" s="1"/>
  <c r="K200" i="3" s="1"/>
  <c r="K201" i="3" s="1"/>
  <c r="K202" i="3" s="1"/>
  <c r="K203" i="3" s="1"/>
  <c r="K204" i="3" s="1"/>
  <c r="K205" i="3" s="1"/>
  <c r="K206" i="3" s="1"/>
  <c r="K207" i="3" s="1"/>
  <c r="K208" i="3" s="1"/>
  <c r="K209" i="3" s="1"/>
  <c r="K210" i="3" s="1"/>
  <c r="K211" i="3" s="1"/>
  <c r="K212" i="3" s="1"/>
  <c r="K213" i="3" s="1"/>
  <c r="K214" i="3" s="1"/>
  <c r="K215" i="3" s="1"/>
  <c r="K216" i="3" s="1"/>
  <c r="K217" i="3" s="1"/>
  <c r="K218" i="3" s="1"/>
  <c r="K219" i="3" s="1"/>
  <c r="K220" i="3" s="1"/>
  <c r="K221" i="3" s="1"/>
  <c r="K222" i="3" s="1"/>
  <c r="K223" i="3" s="1"/>
  <c r="K224" i="3" s="1"/>
  <c r="K225" i="3" s="1"/>
  <c r="K226" i="3" s="1"/>
  <c r="K227" i="3" s="1"/>
  <c r="K228" i="3" s="1"/>
  <c r="K229" i="3" s="1"/>
  <c r="K230" i="3" s="1"/>
  <c r="K231" i="3" s="1"/>
  <c r="K232" i="3" s="1"/>
  <c r="K233" i="3" s="1"/>
  <c r="K234" i="3" s="1"/>
  <c r="K235" i="3" s="1"/>
  <c r="K236" i="3" s="1"/>
  <c r="K237" i="3" s="1"/>
  <c r="K238" i="3" s="1"/>
  <c r="K239" i="3" s="1"/>
  <c r="K240" i="3" s="1"/>
  <c r="K241" i="3" s="1"/>
  <c r="K242" i="3" s="1"/>
  <c r="K243" i="3" s="1"/>
  <c r="K244" i="3" s="1"/>
  <c r="K245" i="3" s="1"/>
  <c r="K246" i="3" s="1"/>
  <c r="K247" i="3" s="1"/>
  <c r="K248" i="3" s="1"/>
  <c r="K249" i="3" s="1"/>
  <c r="K250" i="3" s="1"/>
  <c r="K251" i="3" s="1"/>
  <c r="K252" i="3" s="1"/>
  <c r="K253" i="3" s="1"/>
  <c r="K254" i="3" s="1"/>
  <c r="K255" i="3" s="1"/>
  <c r="K256" i="3" s="1"/>
  <c r="K257" i="3" s="1"/>
  <c r="K258" i="3" s="1"/>
  <c r="K259" i="3" s="1"/>
  <c r="F15" i="5"/>
  <c r="K16" i="4"/>
  <c r="M16" i="4" s="1"/>
  <c r="P17" i="3"/>
  <c r="N17" i="3"/>
  <c r="J16" i="4"/>
  <c r="O17" i="3"/>
  <c r="M7" i="5"/>
  <c r="I7" i="5" l="1"/>
  <c r="C13" i="5"/>
  <c r="N18" i="3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N114" i="3" s="1"/>
  <c r="N115" i="3" s="1"/>
  <c r="N116" i="3" s="1"/>
  <c r="N117" i="3" s="1"/>
  <c r="N118" i="3" s="1"/>
  <c r="N119" i="3" s="1"/>
  <c r="N120" i="3" s="1"/>
  <c r="N121" i="3" s="1"/>
  <c r="N122" i="3" s="1"/>
  <c r="N123" i="3" s="1"/>
  <c r="N124" i="3" s="1"/>
  <c r="N125" i="3" s="1"/>
  <c r="N126" i="3" s="1"/>
  <c r="N127" i="3" s="1"/>
  <c r="N128" i="3" s="1"/>
  <c r="N129" i="3" s="1"/>
  <c r="N130" i="3" s="1"/>
  <c r="N131" i="3" s="1"/>
  <c r="N132" i="3" s="1"/>
  <c r="N133" i="3" s="1"/>
  <c r="N134" i="3" s="1"/>
  <c r="N135" i="3" s="1"/>
  <c r="N136" i="3" s="1"/>
  <c r="N137" i="3" s="1"/>
  <c r="N138" i="3" s="1"/>
  <c r="N139" i="3" s="1"/>
  <c r="N140" i="3" s="1"/>
  <c r="N141" i="3" s="1"/>
  <c r="N142" i="3" s="1"/>
  <c r="N143" i="3" s="1"/>
  <c r="N144" i="3" s="1"/>
  <c r="N145" i="3" s="1"/>
  <c r="N146" i="3" s="1"/>
  <c r="N147" i="3" s="1"/>
  <c r="N148" i="3" s="1"/>
  <c r="N149" i="3" s="1"/>
  <c r="N150" i="3" s="1"/>
  <c r="N151" i="3" s="1"/>
  <c r="N152" i="3" s="1"/>
  <c r="N153" i="3" s="1"/>
  <c r="N154" i="3" s="1"/>
  <c r="N155" i="3" s="1"/>
  <c r="N156" i="3" s="1"/>
  <c r="N157" i="3" s="1"/>
  <c r="N158" i="3" s="1"/>
  <c r="N159" i="3" s="1"/>
  <c r="N160" i="3" s="1"/>
  <c r="N161" i="3" s="1"/>
  <c r="N162" i="3" s="1"/>
  <c r="N163" i="3" s="1"/>
  <c r="N164" i="3" s="1"/>
  <c r="N165" i="3" s="1"/>
  <c r="N166" i="3" s="1"/>
  <c r="N167" i="3" s="1"/>
  <c r="N168" i="3" s="1"/>
  <c r="N169" i="3" s="1"/>
  <c r="N170" i="3" s="1"/>
  <c r="N171" i="3" s="1"/>
  <c r="N172" i="3" s="1"/>
  <c r="N173" i="3" s="1"/>
  <c r="N174" i="3" s="1"/>
  <c r="N175" i="3" s="1"/>
  <c r="N176" i="3" s="1"/>
  <c r="N177" i="3" s="1"/>
  <c r="N178" i="3" s="1"/>
  <c r="N179" i="3" s="1"/>
  <c r="N180" i="3" s="1"/>
  <c r="N181" i="3" s="1"/>
  <c r="N182" i="3" s="1"/>
  <c r="N183" i="3" s="1"/>
  <c r="N184" i="3" s="1"/>
  <c r="N185" i="3" s="1"/>
  <c r="N186" i="3" s="1"/>
  <c r="N187" i="3" s="1"/>
  <c r="N188" i="3" s="1"/>
  <c r="N189" i="3" s="1"/>
  <c r="N190" i="3" s="1"/>
  <c r="N191" i="3" s="1"/>
  <c r="N192" i="3" s="1"/>
  <c r="N193" i="3" s="1"/>
  <c r="N194" i="3" s="1"/>
  <c r="N195" i="3" s="1"/>
  <c r="N196" i="3" s="1"/>
  <c r="N197" i="3" s="1"/>
  <c r="N198" i="3" s="1"/>
  <c r="N199" i="3" s="1"/>
  <c r="N200" i="3" s="1"/>
  <c r="N201" i="3" s="1"/>
  <c r="N202" i="3" s="1"/>
  <c r="N203" i="3" s="1"/>
  <c r="N204" i="3" s="1"/>
  <c r="N205" i="3" s="1"/>
  <c r="N206" i="3" s="1"/>
  <c r="N207" i="3" s="1"/>
  <c r="N208" i="3" s="1"/>
  <c r="N209" i="3" s="1"/>
  <c r="N210" i="3" s="1"/>
  <c r="N211" i="3" s="1"/>
  <c r="N212" i="3" s="1"/>
  <c r="N213" i="3" s="1"/>
  <c r="N214" i="3" s="1"/>
  <c r="N215" i="3" s="1"/>
  <c r="N216" i="3" s="1"/>
  <c r="N217" i="3" s="1"/>
  <c r="N218" i="3" s="1"/>
  <c r="N219" i="3" s="1"/>
  <c r="N220" i="3" s="1"/>
  <c r="N221" i="3" s="1"/>
  <c r="N222" i="3" s="1"/>
  <c r="N223" i="3" s="1"/>
  <c r="N224" i="3" s="1"/>
  <c r="N225" i="3" s="1"/>
  <c r="N226" i="3" s="1"/>
  <c r="N227" i="3" s="1"/>
  <c r="N228" i="3" s="1"/>
  <c r="N229" i="3" s="1"/>
  <c r="N230" i="3" s="1"/>
  <c r="N231" i="3" s="1"/>
  <c r="N232" i="3" s="1"/>
  <c r="N233" i="3" s="1"/>
  <c r="N234" i="3" s="1"/>
  <c r="N235" i="3" s="1"/>
  <c r="N236" i="3" s="1"/>
  <c r="N237" i="3" s="1"/>
  <c r="N238" i="3" s="1"/>
  <c r="N239" i="3" s="1"/>
  <c r="N240" i="3" s="1"/>
  <c r="N241" i="3" s="1"/>
  <c r="N242" i="3" s="1"/>
  <c r="N243" i="3" s="1"/>
  <c r="N244" i="3" s="1"/>
  <c r="N245" i="3" s="1"/>
  <c r="N246" i="3" s="1"/>
  <c r="N247" i="3" s="1"/>
  <c r="N248" i="3" s="1"/>
  <c r="N249" i="3" s="1"/>
  <c r="N250" i="3" s="1"/>
  <c r="N251" i="3" s="1"/>
  <c r="N252" i="3" s="1"/>
  <c r="N253" i="3" s="1"/>
  <c r="N254" i="3" s="1"/>
  <c r="N255" i="3" s="1"/>
  <c r="N256" i="3" s="1"/>
  <c r="N257" i="3" s="1"/>
  <c r="N258" i="3" s="1"/>
  <c r="N259" i="3" s="1"/>
  <c r="K17" i="4"/>
  <c r="M17" i="4" s="1"/>
  <c r="P18" i="3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P101" i="3" s="1"/>
  <c r="P102" i="3" s="1"/>
  <c r="P103" i="3" s="1"/>
  <c r="P104" i="3" s="1"/>
  <c r="P105" i="3" s="1"/>
  <c r="P106" i="3" s="1"/>
  <c r="P107" i="3" s="1"/>
  <c r="P108" i="3" s="1"/>
  <c r="P109" i="3" s="1"/>
  <c r="P110" i="3" s="1"/>
  <c r="P111" i="3" s="1"/>
  <c r="P112" i="3" s="1"/>
  <c r="P113" i="3" s="1"/>
  <c r="P114" i="3" s="1"/>
  <c r="P115" i="3" s="1"/>
  <c r="P116" i="3" s="1"/>
  <c r="P117" i="3" s="1"/>
  <c r="P118" i="3" s="1"/>
  <c r="P119" i="3" s="1"/>
  <c r="P120" i="3" s="1"/>
  <c r="P121" i="3" s="1"/>
  <c r="P122" i="3" s="1"/>
  <c r="P123" i="3" s="1"/>
  <c r="P124" i="3" s="1"/>
  <c r="P125" i="3" s="1"/>
  <c r="P126" i="3" s="1"/>
  <c r="P127" i="3" s="1"/>
  <c r="P128" i="3" s="1"/>
  <c r="P129" i="3" s="1"/>
  <c r="P130" i="3" s="1"/>
  <c r="P131" i="3" s="1"/>
  <c r="P132" i="3" s="1"/>
  <c r="P133" i="3" s="1"/>
  <c r="P134" i="3" s="1"/>
  <c r="P135" i="3" s="1"/>
  <c r="P136" i="3" s="1"/>
  <c r="P137" i="3" s="1"/>
  <c r="P138" i="3" s="1"/>
  <c r="P139" i="3" s="1"/>
  <c r="P140" i="3" s="1"/>
  <c r="P141" i="3" s="1"/>
  <c r="P142" i="3" s="1"/>
  <c r="P143" i="3" s="1"/>
  <c r="P144" i="3" s="1"/>
  <c r="P145" i="3" s="1"/>
  <c r="P146" i="3" s="1"/>
  <c r="P147" i="3" s="1"/>
  <c r="P148" i="3" s="1"/>
  <c r="P149" i="3" s="1"/>
  <c r="P150" i="3" s="1"/>
  <c r="P151" i="3" s="1"/>
  <c r="P152" i="3" s="1"/>
  <c r="P153" i="3" s="1"/>
  <c r="P154" i="3" s="1"/>
  <c r="P155" i="3" s="1"/>
  <c r="P156" i="3" s="1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76" i="3" s="1"/>
  <c r="P177" i="3" s="1"/>
  <c r="P178" i="3" s="1"/>
  <c r="P179" i="3" s="1"/>
  <c r="P180" i="3" s="1"/>
  <c r="P181" i="3" s="1"/>
  <c r="P182" i="3" s="1"/>
  <c r="P183" i="3" s="1"/>
  <c r="P184" i="3" s="1"/>
  <c r="P185" i="3" s="1"/>
  <c r="P186" i="3" s="1"/>
  <c r="P187" i="3" s="1"/>
  <c r="P188" i="3" s="1"/>
  <c r="P189" i="3" s="1"/>
  <c r="P190" i="3" s="1"/>
  <c r="P191" i="3" s="1"/>
  <c r="P192" i="3" s="1"/>
  <c r="P193" i="3" s="1"/>
  <c r="P194" i="3" s="1"/>
  <c r="P195" i="3" s="1"/>
  <c r="P196" i="3" s="1"/>
  <c r="P197" i="3" s="1"/>
  <c r="P198" i="3" s="1"/>
  <c r="P199" i="3" s="1"/>
  <c r="P200" i="3" s="1"/>
  <c r="P201" i="3" s="1"/>
  <c r="P202" i="3" s="1"/>
  <c r="P203" i="3" s="1"/>
  <c r="P204" i="3" s="1"/>
  <c r="P205" i="3" s="1"/>
  <c r="P206" i="3" s="1"/>
  <c r="P207" i="3" s="1"/>
  <c r="P208" i="3" s="1"/>
  <c r="P209" i="3" s="1"/>
  <c r="P210" i="3" s="1"/>
  <c r="P211" i="3" s="1"/>
  <c r="P212" i="3" s="1"/>
  <c r="P213" i="3" s="1"/>
  <c r="P214" i="3" s="1"/>
  <c r="P215" i="3" s="1"/>
  <c r="P216" i="3" s="1"/>
  <c r="P217" i="3" s="1"/>
  <c r="P218" i="3" s="1"/>
  <c r="P219" i="3" s="1"/>
  <c r="P220" i="3" s="1"/>
  <c r="P221" i="3" s="1"/>
  <c r="P222" i="3" s="1"/>
  <c r="P223" i="3" s="1"/>
  <c r="P224" i="3" s="1"/>
  <c r="P225" i="3" s="1"/>
  <c r="P226" i="3" s="1"/>
  <c r="P227" i="3" s="1"/>
  <c r="P228" i="3" s="1"/>
  <c r="P229" i="3" s="1"/>
  <c r="P230" i="3" s="1"/>
  <c r="P231" i="3" s="1"/>
  <c r="P232" i="3" s="1"/>
  <c r="P233" i="3" s="1"/>
  <c r="P234" i="3" s="1"/>
  <c r="P235" i="3" s="1"/>
  <c r="P236" i="3" s="1"/>
  <c r="P237" i="3" s="1"/>
  <c r="P238" i="3" s="1"/>
  <c r="P239" i="3" s="1"/>
  <c r="P240" i="3" s="1"/>
  <c r="P241" i="3" s="1"/>
  <c r="P242" i="3" s="1"/>
  <c r="P243" i="3" s="1"/>
  <c r="P244" i="3" s="1"/>
  <c r="P245" i="3" s="1"/>
  <c r="P246" i="3" s="1"/>
  <c r="P247" i="3" s="1"/>
  <c r="P248" i="3" s="1"/>
  <c r="P249" i="3" s="1"/>
  <c r="P250" i="3" s="1"/>
  <c r="P251" i="3" s="1"/>
  <c r="P252" i="3" s="1"/>
  <c r="P253" i="3" s="1"/>
  <c r="P254" i="3" s="1"/>
  <c r="P255" i="3" s="1"/>
  <c r="P256" i="3" s="1"/>
  <c r="P257" i="3" s="1"/>
  <c r="P258" i="3" s="1"/>
  <c r="P259" i="3" s="1"/>
  <c r="J17" i="4"/>
  <c r="O18" i="3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O68" i="3" s="1"/>
  <c r="O69" i="3" s="1"/>
  <c r="O70" i="3" s="1"/>
  <c r="O71" i="3" s="1"/>
  <c r="O72" i="3" s="1"/>
  <c r="O73" i="3" s="1"/>
  <c r="O74" i="3" s="1"/>
  <c r="O75" i="3" s="1"/>
  <c r="O76" i="3" s="1"/>
  <c r="O77" i="3" s="1"/>
  <c r="O78" i="3" s="1"/>
  <c r="O79" i="3" s="1"/>
  <c r="O80" i="3" s="1"/>
  <c r="O81" i="3" s="1"/>
  <c r="O82" i="3" s="1"/>
  <c r="O83" i="3" s="1"/>
  <c r="O84" i="3" s="1"/>
  <c r="O85" i="3" s="1"/>
  <c r="O86" i="3" s="1"/>
  <c r="O87" i="3" s="1"/>
  <c r="O88" i="3" s="1"/>
  <c r="O89" i="3" s="1"/>
  <c r="O90" i="3" s="1"/>
  <c r="O91" i="3" s="1"/>
  <c r="O92" i="3" s="1"/>
  <c r="O93" i="3" s="1"/>
  <c r="O94" i="3" s="1"/>
  <c r="O95" i="3" s="1"/>
  <c r="O96" i="3" s="1"/>
  <c r="O97" i="3" s="1"/>
  <c r="O98" i="3" s="1"/>
  <c r="O99" i="3" s="1"/>
  <c r="O100" i="3" s="1"/>
  <c r="O101" i="3" s="1"/>
  <c r="O102" i="3" s="1"/>
  <c r="O103" i="3" s="1"/>
  <c r="O104" i="3" s="1"/>
  <c r="O105" i="3" s="1"/>
  <c r="O106" i="3" s="1"/>
  <c r="O107" i="3" s="1"/>
  <c r="O108" i="3" s="1"/>
  <c r="O109" i="3" s="1"/>
  <c r="O110" i="3" s="1"/>
  <c r="O111" i="3" s="1"/>
  <c r="O112" i="3" s="1"/>
  <c r="O113" i="3" s="1"/>
  <c r="O114" i="3" s="1"/>
  <c r="O115" i="3" s="1"/>
  <c r="O116" i="3" s="1"/>
  <c r="O117" i="3" s="1"/>
  <c r="O118" i="3" s="1"/>
  <c r="O119" i="3" s="1"/>
  <c r="O120" i="3" s="1"/>
  <c r="O121" i="3" s="1"/>
  <c r="O122" i="3" s="1"/>
  <c r="O123" i="3" s="1"/>
  <c r="O124" i="3" s="1"/>
  <c r="O125" i="3" s="1"/>
  <c r="O126" i="3" s="1"/>
  <c r="O127" i="3" s="1"/>
  <c r="O128" i="3" s="1"/>
  <c r="O129" i="3" s="1"/>
  <c r="O130" i="3" s="1"/>
  <c r="O131" i="3" s="1"/>
  <c r="O132" i="3" s="1"/>
  <c r="O133" i="3" s="1"/>
  <c r="O134" i="3" s="1"/>
  <c r="O135" i="3" s="1"/>
  <c r="O136" i="3" s="1"/>
  <c r="O137" i="3" s="1"/>
  <c r="O138" i="3" s="1"/>
  <c r="O139" i="3" s="1"/>
  <c r="O140" i="3" s="1"/>
  <c r="O141" i="3" s="1"/>
  <c r="O142" i="3" s="1"/>
  <c r="O143" i="3" s="1"/>
  <c r="O144" i="3" s="1"/>
  <c r="O145" i="3" s="1"/>
  <c r="O146" i="3" s="1"/>
  <c r="O147" i="3" s="1"/>
  <c r="O148" i="3" s="1"/>
  <c r="O149" i="3" s="1"/>
  <c r="O150" i="3" s="1"/>
  <c r="O151" i="3" s="1"/>
  <c r="O152" i="3" s="1"/>
  <c r="O153" i="3" s="1"/>
  <c r="O154" i="3" s="1"/>
  <c r="O155" i="3" s="1"/>
  <c r="O156" i="3" s="1"/>
  <c r="O157" i="3" s="1"/>
  <c r="O158" i="3" s="1"/>
  <c r="O159" i="3" s="1"/>
  <c r="O160" i="3" s="1"/>
  <c r="O161" i="3" s="1"/>
  <c r="O162" i="3" s="1"/>
  <c r="O163" i="3" s="1"/>
  <c r="O164" i="3" s="1"/>
  <c r="O165" i="3" s="1"/>
  <c r="O166" i="3" s="1"/>
  <c r="O167" i="3" s="1"/>
  <c r="O168" i="3" s="1"/>
  <c r="O169" i="3" s="1"/>
  <c r="O170" i="3" s="1"/>
  <c r="O171" i="3" s="1"/>
  <c r="O172" i="3" s="1"/>
  <c r="O173" i="3" s="1"/>
  <c r="O174" i="3" s="1"/>
  <c r="O175" i="3" s="1"/>
  <c r="O176" i="3" s="1"/>
  <c r="O177" i="3" s="1"/>
  <c r="O178" i="3" s="1"/>
  <c r="O179" i="3" s="1"/>
  <c r="O180" i="3" s="1"/>
  <c r="O181" i="3" s="1"/>
  <c r="O182" i="3" s="1"/>
  <c r="O183" i="3" s="1"/>
  <c r="O184" i="3" s="1"/>
  <c r="O185" i="3" s="1"/>
  <c r="O186" i="3" s="1"/>
  <c r="O187" i="3" s="1"/>
  <c r="O188" i="3" s="1"/>
  <c r="O189" i="3" s="1"/>
  <c r="O190" i="3" s="1"/>
  <c r="O191" i="3" s="1"/>
  <c r="O192" i="3" s="1"/>
  <c r="O193" i="3" s="1"/>
  <c r="O194" i="3" s="1"/>
  <c r="O195" i="3" s="1"/>
  <c r="O196" i="3" s="1"/>
  <c r="O197" i="3" s="1"/>
  <c r="O198" i="3" s="1"/>
  <c r="O199" i="3" s="1"/>
  <c r="O200" i="3" s="1"/>
  <c r="O201" i="3" s="1"/>
  <c r="O202" i="3" s="1"/>
  <c r="O203" i="3" s="1"/>
  <c r="O204" i="3" s="1"/>
  <c r="O205" i="3" s="1"/>
  <c r="O206" i="3" s="1"/>
  <c r="O207" i="3" s="1"/>
  <c r="O208" i="3" s="1"/>
  <c r="O209" i="3" s="1"/>
  <c r="O210" i="3" s="1"/>
  <c r="O211" i="3" s="1"/>
  <c r="O212" i="3" s="1"/>
  <c r="O213" i="3" s="1"/>
  <c r="O214" i="3" s="1"/>
  <c r="O215" i="3" s="1"/>
  <c r="O216" i="3" s="1"/>
  <c r="O217" i="3" s="1"/>
  <c r="O218" i="3" s="1"/>
  <c r="O219" i="3" s="1"/>
  <c r="O220" i="3" s="1"/>
  <c r="O221" i="3" s="1"/>
  <c r="O222" i="3" s="1"/>
  <c r="O223" i="3" s="1"/>
  <c r="O224" i="3" s="1"/>
  <c r="O225" i="3" s="1"/>
  <c r="O226" i="3" s="1"/>
  <c r="O227" i="3" s="1"/>
  <c r="O228" i="3" s="1"/>
  <c r="O229" i="3" s="1"/>
  <c r="O230" i="3" s="1"/>
  <c r="O231" i="3" s="1"/>
  <c r="O232" i="3" s="1"/>
  <c r="O233" i="3" s="1"/>
  <c r="O234" i="3" s="1"/>
  <c r="O235" i="3" s="1"/>
  <c r="O236" i="3" s="1"/>
  <c r="O237" i="3" s="1"/>
  <c r="O238" i="3" s="1"/>
  <c r="O239" i="3" s="1"/>
  <c r="O240" i="3" s="1"/>
  <c r="O241" i="3" s="1"/>
  <c r="O242" i="3" s="1"/>
  <c r="O243" i="3" s="1"/>
  <c r="O244" i="3" s="1"/>
  <c r="O245" i="3" s="1"/>
  <c r="O246" i="3" s="1"/>
  <c r="O247" i="3" s="1"/>
  <c r="O248" i="3" s="1"/>
  <c r="O249" i="3" s="1"/>
  <c r="O250" i="3" s="1"/>
  <c r="O251" i="3" s="1"/>
  <c r="O252" i="3" s="1"/>
  <c r="O253" i="3" s="1"/>
  <c r="O254" i="3" s="1"/>
  <c r="O255" i="3" s="1"/>
  <c r="O256" i="3" s="1"/>
  <c r="O257" i="3" s="1"/>
  <c r="O258" i="3" s="1"/>
  <c r="O259" i="3" s="1"/>
  <c r="M18" i="4" l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M41" i="4" s="1"/>
  <c r="M42" i="4" s="1"/>
  <c r="M43" i="4" s="1"/>
  <c r="M44" i="4" s="1"/>
  <c r="M45" i="4" s="1"/>
  <c r="M46" i="4" s="1"/>
  <c r="M47" i="4" s="1"/>
  <c r="M48" i="4" s="1"/>
  <c r="M49" i="4" s="1"/>
  <c r="M50" i="4" s="1"/>
  <c r="M51" i="4" s="1"/>
  <c r="M52" i="4" s="1"/>
  <c r="M53" i="4" s="1"/>
  <c r="M54" i="4" s="1"/>
  <c r="M55" i="4" s="1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M83" i="4" s="1"/>
  <c r="M84" i="4" s="1"/>
  <c r="M85" i="4" s="1"/>
  <c r="M86" i="4" s="1"/>
  <c r="M87" i="4" s="1"/>
  <c r="M88" i="4" s="1"/>
  <c r="M89" i="4" s="1"/>
  <c r="M90" i="4" s="1"/>
  <c r="M91" i="4" s="1"/>
  <c r="M92" i="4" s="1"/>
  <c r="M93" i="4" s="1"/>
  <c r="M94" i="4" s="1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M106" i="4" s="1"/>
  <c r="M107" i="4" s="1"/>
  <c r="M108" i="4" s="1"/>
  <c r="M109" i="4" s="1"/>
  <c r="M110" i="4" s="1"/>
  <c r="M111" i="4" s="1"/>
  <c r="M112" i="4" s="1"/>
  <c r="M113" i="4" s="1"/>
  <c r="M114" i="4" s="1"/>
  <c r="M115" i="4" s="1"/>
  <c r="M116" i="4" s="1"/>
  <c r="M117" i="4" s="1"/>
  <c r="M118" i="4" s="1"/>
  <c r="M119" i="4" s="1"/>
  <c r="M120" i="4" s="1"/>
  <c r="M121" i="4" s="1"/>
  <c r="M122" i="4" s="1"/>
  <c r="M123" i="4" s="1"/>
  <c r="M124" i="4" s="1"/>
  <c r="M125" i="4" s="1"/>
  <c r="M126" i="4" s="1"/>
  <c r="M127" i="4" s="1"/>
  <c r="M128" i="4" s="1"/>
  <c r="M129" i="4" s="1"/>
  <c r="M130" i="4" s="1"/>
  <c r="M131" i="4" s="1"/>
  <c r="M132" i="4" s="1"/>
  <c r="M133" i="4" s="1"/>
  <c r="M134" i="4" s="1"/>
  <c r="M135" i="4" s="1"/>
  <c r="M136" i="4" s="1"/>
  <c r="M137" i="4" s="1"/>
  <c r="M138" i="4" s="1"/>
  <c r="M139" i="4" s="1"/>
  <c r="M140" i="4" s="1"/>
  <c r="M141" i="4" s="1"/>
  <c r="M142" i="4" s="1"/>
  <c r="M143" i="4" s="1"/>
  <c r="M144" i="4" s="1"/>
  <c r="M145" i="4" s="1"/>
  <c r="M146" i="4" s="1"/>
  <c r="M147" i="4" s="1"/>
  <c r="M148" i="4" s="1"/>
  <c r="M149" i="4" s="1"/>
  <c r="M150" i="4" s="1"/>
  <c r="M151" i="4" s="1"/>
  <c r="M152" i="4" s="1"/>
  <c r="M153" i="4" s="1"/>
  <c r="M154" i="4" s="1"/>
  <c r="M155" i="4" s="1"/>
  <c r="M156" i="4" s="1"/>
  <c r="M157" i="4" s="1"/>
  <c r="M158" i="4" s="1"/>
  <c r="M159" i="4" s="1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M171" i="4" s="1"/>
  <c r="M172" i="4" s="1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M184" i="4" s="1"/>
  <c r="M185" i="4" s="1"/>
  <c r="M186" i="4" s="1"/>
  <c r="M187" i="4" s="1"/>
  <c r="M188" i="4" s="1"/>
  <c r="M189" i="4" s="1"/>
  <c r="M190" i="4" s="1"/>
  <c r="M191" i="4" s="1"/>
  <c r="M192" i="4" s="1"/>
  <c r="M193" i="4" s="1"/>
  <c r="M194" i="4" s="1"/>
  <c r="M195" i="4" s="1"/>
  <c r="M196" i="4" s="1"/>
  <c r="M197" i="4" s="1"/>
  <c r="M198" i="4" s="1"/>
  <c r="M199" i="4" s="1"/>
  <c r="M200" i="4" s="1"/>
  <c r="M201" i="4" s="1"/>
  <c r="M202" i="4" s="1"/>
  <c r="M203" i="4" s="1"/>
  <c r="M204" i="4" s="1"/>
  <c r="M205" i="4" s="1"/>
  <c r="M206" i="4" s="1"/>
  <c r="M207" i="4" s="1"/>
  <c r="M208" i="4" s="1"/>
  <c r="M209" i="4" s="1"/>
  <c r="M210" i="4" s="1"/>
  <c r="M211" i="4" s="1"/>
  <c r="M212" i="4" s="1"/>
  <c r="M213" i="4" s="1"/>
  <c r="M214" i="4" s="1"/>
  <c r="M215" i="4" s="1"/>
  <c r="M216" i="4" s="1"/>
  <c r="M217" i="4" s="1"/>
  <c r="M218" i="4" s="1"/>
  <c r="M219" i="4" s="1"/>
  <c r="M220" i="4" s="1"/>
  <c r="M221" i="4" s="1"/>
  <c r="M222" i="4" s="1"/>
  <c r="M223" i="4" s="1"/>
  <c r="M224" i="4" s="1"/>
  <c r="M225" i="4" s="1"/>
  <c r="M226" i="4" s="1"/>
  <c r="M227" i="4" s="1"/>
  <c r="M228" i="4" s="1"/>
  <c r="M229" i="4" s="1"/>
  <c r="M230" i="4" s="1"/>
  <c r="M231" i="4" s="1"/>
  <c r="M232" i="4" s="1"/>
  <c r="M233" i="4" s="1"/>
  <c r="M234" i="4" s="1"/>
  <c r="M235" i="4" s="1"/>
  <c r="M236" i="4" s="1"/>
  <c r="M237" i="4" s="1"/>
  <c r="M238" i="4" s="1"/>
  <c r="M239" i="4" s="1"/>
  <c r="M240" i="4" s="1"/>
  <c r="M241" i="4" s="1"/>
  <c r="M242" i="4" s="1"/>
  <c r="M243" i="4" s="1"/>
  <c r="M244" i="4" s="1"/>
  <c r="M245" i="4" s="1"/>
  <c r="M246" i="4" s="1"/>
  <c r="M247" i="4" s="1"/>
  <c r="M248" i="4" s="1"/>
  <c r="M249" i="4" s="1"/>
  <c r="M250" i="4" s="1"/>
  <c r="M251" i="4" s="1"/>
  <c r="M252" i="4" s="1"/>
  <c r="M253" i="4" s="1"/>
  <c r="M254" i="4" s="1"/>
  <c r="M255" i="4" s="1"/>
  <c r="M256" i="4" s="1"/>
  <c r="M257" i="4" s="1"/>
  <c r="M258" i="4" s="1"/>
  <c r="M259" i="4" s="1"/>
  <c r="B13" i="5"/>
  <c r="E7" i="5"/>
  <c r="N17" i="4"/>
  <c r="O17" i="4" s="1"/>
  <c r="Q17" i="4" l="1"/>
  <c r="B14" i="5"/>
  <c r="B17" i="5" s="1"/>
  <c r="B18" i="5" s="1"/>
</calcChain>
</file>

<file path=xl/sharedStrings.xml><?xml version="1.0" encoding="utf-8"?>
<sst xmlns="http://schemas.openxmlformats.org/spreadsheetml/2006/main" count="248" uniqueCount="213">
  <si>
    <t>Plantilla de Kardex en Excel · PEPS y Promedio Ponderado</t>
  </si>
  <si>
    <t>Guía operativa para registrar un producto, calcular el costo de salida y comparar métodos sin cálculos manuales.</t>
  </si>
  <si>
    <t>Cómo usar esta plantilla</t>
  </si>
  <si>
    <t>Paso</t>
  </si>
  <si>
    <t>Qué debes hacer</t>
  </si>
  <si>
    <t>Por qué importa</t>
  </si>
  <si>
    <t>1</t>
  </si>
  <si>
    <t>Guarda una copia del archivo antes de editarlo.</t>
  </si>
  <si>
    <t>Esta plantilla controla un solo producto por archivo. Duplicar el archivo evita mezclar datos entre productos.</t>
  </si>
  <si>
    <t>2</t>
  </si>
  <si>
    <t>Ve a 03_Movimientos y actualiza el producto, SKU, unidad, período y moneda.</t>
  </si>
  <si>
    <t>Esos datos se muestran en el Kardex PEPS y en el Resumen.</t>
  </si>
  <si>
    <t>3</t>
  </si>
  <si>
    <t>Borra solo los datos de ejemplo de A:H desde la fila 10. No borres las columnas grises I:Q.</t>
  </si>
  <si>
    <t>Las columnas grises contienen fórmulas y alertas que se actualizan automáticamente.</t>
  </si>
  <si>
    <t>4</t>
  </si>
  <si>
    <t>Registra un solo movimiento por fila. Puedes dejar una fila vacía: el Kardex conserva el último saldo válido.</t>
  </si>
  <si>
    <t>Los cálculos usan el último movimiento válido anterior. Aun así, respeta el orden cronológico.</t>
  </si>
  <si>
    <t>5</t>
  </si>
  <si>
    <t>Revisa 04_Kardex_PEPS y 05_Resumen antes de cerrar el período.</t>
  </si>
  <si>
    <t>Ahí verás costo de ventas, inventario final, margen y alertas de captura.</t>
  </si>
  <si>
    <t>Reglas de captura en 03_Movimientos</t>
  </si>
  <si>
    <t>Tipo de movimiento</t>
  </si>
  <si>
    <t>Qué completar</t>
  </si>
  <si>
    <t>Ejemplo</t>
  </si>
  <si>
    <t>Compra</t>
  </si>
  <si>
    <t>Entradas + costo unitario de entrada. Deja vacías las columnas de salida y precio de venta.</t>
  </si>
  <si>
    <t>100 unidades a $10.</t>
  </si>
  <si>
    <t>Venta</t>
  </si>
  <si>
    <t>Salidas + precio de venta unitario. Deja vacías las columnas de entrada y costo de entrada.</t>
  </si>
  <si>
    <t>40 unidades vendidas a $20.</t>
  </si>
  <si>
    <t>Ajuste entrada</t>
  </si>
  <si>
    <t>Entradas + costo unitario de entrada. Úsalo para recuperaciones o conteos positivos.</t>
  </si>
  <si>
    <t>5 unidades recuperadas por conteo.</t>
  </si>
  <si>
    <t>Ajuste salida</t>
  </si>
  <si>
    <t>Salidas. Deja vacío el precio de venta. Úsalo para daño, pérdida o vencimiento.</t>
  </si>
  <si>
    <t>3 unidades dañadas, perdidas o vencidas.</t>
  </si>
  <si>
    <t>Qué significan los colores</t>
  </si>
  <si>
    <t>Color</t>
  </si>
  <si>
    <t>Uso en la plantilla</t>
  </si>
  <si>
    <t>Acción esperada</t>
  </si>
  <si>
    <t>Azul marino</t>
  </si>
  <si>
    <t>Títulos, encabezados y secciones.</t>
  </si>
  <si>
    <t>Sirve para lectura y navegación.</t>
  </si>
  <si>
    <t>Azul claro</t>
  </si>
  <si>
    <t>Campos editables de captura.</t>
  </si>
  <si>
    <t>Escribe o reemplaza tus propios datos.</t>
  </si>
  <si>
    <t>Gris claro</t>
  </si>
  <si>
    <t>Celdas calculadas automáticamente.</t>
  </si>
  <si>
    <t>No borres las fórmulas ni las alertas.</t>
  </si>
  <si>
    <t>Amarillo suave</t>
  </si>
  <si>
    <t>Notas y recordatorios.</t>
  </si>
  <si>
    <t>Léelos antes de modificar la hoja.</t>
  </si>
  <si>
    <t>Controles antes de cerrar el período</t>
  </si>
  <si>
    <t>✓</t>
  </si>
  <si>
    <t>Todas las compras tienen fecha, unidades y costo unitario.</t>
  </si>
  <si>
    <t>Todas las ventas tienen unidades y precio de venta unitario.</t>
  </si>
  <si>
    <t>No hay salidas que dejen inventario negativo.</t>
  </si>
  <si>
    <t>No hay alertas REVISAR en 03_Movimientos ni en 05_Resumen.</t>
  </si>
  <si>
    <t>La información está ordenada cronológicamente y lista para analizar.</t>
  </si>
  <si>
    <t>Ejemplo incluido: Termo Acero 500 ml. Para usar la plantilla, elimina solo los datos de ejemplo en 03_Movimientos y reemplázalos por los de tu negocio. Mantén las fórmulas y la estructura del archivo.</t>
  </si>
  <si>
    <t>Alcance técnico y buenas prácticas</t>
  </si>
  <si>
    <t>Tema</t>
  </si>
  <si>
    <t>Cómo usar la plantilla</t>
  </si>
  <si>
    <t>Qué debes tener presente</t>
  </si>
  <si>
    <t>Métodos</t>
  </si>
  <si>
    <t>La plantilla calcula PEPS y promedio ponderado móvil.</t>
  </si>
  <si>
    <t>UEPS aparece en el glosario solo para comparación; no se calcula en el archivo.</t>
  </si>
  <si>
    <t>Orden de registro</t>
  </si>
  <si>
    <t>Registra movimientos del mismo día en el orden real en que ocurrieron.</t>
  </si>
  <si>
    <t>Una compra antes o después de una venta puede cambiar el costo promedio y el inventario final.</t>
  </si>
  <si>
    <t>Costo unitario</t>
  </si>
  <si>
    <t>Captura el costo unitario real de la compra, no solo el precio de lista.</t>
  </si>
  <si>
    <t>Incluye costos necesarios para dejar el producto listo para vender y descuenta rebajas o descuentos aplicables.</t>
  </si>
  <si>
    <t>Saldo inicial y devoluciones</t>
  </si>
  <si>
    <t>Si ya tienes existencias, registra el saldo inicial como Ajuste entrada con unidades y costo verificable.</t>
  </si>
  <si>
    <t>Las devoluciones de clientes no se procesan de forma automática: reduce la venta y reingresa la unidad con su costo original según tus registros.</t>
  </si>
  <si>
    <t>Alcance del resultado</t>
  </si>
  <si>
    <t>Usa el resumen para revisar costo de ventas, inventario final y margen bruto.</t>
  </si>
  <si>
    <t>La plantilla no calcula valor neto realizable ni reemplaza la revisión contable o tributaria de tu país. Los ajustes de salida se muestran por separado y no se descuentan del margen bruto.</t>
  </si>
  <si>
    <t>Referencia técnica: NIIF para PYMES, Sección 13 (Inventarios). https://www.ifrs.org/content/dam/ifrs/supporting-implementation/smes/2026-modules/module-13.pdf</t>
  </si>
  <si>
    <t>Glosario de la plantilla</t>
  </si>
  <si>
    <t>Definiciones breves para entender cada campo, cálculo e indicador del Kardex.</t>
  </si>
  <si>
    <t>Términos usados en la plantilla</t>
  </si>
  <si>
    <t>Término</t>
  </si>
  <si>
    <t>Definición simple</t>
  </si>
  <si>
    <t>Cómo se usa en esta plantilla</t>
  </si>
  <si>
    <t>Kardex</t>
  </si>
  <si>
    <t>Registro ordenado de entradas, salidas y saldo de un producto.</t>
  </si>
  <si>
    <t>Se alimenta en 03_Movimientos y se analiza en 04_Kardex_PEPS y 05_Resumen.</t>
  </si>
  <si>
    <t>PEPS</t>
  </si>
  <si>
    <t>Primero en entrar, primero en salir. Asigna primero el costo de las unidades compradas antes.</t>
  </si>
  <si>
    <t>La hoja 04 calcula el costo de cada salida con este criterio.</t>
  </si>
  <si>
    <t>UEPS</t>
  </si>
  <si>
    <t>Último en entrar, primero en salir. Asigna primero el costo de las unidades más recientes.</t>
  </si>
  <si>
    <t>Se explica en el artículo, pero no se calcula en esta plantilla.</t>
  </si>
  <si>
    <t>Promedio ponderado</t>
  </si>
  <si>
    <t>Costo medio por unidad: costo total disponible dividido entre unidades disponibles.</t>
  </si>
  <si>
    <t>La hoja 03 calcula el promedio móvil después de cada compra.</t>
  </si>
  <si>
    <t>Promedio móvil</t>
  </si>
  <si>
    <t>Promedio ponderado que se actualiza cada vez que entra una compra nueva.</t>
  </si>
  <si>
    <t>Es el promedio usado para calcular el costo de salida en 03_Movimientos.</t>
  </si>
  <si>
    <t>Entrada</t>
  </si>
  <si>
    <t>Unidades que ingresan al inventario.</t>
  </si>
  <si>
    <t>Se usa en compras y ajustes de entrada.</t>
  </si>
  <si>
    <t>Salida</t>
  </si>
  <si>
    <t>Unidades que salen del inventario.</t>
  </si>
  <si>
    <t>Se usa en ventas y ajustes de salida.</t>
  </si>
  <si>
    <t>Costo unitario de entrada</t>
  </si>
  <si>
    <t>Costo de una unidad al ingresar al inventario.</t>
  </si>
  <si>
    <t>Debe incluir el costo real que corresponde a la unidad.</t>
  </si>
  <si>
    <t>Valor de entrada</t>
  </si>
  <si>
    <t>Unidades de entrada multiplicadas por su costo unitario.</t>
  </si>
  <si>
    <t>Se calcula automáticamente en 03_Movimientos.</t>
  </si>
  <si>
    <t>Costo de salida</t>
  </si>
  <si>
    <t>Costo asignado a las unidades que salen.</t>
  </si>
  <si>
    <t>Se calcula por promedio móvil en 03 y por PEPS en 04.</t>
  </si>
  <si>
    <t>Costo de ventas</t>
  </si>
  <si>
    <t>Costo asignado solo a las unidades vendidas.</t>
  </si>
  <si>
    <t>Se usa para calcular el margen bruto.</t>
  </si>
  <si>
    <t>Ajuste de salida</t>
  </si>
  <si>
    <t>Salida por daño, pérdida, vencimiento o diferencia de inventario.</t>
  </si>
  <si>
    <t>Se separa de las ventas para no confundir merma con costo de venta.</t>
  </si>
  <si>
    <t>Saldo en unidades</t>
  </si>
  <si>
    <t>Cantidad disponible después de cada movimiento.</t>
  </si>
  <si>
    <t>No debe quedar negativo.</t>
  </si>
  <si>
    <t>Saldo valorizado</t>
  </si>
  <si>
    <t>Valor monetario del inventario disponible.</t>
  </si>
  <si>
    <t>Se muestra para promedio móvil y PEPS.</t>
  </si>
  <si>
    <t>Ventas netas</t>
  </si>
  <si>
    <t>Ingresos de ventas registrados antes de gastos operativos.</t>
  </si>
  <si>
    <t>Se calculan con salidas por venta × precio unitario.</t>
  </si>
  <si>
    <t>Margen bruto</t>
  </si>
  <si>
    <t>Ventas netas menos costo de ventas.</t>
  </si>
  <si>
    <t>Permite comparar el impacto de PEPS y promedio móvil.</t>
  </si>
  <si>
    <t>SKU / referencia</t>
  </si>
  <si>
    <t>Código interno para identificar un producto.</t>
  </si>
  <si>
    <t>Se registra en la ficha del producto.</t>
  </si>
  <si>
    <t>Lote</t>
  </si>
  <si>
    <t>Grupo de unidades compradas al mismo costo o en la misma fecha.</t>
  </si>
  <si>
    <t>PEPS conserva la lógica de los lotes más antiguos.</t>
  </si>
  <si>
    <t>03 · Movimientos del producto</t>
  </si>
  <si>
    <t>Captura compras, ventas y ajustes. Edita únicamente las celdas azul claro; las grises se calculan automáticamente.</t>
  </si>
  <si>
    <t>Producto</t>
  </si>
  <si>
    <t>Termo Acero 500 ml</t>
  </si>
  <si>
    <t>Código / SKU</t>
  </si>
  <si>
    <t>TER-500</t>
  </si>
  <si>
    <t>Unidad</t>
  </si>
  <si>
    <t>Período</t>
  </si>
  <si>
    <t>Mayo - Junio 2026</t>
  </si>
  <si>
    <t>Moneda</t>
  </si>
  <si>
    <t>$</t>
  </si>
  <si>
    <t>Regla de captura</t>
  </si>
  <si>
    <t>Un movimiento por fila</t>
  </si>
  <si>
    <t>Recordatorio</t>
  </si>
  <si>
    <t>No borres columnas I:Q</t>
  </si>
  <si>
    <t>Datos de ejemplo incluidos. Para iniciar: borra solo A10:H17 y reemplázalos por tus movimientos. Mantén las fórmulas de I:Q.</t>
  </si>
  <si>
    <t>Fecha</t>
  </si>
  <si>
    <t>Documento / ref.</t>
  </si>
  <si>
    <t>Tipo</t>
  </si>
  <si>
    <t>Entradas</t>
  </si>
  <si>
    <t>Costo unitario entrada</t>
  </si>
  <si>
    <t>Salidas</t>
  </si>
  <si>
    <t>Precio venta unitario</t>
  </si>
  <si>
    <t>Observaciones</t>
  </si>
  <si>
    <t>Valor entrada</t>
  </si>
  <si>
    <t>Saldo unidades</t>
  </si>
  <si>
    <t>Costo promedio unit.</t>
  </si>
  <si>
    <t>Costo salida promedio</t>
  </si>
  <si>
    <t>Saldo valor promedio</t>
  </si>
  <si>
    <t>Entradas acum.</t>
  </si>
  <si>
    <t>Salidas acum.</t>
  </si>
  <si>
    <t>Control y alerta</t>
  </si>
  <si>
    <t>OC-1001</t>
  </si>
  <si>
    <t>Compra inicial para lanzamiento</t>
  </si>
  <si>
    <t>OC-1012</t>
  </si>
  <si>
    <t>Reposición con aumento de proveedor</t>
  </si>
  <si>
    <t>VTA-2201</t>
  </si>
  <si>
    <t>Venta de la primera quincena</t>
  </si>
  <si>
    <t>OC-1020</t>
  </si>
  <si>
    <t>Compra de reposición</t>
  </si>
  <si>
    <t>VTA-2234</t>
  </si>
  <si>
    <t>Venta mostrador</t>
  </si>
  <si>
    <t>AJ-001</t>
  </si>
  <si>
    <t>Unidades dañadas en bodega</t>
  </si>
  <si>
    <t>OC-1031</t>
  </si>
  <si>
    <t>Nueva compra con costo actualizado</t>
  </si>
  <si>
    <t>VTA-2299</t>
  </si>
  <si>
    <t>Venta de fin de semana</t>
  </si>
  <si>
    <t>04 · Kardex PEPS</t>
  </si>
  <si>
    <t>Detalle automático del costo asignado a cada salida con el método Primero en Entrar, Primero en Salir. No editar esta hoja.</t>
  </si>
  <si>
    <t>La hoja calcula PEPS con base en el orden cronológico de 03_Movimientos. Si el control muestra REVISAR, corrige primero la captura antes de tomar decisiones.</t>
  </si>
  <si>
    <t>Valor inv. PEPS</t>
  </si>
  <si>
    <t>Costo salida PEPS</t>
  </si>
  <si>
    <t>Costo ventas PEPS</t>
  </si>
  <si>
    <t>Ajuste salida PEPS</t>
  </si>
  <si>
    <t>Margen bruto PEPS</t>
  </si>
  <si>
    <t>05 · Resumen y comparación de métodos</t>
  </si>
  <si>
    <t>Visualización automática del saldo, costo de ventas y margen estimado con PEPS y promedio móvil.</t>
  </si>
  <si>
    <t>Saldo disponible</t>
  </si>
  <si>
    <t>Inventario final PEPS</t>
  </si>
  <si>
    <t>Inventario final promedio</t>
  </si>
  <si>
    <t>Estado de datos</t>
  </si>
  <si>
    <t>Comparación de resultados</t>
  </si>
  <si>
    <t>Cómo interpretar el resultado</t>
  </si>
  <si>
    <t>Indicador</t>
  </si>
  <si>
    <t>PEPS y promedio móvil pueden mostrar valores distintos cuando el mismo producto se compra a costos diferentes. La diferencia no cambia el efectivo pagado al proveedor: cambia cómo se distribuye el costo entre las unidades vendidas y el inventario que queda.</t>
  </si>
  <si>
    <t>Unidades disponibles</t>
  </si>
  <si>
    <t>Inventario final</t>
  </si>
  <si>
    <t>Ajustes de salida</t>
  </si>
  <si>
    <t>Ventas registradas</t>
  </si>
  <si>
    <t>Margen bruto %</t>
  </si>
  <si>
    <t>Uso recomendado: controla un producto por archivo. Para analizar otro producto, guarda una copia de esta plantilla y sustituye los datos de ejemplo o del producto anterior. Así mantienes el Kardex simple, estable y fácil de auditar.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</si>
</sst>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\$#,##0.00"/>
    <numFmt numFmtId="166" formatCode="0.0%"/>
  </numFmts>
  <fonts count="22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b/>
      <sz val="10"/>
      <color rgb="FFFFFFFF"/>
      <name val="Carlito"/>
    </font>
    <font>
      <b/>
      <sz val="10"/>
      <color rgb="FF0B1F3A"/>
      <name val="Carlito"/>
    </font>
    <font>
      <sz val="10"/>
      <color rgb="FF172B4D"/>
      <name val="Carlito"/>
    </font>
    <font>
      <b/>
      <sz val="14"/>
      <color rgb="FF0B1F3A"/>
      <name val="Carlito"/>
    </font>
    <font>
      <sz val="10"/>
      <color rgb="FF0B1F3A"/>
      <name val="Carlito"/>
    </font>
    <font>
      <b/>
      <sz val="10"/>
      <color rgb="FF1F3556"/>
      <name val="Aptos"/>
      <family val="2"/>
    </font>
    <font>
      <sz val="10"/>
      <color rgb="FF1F3556"/>
      <name val="Aptos"/>
      <family val="2"/>
    </font>
    <font>
      <b/>
      <sz val="16"/>
      <color rgb="FFFFFFFF"/>
      <name val="Aptos Display"/>
      <family val="2"/>
    </font>
    <font>
      <sz val="10"/>
      <color rgb="FFFFFFFF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b/>
      <sz val="12"/>
      <color rgb="FF1E6B3A"/>
      <name val="Aptos"/>
      <family val="2"/>
    </font>
    <font>
      <b/>
      <sz val="15"/>
      <color rgb="FFFFFFFF"/>
      <name val="Aptos Display"/>
      <family val="2"/>
    </font>
    <font>
      <sz val="10"/>
      <color rgb="FF1F2937"/>
      <name val="Carlito"/>
    </font>
    <font>
      <b/>
      <sz val="10"/>
      <color rgb="FF0B1F44"/>
      <name val="Carlito"/>
    </font>
    <font>
      <i/>
      <sz val="9"/>
      <color rgb="FF4B5563"/>
      <name val="Carlito"/>
    </font>
    <font>
      <b/>
      <i/>
      <sz val="10"/>
      <color rgb="FF334155"/>
      <name val="Aptos"/>
      <family val="2"/>
    </font>
    <font>
      <b/>
      <sz val="14"/>
      <color rgb="FF146C2E"/>
      <name val="Carlito"/>
    </font>
  </fonts>
  <fills count="26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1F8"/>
      </patternFill>
    </fill>
    <fill>
      <patternFill patternType="solid">
        <fgColor rgb="FFEAF3FB"/>
      </patternFill>
    </fill>
    <fill>
      <patternFill patternType="solid">
        <fgColor rgb="FFF2F4F7"/>
      </patternFill>
    </fill>
    <fill>
      <patternFill patternType="solid">
        <fgColor rgb="FFFFF7E0"/>
      </patternFill>
    </fill>
    <fill>
      <patternFill patternType="solid">
        <fgColor rgb="FFEAF2FB"/>
      </patternFill>
    </fill>
    <fill>
      <patternFill patternType="solid">
        <fgColor rgb="FFF2F4F7"/>
      </patternFill>
    </fill>
    <fill>
      <patternFill patternType="solid">
        <fgColor rgb="FF0B1F44"/>
      </patternFill>
    </fill>
    <fill>
      <patternFill patternType="solid">
        <fgColor rgb="FF12345B"/>
      </patternFill>
    </fill>
    <fill>
      <patternFill patternType="solid">
        <fgColor rgb="FF0B1F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2345B"/>
        <bgColor indexed="64"/>
      </patternFill>
    </fill>
    <fill>
      <patternFill patternType="solid">
        <fgColor rgb="FFEAF2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EC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7E0"/>
        <bgColor indexed="64"/>
      </patternFill>
    </fill>
    <fill>
      <patternFill patternType="solid">
        <fgColor rgb="FFEAF1FB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rgb="FF123B6D"/>
        <bgColor indexed="64"/>
      </patternFill>
    </fill>
    <fill>
      <patternFill patternType="solid">
        <fgColor rgb="FFEAF1F8"/>
        <bgColor indexed="64"/>
      </patternFill>
    </fill>
    <fill>
      <patternFill patternType="solid">
        <fgColor rgb="FFE7F4EA"/>
        <bgColor indexed="64"/>
      </patternFill>
    </fill>
    <fill>
      <patternFill patternType="solid">
        <fgColor rgb="FFF2F4F7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165" fontId="6" fillId="5" borderId="0" xfId="0" applyNumberFormat="1" applyFont="1" applyFill="1" applyAlignment="1">
      <alignment vertical="center" wrapText="1"/>
    </xf>
    <xf numFmtId="1" fontId="6" fillId="5" borderId="0" xfId="0" applyNumberFormat="1" applyFont="1" applyFill="1" applyAlignment="1">
      <alignment vertical="center" wrapText="1"/>
    </xf>
    <xf numFmtId="164" fontId="6" fillId="5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6" fillId="7" borderId="0" xfId="0" applyNumberFormat="1" applyFont="1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1" fontId="6" fillId="7" borderId="0" xfId="0" applyNumberFormat="1" applyFont="1" applyFill="1" applyAlignment="1">
      <alignment vertical="center" wrapText="1"/>
    </xf>
    <xf numFmtId="165" fontId="6" fillId="7" borderId="0" xfId="0" applyNumberFormat="1" applyFont="1" applyFill="1" applyAlignment="1">
      <alignment vertical="center" wrapText="1"/>
    </xf>
    <xf numFmtId="0" fontId="0" fillId="7" borderId="0" xfId="0" applyFill="1" applyAlignment="1">
      <alignment vertical="center"/>
    </xf>
    <xf numFmtId="0" fontId="0" fillId="7" borderId="0" xfId="0" applyFill="1"/>
    <xf numFmtId="165" fontId="6" fillId="8" borderId="0" xfId="0" applyNumberFormat="1" applyFont="1" applyFill="1" applyAlignment="1">
      <alignment vertical="center" wrapText="1"/>
    </xf>
    <xf numFmtId="1" fontId="6" fillId="8" borderId="0" xfId="0" applyNumberFormat="1" applyFont="1" applyFill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0" fillId="8" borderId="0" xfId="0" applyFill="1" applyAlignment="1">
      <alignment vertical="center"/>
    </xf>
    <xf numFmtId="0" fontId="0" fillId="8" borderId="0" xfId="0" applyFill="1"/>
    <xf numFmtId="0" fontId="0" fillId="8" borderId="0" xfId="0" applyFill="1" applyAlignment="1">
      <alignment vertical="center" wrapText="1"/>
    </xf>
    <xf numFmtId="0" fontId="0" fillId="8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2" fillId="10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16" fillId="9" borderId="0" xfId="0" applyFont="1" applyFill="1" applyAlignment="1">
      <alignment horizontal="left" vertical="center" wrapText="1"/>
    </xf>
    <xf numFmtId="0" fontId="11" fillId="11" borderId="0" xfId="0" applyFont="1" applyFill="1" applyAlignment="1">
      <alignment horizontal="left" vertical="center" wrapText="1"/>
    </xf>
    <xf numFmtId="0" fontId="0" fillId="12" borderId="0" xfId="0" applyFill="1"/>
    <xf numFmtId="0" fontId="12" fillId="13" borderId="0" xfId="0" applyFont="1" applyFill="1" applyAlignment="1">
      <alignment horizontal="left" vertical="center" wrapText="1"/>
    </xf>
    <xf numFmtId="0" fontId="10" fillId="12" borderId="0" xfId="0" applyFont="1" applyFill="1" applyAlignment="1">
      <alignment vertical="center" wrapText="1"/>
    </xf>
    <xf numFmtId="0" fontId="13" fillId="11" borderId="0" xfId="0" applyFont="1" applyFill="1" applyAlignment="1">
      <alignment horizontal="left" vertical="center" wrapText="1"/>
    </xf>
    <xf numFmtId="0" fontId="14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vertical="center" wrapText="1"/>
    </xf>
    <xf numFmtId="0" fontId="9" fillId="14" borderId="1" xfId="0" applyFont="1" applyFill="1" applyBorder="1" applyAlignment="1">
      <alignment horizontal="left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20" fillId="17" borderId="0" xfId="0" applyFont="1" applyFill="1" applyAlignment="1">
      <alignment horizontal="left" vertical="center" wrapText="1"/>
    </xf>
    <xf numFmtId="0" fontId="6" fillId="18" borderId="0" xfId="0" applyFont="1" applyFill="1" applyAlignment="1">
      <alignment vertical="center" wrapText="1"/>
    </xf>
    <xf numFmtId="0" fontId="3" fillId="11" borderId="0" xfId="0" applyFont="1" applyFill="1" applyAlignment="1">
      <alignment horizontal="left" vertical="center" wrapText="1"/>
    </xf>
    <xf numFmtId="0" fontId="0" fillId="12" borderId="0" xfId="0" applyFill="1" applyAlignment="1">
      <alignment vertical="center"/>
    </xf>
    <xf numFmtId="0" fontId="4" fillId="13" borderId="0" xfId="0" applyFont="1" applyFill="1" applyAlignment="1">
      <alignment horizontal="center" vertical="center" wrapText="1"/>
    </xf>
    <xf numFmtId="0" fontId="18" fillId="19" borderId="7" xfId="0" applyFont="1" applyFill="1" applyBorder="1" applyAlignment="1">
      <alignment horizontal="left" vertical="top" wrapText="1"/>
    </xf>
    <xf numFmtId="0" fontId="17" fillId="15" borderId="2" xfId="0" applyFont="1" applyFill="1" applyBorder="1" applyAlignment="1">
      <alignment horizontal="left" vertical="top" wrapText="1"/>
    </xf>
    <xf numFmtId="0" fontId="17" fillId="15" borderId="3" xfId="0" applyFont="1" applyFill="1" applyBorder="1" applyAlignment="1">
      <alignment horizontal="left" vertical="top" wrapText="1"/>
    </xf>
    <xf numFmtId="0" fontId="18" fillId="19" borderId="8" xfId="0" applyFont="1" applyFill="1" applyBorder="1" applyAlignment="1">
      <alignment horizontal="left" vertical="top" wrapText="1"/>
    </xf>
    <xf numFmtId="0" fontId="17" fillId="15" borderId="0" xfId="0" applyFont="1" applyFill="1" applyAlignment="1">
      <alignment horizontal="left" vertical="top" wrapText="1"/>
    </xf>
    <xf numFmtId="0" fontId="17" fillId="15" borderId="4" xfId="0" applyFont="1" applyFill="1" applyBorder="1" applyAlignment="1">
      <alignment horizontal="left" vertical="top" wrapText="1"/>
    </xf>
    <xf numFmtId="0" fontId="18" fillId="19" borderId="9" xfId="0" applyFont="1" applyFill="1" applyBorder="1" applyAlignment="1">
      <alignment horizontal="left" vertical="top" wrapText="1"/>
    </xf>
    <xf numFmtId="0" fontId="17" fillId="15" borderId="5" xfId="0" applyFont="1" applyFill="1" applyBorder="1" applyAlignment="1">
      <alignment horizontal="left" vertical="top" wrapText="1"/>
    </xf>
    <xf numFmtId="0" fontId="17" fillId="15" borderId="6" xfId="0" applyFont="1" applyFill="1" applyBorder="1" applyAlignment="1">
      <alignment horizontal="left" vertical="top" wrapText="1"/>
    </xf>
    <xf numFmtId="0" fontId="0" fillId="12" borderId="0" xfId="0" applyFill="1" applyAlignment="1">
      <alignment vertical="center"/>
    </xf>
    <xf numFmtId="0" fontId="19" fillId="20" borderId="0" xfId="0" applyFont="1" applyFill="1" applyAlignment="1">
      <alignment horizontal="left" vertical="center" wrapText="1"/>
    </xf>
    <xf numFmtId="0" fontId="1" fillId="21" borderId="0" xfId="0" applyFont="1" applyFill="1" applyAlignment="1">
      <alignment horizontal="left" vertical="center"/>
    </xf>
    <xf numFmtId="0" fontId="2" fillId="22" borderId="0" xfId="0" applyFont="1" applyFill="1" applyAlignment="1">
      <alignment horizontal="left" vertical="center"/>
    </xf>
    <xf numFmtId="0" fontId="3" fillId="21" borderId="0" xfId="0" applyFont="1" applyFill="1" applyAlignment="1">
      <alignment horizontal="left" vertical="center"/>
    </xf>
    <xf numFmtId="0" fontId="4" fillId="21" borderId="0" xfId="0" applyFont="1" applyFill="1" applyAlignment="1">
      <alignment horizontal="center" vertical="center" wrapText="1"/>
    </xf>
    <xf numFmtId="0" fontId="5" fillId="23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vertical="center" wrapText="1"/>
    </xf>
    <xf numFmtId="0" fontId="11" fillId="11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left" vertical="center"/>
    </xf>
    <xf numFmtId="0" fontId="12" fillId="13" borderId="0" xfId="0" applyFont="1" applyFill="1" applyAlignment="1">
      <alignment horizontal="center" vertical="center" wrapText="1"/>
    </xf>
    <xf numFmtId="0" fontId="2" fillId="22" borderId="0" xfId="0" applyFont="1" applyFill="1" applyAlignment="1">
      <alignment horizontal="left" vertical="center"/>
    </xf>
    <xf numFmtId="0" fontId="0" fillId="15" borderId="0" xfId="0" applyFill="1" applyAlignment="1">
      <alignment vertical="center"/>
    </xf>
    <xf numFmtId="0" fontId="5" fillId="23" borderId="0" xfId="0" applyFont="1" applyFill="1" applyAlignment="1">
      <alignment horizontal="left" vertical="center"/>
    </xf>
    <xf numFmtId="0" fontId="5" fillId="23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center" vertical="center" wrapText="1"/>
    </xf>
    <xf numFmtId="0" fontId="4" fillId="21" borderId="0" xfId="0" applyFont="1" applyFill="1" applyAlignment="1">
      <alignment horizontal="center" vertical="center"/>
    </xf>
    <xf numFmtId="1" fontId="7" fillId="24" borderId="0" xfId="0" applyNumberFormat="1" applyFont="1" applyFill="1" applyAlignment="1">
      <alignment horizontal="center" vertical="center"/>
    </xf>
    <xf numFmtId="4" fontId="7" fillId="24" borderId="0" xfId="0" applyNumberFormat="1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/>
    </xf>
    <xf numFmtId="49" fontId="7" fillId="23" borderId="0" xfId="0" applyNumberFormat="1" applyFont="1" applyFill="1" applyAlignment="1">
      <alignment horizontal="center" vertical="center"/>
    </xf>
    <xf numFmtId="1" fontId="7" fillId="23" borderId="0" xfId="0" applyNumberFormat="1" applyFont="1" applyFill="1" applyAlignment="1">
      <alignment horizontal="center" vertical="center"/>
    </xf>
    <xf numFmtId="165" fontId="7" fillId="23" borderId="0" xfId="0" applyNumberFormat="1" applyFont="1" applyFill="1" applyAlignment="1">
      <alignment horizontal="center" vertical="center"/>
    </xf>
    <xf numFmtId="0" fontId="3" fillId="21" borderId="0" xfId="0" applyFont="1" applyFill="1" applyAlignment="1">
      <alignment horizontal="left" vertical="center"/>
    </xf>
    <xf numFmtId="0" fontId="6" fillId="12" borderId="0" xfId="0" applyFont="1" applyFill="1" applyAlignment="1">
      <alignment vertical="center" wrapText="1"/>
    </xf>
    <xf numFmtId="1" fontId="6" fillId="25" borderId="0" xfId="0" applyNumberFormat="1" applyFont="1" applyFill="1" applyAlignment="1">
      <alignment vertical="center" wrapText="1"/>
    </xf>
    <xf numFmtId="165" fontId="6" fillId="25" borderId="0" xfId="0" applyNumberFormat="1" applyFont="1" applyFill="1" applyAlignment="1">
      <alignment vertical="center" wrapText="1"/>
    </xf>
    <xf numFmtId="0" fontId="6" fillId="18" borderId="0" xfId="0" applyFont="1" applyFill="1" applyAlignment="1">
      <alignment vertical="center" wrapText="1"/>
    </xf>
    <xf numFmtId="166" fontId="6" fillId="25" borderId="0" xfId="0" applyNumberFormat="1" applyFont="1" applyFill="1" applyAlignment="1">
      <alignment vertical="center" wrapText="1"/>
    </xf>
    <xf numFmtId="0" fontId="8" fillId="23" borderId="0" xfId="0" applyFont="1" applyFill="1" applyAlignment="1">
      <alignment vertical="center" wrapText="1"/>
    </xf>
  </cellXfs>
  <cellStyles count="1">
    <cellStyle name="Normal" xfId="0" builtinId="0"/>
  </cellStyles>
  <dxfs count="13">
    <dxf>
      <font>
        <b/>
        <color rgb="FF146C2E"/>
      </font>
      <fill>
        <patternFill>
          <bgColor rgb="FFE7F4EA"/>
        </patternFill>
      </fill>
    </dxf>
    <dxf>
      <font>
        <b/>
        <color rgb="FFA61B1B"/>
      </font>
      <fill>
        <patternFill>
          <bgColor rgb="FFFCE8E6"/>
        </patternFill>
      </fill>
    </dxf>
    <dxf>
      <font>
        <b/>
        <color rgb="FF1E6B3A"/>
      </font>
      <fill>
        <patternFill>
          <bgColor rgb="FFE8F4EC"/>
        </patternFill>
      </fill>
    </dxf>
    <dxf>
      <font>
        <b/>
        <color rgb="FFB42318"/>
      </font>
      <fill>
        <patternFill>
          <bgColor rgb="FFFCE8E6"/>
        </patternFill>
      </fill>
    </dxf>
    <dxf>
      <font>
        <b/>
        <color rgb="FF146C2E"/>
      </font>
      <fill>
        <patternFill>
          <bgColor rgb="FFE7F4EA"/>
        </patternFill>
      </fill>
    </dxf>
    <dxf>
      <font>
        <b/>
        <color rgb="FFA61B1B"/>
      </font>
      <fill>
        <patternFill>
          <bgColor rgb="FFFCE8E6"/>
        </patternFill>
      </fill>
    </dxf>
    <dxf>
      <font>
        <color rgb="FFF2F4F7"/>
      </font>
    </dxf>
    <dxf>
      <font>
        <b/>
        <color rgb="FF1E6B3A"/>
      </font>
      <fill>
        <patternFill>
          <bgColor rgb="FFE8F4EC"/>
        </patternFill>
      </fill>
    </dxf>
    <dxf>
      <font>
        <b/>
        <color rgb="FFB42318"/>
      </font>
      <fill>
        <patternFill>
          <bgColor rgb="FFFCE8E6"/>
        </patternFill>
      </fill>
    </dxf>
    <dxf>
      <font>
        <b/>
        <color rgb="FF146C2E"/>
      </font>
      <fill>
        <patternFill>
          <bgColor rgb="FFE7F4EA"/>
        </patternFill>
      </fill>
    </dxf>
    <dxf>
      <font>
        <b/>
        <color rgb="FFA61B1B"/>
      </font>
      <fill>
        <patternFill>
          <bgColor rgb="FFFCE8E6"/>
        </patternFill>
      </fill>
    </dxf>
    <dxf>
      <font>
        <b/>
        <color rgb="FFA61B1B"/>
      </font>
      <fill>
        <patternFill>
          <bgColor rgb="FFFCE8E6"/>
        </patternFill>
      </fill>
    </dxf>
    <dxf>
      <font>
        <color rgb="FFF2F4F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0</xdr:row>
      <xdr:rowOff>0</xdr:rowOff>
    </xdr:from>
    <xdr:to>
      <xdr:col>6</xdr:col>
      <xdr:colOff>343192</xdr:colOff>
      <xdr:row>2</xdr:row>
      <xdr:rowOff>150495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B6FBA2-C4F5-4C98-96B3-ED97CC96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53950" y="0"/>
          <a:ext cx="2114842" cy="58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9AEB-15DE-44E1-BD73-75678CE63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63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workbookViewId="0">
      <selection activeCell="D2" sqref="D2"/>
    </sheetView>
  </sheetViews>
  <sheetFormatPr baseColWidth="10" defaultColWidth="8.796875" defaultRowHeight="13.8"/>
  <cols>
    <col min="1" max="1" width="20" style="31" customWidth="1"/>
    <col min="2" max="2" width="62.796875" style="31" customWidth="1"/>
    <col min="3" max="3" width="79" style="31" customWidth="1"/>
    <col min="4" max="16384" width="8.796875" style="31"/>
  </cols>
  <sheetData>
    <row r="1" spans="1:3" ht="21">
      <c r="A1" s="30" t="s">
        <v>0</v>
      </c>
      <c r="B1" s="30"/>
      <c r="C1" s="30"/>
    </row>
    <row r="2" spans="1:3">
      <c r="A2" s="32" t="s">
        <v>1</v>
      </c>
      <c r="B2" s="32"/>
      <c r="C2" s="32"/>
    </row>
    <row r="3" spans="1:3">
      <c r="A3" s="33"/>
      <c r="B3" s="33"/>
      <c r="C3" s="33"/>
    </row>
    <row r="4" spans="1:3" ht="14.4">
      <c r="A4" s="34" t="s">
        <v>2</v>
      </c>
      <c r="B4" s="34"/>
      <c r="C4" s="34"/>
    </row>
    <row r="5" spans="1:3">
      <c r="A5" s="35" t="s">
        <v>3</v>
      </c>
      <c r="B5" s="35" t="s">
        <v>4</v>
      </c>
      <c r="C5" s="35" t="s">
        <v>5</v>
      </c>
    </row>
    <row r="6" spans="1:3" ht="27.6">
      <c r="A6" s="36" t="s">
        <v>6</v>
      </c>
      <c r="B6" s="37" t="s">
        <v>7</v>
      </c>
      <c r="C6" s="37" t="s">
        <v>8</v>
      </c>
    </row>
    <row r="7" spans="1:3">
      <c r="A7" s="36" t="s">
        <v>9</v>
      </c>
      <c r="B7" s="37" t="s">
        <v>10</v>
      </c>
      <c r="C7" s="37" t="s">
        <v>11</v>
      </c>
    </row>
    <row r="8" spans="1:3" ht="27.6">
      <c r="A8" s="36" t="s">
        <v>12</v>
      </c>
      <c r="B8" s="37" t="s">
        <v>13</v>
      </c>
      <c r="C8" s="37" t="s">
        <v>14</v>
      </c>
    </row>
    <row r="9" spans="1:3" ht="27.6">
      <c r="A9" s="36" t="s">
        <v>15</v>
      </c>
      <c r="B9" s="37" t="s">
        <v>16</v>
      </c>
      <c r="C9" s="37" t="s">
        <v>17</v>
      </c>
    </row>
    <row r="10" spans="1:3">
      <c r="A10" s="36" t="s">
        <v>18</v>
      </c>
      <c r="B10" s="37" t="s">
        <v>19</v>
      </c>
      <c r="C10" s="37" t="s">
        <v>20</v>
      </c>
    </row>
    <row r="11" spans="1:3">
      <c r="A11" s="33"/>
      <c r="B11" s="33"/>
      <c r="C11" s="33"/>
    </row>
    <row r="12" spans="1:3" ht="14.4">
      <c r="A12" s="34" t="s">
        <v>21</v>
      </c>
      <c r="B12" s="34"/>
      <c r="C12" s="34"/>
    </row>
    <row r="13" spans="1:3">
      <c r="A13" s="35" t="s">
        <v>22</v>
      </c>
      <c r="B13" s="35" t="s">
        <v>23</v>
      </c>
      <c r="C13" s="35" t="s">
        <v>24</v>
      </c>
    </row>
    <row r="14" spans="1:3" ht="27.6">
      <c r="A14" s="38" t="s">
        <v>25</v>
      </c>
      <c r="B14" s="37" t="s">
        <v>26</v>
      </c>
      <c r="C14" s="37" t="s">
        <v>27</v>
      </c>
    </row>
    <row r="15" spans="1:3" ht="27.6">
      <c r="A15" s="38" t="s">
        <v>28</v>
      </c>
      <c r="B15" s="37" t="s">
        <v>29</v>
      </c>
      <c r="C15" s="37" t="s">
        <v>30</v>
      </c>
    </row>
    <row r="16" spans="1:3" ht="27.6">
      <c r="A16" s="38" t="s">
        <v>31</v>
      </c>
      <c r="B16" s="37" t="s">
        <v>32</v>
      </c>
      <c r="C16" s="37" t="s">
        <v>33</v>
      </c>
    </row>
    <row r="17" spans="1:3">
      <c r="A17" s="38" t="s">
        <v>34</v>
      </c>
      <c r="B17" s="37" t="s">
        <v>35</v>
      </c>
      <c r="C17" s="37" t="s">
        <v>36</v>
      </c>
    </row>
    <row r="18" spans="1:3">
      <c r="A18" s="33"/>
      <c r="B18" s="33"/>
      <c r="C18" s="33"/>
    </row>
    <row r="19" spans="1:3" ht="14.4">
      <c r="A19" s="34" t="s">
        <v>37</v>
      </c>
      <c r="B19" s="34"/>
      <c r="C19" s="34"/>
    </row>
    <row r="20" spans="1:3">
      <c r="A20" s="35" t="s">
        <v>38</v>
      </c>
      <c r="B20" s="35" t="s">
        <v>39</v>
      </c>
      <c r="C20" s="35" t="s">
        <v>40</v>
      </c>
    </row>
    <row r="21" spans="1:3">
      <c r="A21" s="36" t="s">
        <v>41</v>
      </c>
      <c r="B21" s="37" t="s">
        <v>42</v>
      </c>
      <c r="C21" s="37" t="s">
        <v>43</v>
      </c>
    </row>
    <row r="22" spans="1:3">
      <c r="A22" s="36" t="s">
        <v>44</v>
      </c>
      <c r="B22" s="37" t="s">
        <v>45</v>
      </c>
      <c r="C22" s="37" t="s">
        <v>46</v>
      </c>
    </row>
    <row r="23" spans="1:3">
      <c r="A23" s="36" t="s">
        <v>47</v>
      </c>
      <c r="B23" s="37" t="s">
        <v>48</v>
      </c>
      <c r="C23" s="37" t="s">
        <v>49</v>
      </c>
    </row>
    <row r="24" spans="1:3">
      <c r="A24" s="36" t="s">
        <v>50</v>
      </c>
      <c r="B24" s="37" t="s">
        <v>51</v>
      </c>
      <c r="C24" s="37" t="s">
        <v>52</v>
      </c>
    </row>
    <row r="25" spans="1:3">
      <c r="A25" s="33"/>
      <c r="B25" s="33"/>
      <c r="C25" s="33"/>
    </row>
    <row r="26" spans="1:3" ht="14.4">
      <c r="A26" s="34" t="s">
        <v>53</v>
      </c>
      <c r="B26" s="34"/>
      <c r="C26" s="34"/>
    </row>
    <row r="27" spans="1:3" ht="15.6">
      <c r="A27" s="39" t="s">
        <v>54</v>
      </c>
      <c r="B27" s="37" t="s">
        <v>55</v>
      </c>
      <c r="C27" s="37"/>
    </row>
    <row r="28" spans="1:3" ht="15.6">
      <c r="A28" s="39" t="s">
        <v>54</v>
      </c>
      <c r="B28" s="37" t="s">
        <v>56</v>
      </c>
      <c r="C28" s="37"/>
    </row>
    <row r="29" spans="1:3" ht="15.6">
      <c r="A29" s="39" t="s">
        <v>54</v>
      </c>
      <c r="B29" s="37" t="s">
        <v>57</v>
      </c>
      <c r="C29" s="37"/>
    </row>
    <row r="30" spans="1:3" ht="15.6">
      <c r="A30" s="39" t="s">
        <v>54</v>
      </c>
      <c r="B30" s="37" t="s">
        <v>58</v>
      </c>
      <c r="C30" s="37"/>
    </row>
    <row r="31" spans="1:3" ht="15.6">
      <c r="A31" s="39" t="s">
        <v>54</v>
      </c>
      <c r="B31" s="37" t="s">
        <v>59</v>
      </c>
      <c r="C31" s="37"/>
    </row>
    <row r="32" spans="1:3">
      <c r="A32" s="33"/>
      <c r="B32" s="33"/>
      <c r="C32" s="33"/>
    </row>
    <row r="33" spans="1:3">
      <c r="A33" s="40" t="s">
        <v>60</v>
      </c>
      <c r="B33" s="40"/>
      <c r="C33" s="40"/>
    </row>
    <row r="34" spans="1:3">
      <c r="A34" s="41"/>
      <c r="B34" s="41"/>
      <c r="C34" s="41"/>
    </row>
    <row r="35" spans="1:3">
      <c r="A35" s="42" t="s">
        <v>61</v>
      </c>
      <c r="B35" s="43"/>
      <c r="C35" s="43"/>
    </row>
    <row r="36" spans="1:3">
      <c r="A36" s="44" t="s">
        <v>62</v>
      </c>
      <c r="B36" s="44" t="s">
        <v>63</v>
      </c>
      <c r="C36" s="44" t="s">
        <v>64</v>
      </c>
    </row>
    <row r="37" spans="1:3">
      <c r="A37" s="45" t="s">
        <v>65</v>
      </c>
      <c r="B37" s="46" t="s">
        <v>66</v>
      </c>
      <c r="C37" s="47" t="s">
        <v>67</v>
      </c>
    </row>
    <row r="38" spans="1:3">
      <c r="A38" s="48" t="s">
        <v>68</v>
      </c>
      <c r="B38" s="49" t="s">
        <v>69</v>
      </c>
      <c r="C38" s="50" t="s">
        <v>70</v>
      </c>
    </row>
    <row r="39" spans="1:3" ht="26.4">
      <c r="A39" s="48" t="s">
        <v>71</v>
      </c>
      <c r="B39" s="49" t="s">
        <v>72</v>
      </c>
      <c r="C39" s="50" t="s">
        <v>73</v>
      </c>
    </row>
    <row r="40" spans="1:3" ht="26.4">
      <c r="A40" s="48" t="s">
        <v>74</v>
      </c>
      <c r="B40" s="49" t="s">
        <v>75</v>
      </c>
      <c r="C40" s="50" t="s">
        <v>76</v>
      </c>
    </row>
    <row r="41" spans="1:3" ht="26.4">
      <c r="A41" s="51" t="s">
        <v>77</v>
      </c>
      <c r="B41" s="52" t="s">
        <v>78</v>
      </c>
      <c r="C41" s="53" t="s">
        <v>79</v>
      </c>
    </row>
    <row r="42" spans="1:3">
      <c r="A42" s="54"/>
      <c r="B42" s="54"/>
      <c r="C42" s="54"/>
    </row>
    <row r="43" spans="1:3">
      <c r="A43" s="55" t="s">
        <v>80</v>
      </c>
      <c r="B43" s="43"/>
      <c r="C43" s="43"/>
    </row>
    <row r="44" spans="1:3">
      <c r="A44" s="54"/>
      <c r="B44" s="54"/>
      <c r="C44" s="54"/>
    </row>
    <row r="45" spans="1:3">
      <c r="A45" s="54"/>
      <c r="B45" s="54"/>
      <c r="C45" s="54"/>
    </row>
    <row r="46" spans="1:3">
      <c r="A46" s="54"/>
      <c r="B46" s="54"/>
      <c r="C46" s="54"/>
    </row>
    <row r="47" spans="1:3">
      <c r="A47" s="54"/>
      <c r="B47" s="54"/>
      <c r="C47" s="54"/>
    </row>
    <row r="48" spans="1:3">
      <c r="A48" s="54"/>
      <c r="B48" s="54"/>
      <c r="C48" s="54"/>
    </row>
    <row r="49" spans="1:3">
      <c r="A49" s="54"/>
      <c r="B49" s="54"/>
      <c r="C49" s="54"/>
    </row>
    <row r="50" spans="1:3">
      <c r="A50" s="54"/>
      <c r="B50" s="54"/>
      <c r="C50" s="54"/>
    </row>
    <row r="51" spans="1:3">
      <c r="A51" s="54"/>
      <c r="B51" s="54"/>
      <c r="C51" s="54"/>
    </row>
    <row r="52" spans="1:3">
      <c r="A52" s="54"/>
      <c r="B52" s="54"/>
      <c r="C52" s="54"/>
    </row>
    <row r="53" spans="1:3">
      <c r="A53" s="54"/>
      <c r="B53" s="54"/>
      <c r="C53" s="54"/>
    </row>
    <row r="54" spans="1:3">
      <c r="A54" s="54"/>
      <c r="B54" s="54"/>
      <c r="C54" s="54"/>
    </row>
    <row r="55" spans="1:3">
      <c r="A55" s="54"/>
      <c r="B55" s="54"/>
      <c r="C55" s="54"/>
    </row>
    <row r="56" spans="1:3">
      <c r="A56" s="54"/>
      <c r="B56" s="54"/>
      <c r="C56" s="54"/>
    </row>
    <row r="57" spans="1:3">
      <c r="A57" s="54"/>
      <c r="B57" s="54"/>
      <c r="C57" s="54"/>
    </row>
    <row r="58" spans="1:3">
      <c r="A58" s="54"/>
      <c r="B58" s="54"/>
      <c r="C58" s="54"/>
    </row>
    <row r="59" spans="1:3">
      <c r="A59" s="54"/>
      <c r="B59" s="54"/>
      <c r="C59" s="54"/>
    </row>
    <row r="60" spans="1:3">
      <c r="A60" s="54"/>
      <c r="B60" s="54"/>
      <c r="C60" s="54"/>
    </row>
    <row r="61" spans="1:3">
      <c r="A61" s="54"/>
      <c r="B61" s="54"/>
      <c r="C61" s="54"/>
    </row>
    <row r="62" spans="1:3">
      <c r="A62" s="54"/>
      <c r="B62" s="54"/>
      <c r="C62" s="54"/>
    </row>
    <row r="63" spans="1:3">
      <c r="A63" s="54"/>
      <c r="B63" s="54"/>
      <c r="C63" s="54"/>
    </row>
    <row r="64" spans="1:3">
      <c r="A64" s="54"/>
      <c r="B64" s="54"/>
      <c r="C64" s="54"/>
    </row>
    <row r="65" spans="1:3">
      <c r="A65" s="54"/>
      <c r="B65" s="54"/>
      <c r="C65" s="54"/>
    </row>
    <row r="66" spans="1:3">
      <c r="A66" s="54"/>
      <c r="B66" s="54"/>
      <c r="C66" s="54"/>
    </row>
    <row r="67" spans="1:3">
      <c r="A67" s="54"/>
      <c r="B67" s="54"/>
      <c r="C67" s="54"/>
    </row>
    <row r="68" spans="1:3">
      <c r="A68" s="54"/>
      <c r="B68" s="54"/>
      <c r="C68" s="54"/>
    </row>
    <row r="69" spans="1:3">
      <c r="A69" s="54"/>
      <c r="B69" s="54"/>
      <c r="C69" s="54"/>
    </row>
    <row r="70" spans="1:3">
      <c r="A70" s="54"/>
      <c r="B70" s="54"/>
      <c r="C70" s="54"/>
    </row>
    <row r="71" spans="1:3">
      <c r="A71" s="54"/>
      <c r="B71" s="54"/>
      <c r="C71" s="54"/>
    </row>
    <row r="72" spans="1:3">
      <c r="A72" s="54"/>
      <c r="B72" s="54"/>
      <c r="C72" s="54"/>
    </row>
    <row r="73" spans="1:3">
      <c r="A73" s="54"/>
      <c r="B73" s="54"/>
      <c r="C73" s="54"/>
    </row>
    <row r="74" spans="1:3">
      <c r="A74" s="54"/>
      <c r="B74" s="54"/>
      <c r="C74" s="54"/>
    </row>
    <row r="75" spans="1:3">
      <c r="A75" s="54"/>
      <c r="B75" s="54"/>
      <c r="C75" s="54"/>
    </row>
    <row r="76" spans="1:3">
      <c r="A76" s="54"/>
      <c r="B76" s="54"/>
      <c r="C76" s="54"/>
    </row>
    <row r="77" spans="1:3">
      <c r="A77" s="54"/>
      <c r="B77" s="54"/>
      <c r="C77" s="54"/>
    </row>
    <row r="78" spans="1:3">
      <c r="A78" s="54"/>
      <c r="B78" s="54"/>
      <c r="C78" s="54"/>
    </row>
    <row r="79" spans="1:3">
      <c r="A79" s="54"/>
      <c r="B79" s="54"/>
      <c r="C79" s="54"/>
    </row>
    <row r="80" spans="1:3">
      <c r="A80" s="54"/>
      <c r="B80" s="54"/>
      <c r="C80" s="54"/>
    </row>
  </sheetData>
  <sheetProtection algorithmName="SHA-512" hashValue="r8D9f5X2SZY5XMB9E9mgbV0IE4wv83JYY+h7FGeM0FEu2t5+4ti3qvSV8F2XHJrxloENUto2Z3IVfwJyy4Ml8A==" saltValue="5/6ldczPORlQ40Tdib7lhw==" spinCount="100000" sheet="1" objects="1" scenarios="1" formatCells="0" formatColumns="0" formatRows="0" insertColumns="0" sort="0" autoFilter="0" pivotTables="0"/>
  <mergeCells count="9">
    <mergeCell ref="A26:C26"/>
    <mergeCell ref="A33:C33"/>
    <mergeCell ref="A35:C35"/>
    <mergeCell ref="A43:C43"/>
    <mergeCell ref="A1:C1"/>
    <mergeCell ref="A2:C2"/>
    <mergeCell ref="A4:C4"/>
    <mergeCell ref="A12:C12"/>
    <mergeCell ref="A19:C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0"/>
  <sheetViews>
    <sheetView tabSelected="1" workbookViewId="0">
      <selection activeCell="C13" sqref="C13"/>
    </sheetView>
  </sheetViews>
  <sheetFormatPr baseColWidth="10" defaultColWidth="8.796875" defaultRowHeight="13.8"/>
  <cols>
    <col min="1" max="1" width="24" style="31" customWidth="1"/>
    <col min="2" max="2" width="67.296875" style="31" customWidth="1"/>
    <col min="3" max="3" width="66.796875" style="31" customWidth="1"/>
    <col min="4" max="16384" width="8.796875" style="31"/>
  </cols>
  <sheetData>
    <row r="1" spans="1:18" ht="21">
      <c r="A1" s="56" t="s">
        <v>81</v>
      </c>
      <c r="B1" s="56"/>
      <c r="C1" s="56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>
      <c r="A2" s="57" t="s">
        <v>82</v>
      </c>
      <c r="B2" s="57"/>
      <c r="C2" s="57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58" t="s">
        <v>83</v>
      </c>
      <c r="B4" s="58"/>
      <c r="C4" s="58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>
      <c r="A5" s="59" t="s">
        <v>84</v>
      </c>
      <c r="B5" s="59" t="s">
        <v>85</v>
      </c>
      <c r="C5" s="59" t="s">
        <v>86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>
      <c r="A6" s="60" t="s">
        <v>87</v>
      </c>
      <c r="B6" s="61" t="s">
        <v>88</v>
      </c>
      <c r="C6" s="61" t="s">
        <v>89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26.4">
      <c r="A7" s="60" t="s">
        <v>90</v>
      </c>
      <c r="B7" s="61" t="s">
        <v>91</v>
      </c>
      <c r="C7" s="61" t="s">
        <v>92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ht="26.4">
      <c r="A8" s="60" t="s">
        <v>93</v>
      </c>
      <c r="B8" s="61" t="s">
        <v>94</v>
      </c>
      <c r="C8" s="61" t="s">
        <v>95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18">
      <c r="A9" s="60" t="s">
        <v>96</v>
      </c>
      <c r="B9" s="61" t="s">
        <v>97</v>
      </c>
      <c r="C9" s="61" t="s">
        <v>98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spans="1:18">
      <c r="A10" s="60" t="s">
        <v>99</v>
      </c>
      <c r="B10" s="61" t="s">
        <v>100</v>
      </c>
      <c r="C10" s="61" t="s">
        <v>101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</row>
    <row r="11" spans="1:18">
      <c r="A11" s="60" t="s">
        <v>102</v>
      </c>
      <c r="B11" s="61" t="s">
        <v>103</v>
      </c>
      <c r="C11" s="61" t="s">
        <v>104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</row>
    <row r="12" spans="1:18">
      <c r="A12" s="60" t="s">
        <v>105</v>
      </c>
      <c r="B12" s="61" t="s">
        <v>106</v>
      </c>
      <c r="C12" s="61" t="s">
        <v>107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</row>
    <row r="13" spans="1:18">
      <c r="A13" s="60" t="s">
        <v>108</v>
      </c>
      <c r="B13" s="61" t="s">
        <v>109</v>
      </c>
      <c r="C13" s="61" t="s">
        <v>110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1:18">
      <c r="A14" s="60" t="s">
        <v>111</v>
      </c>
      <c r="B14" s="61" t="s">
        <v>112</v>
      </c>
      <c r="C14" s="61" t="s">
        <v>113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</row>
    <row r="15" spans="1:18">
      <c r="A15" s="60" t="s">
        <v>114</v>
      </c>
      <c r="B15" s="61" t="s">
        <v>115</v>
      </c>
      <c r="C15" s="61" t="s">
        <v>116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spans="1:18">
      <c r="A16" s="60" t="s">
        <v>117</v>
      </c>
      <c r="B16" s="61" t="s">
        <v>118</v>
      </c>
      <c r="C16" s="61" t="s">
        <v>119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</row>
    <row r="17" spans="1:18">
      <c r="A17" s="60" t="s">
        <v>120</v>
      </c>
      <c r="B17" s="61" t="s">
        <v>121</v>
      </c>
      <c r="C17" s="61" t="s">
        <v>122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18">
      <c r="A18" s="60" t="s">
        <v>123</v>
      </c>
      <c r="B18" s="61" t="s">
        <v>124</v>
      </c>
      <c r="C18" s="61" t="s">
        <v>125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</row>
    <row r="19" spans="1:18">
      <c r="A19" s="60" t="s">
        <v>126</v>
      </c>
      <c r="B19" s="61" t="s">
        <v>127</v>
      </c>
      <c r="C19" s="61" t="s">
        <v>128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</row>
    <row r="20" spans="1:18">
      <c r="A20" s="60" t="s">
        <v>129</v>
      </c>
      <c r="B20" s="61" t="s">
        <v>130</v>
      </c>
      <c r="C20" s="61" t="s">
        <v>131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</row>
    <row r="21" spans="1:18">
      <c r="A21" s="60" t="s">
        <v>132</v>
      </c>
      <c r="B21" s="61" t="s">
        <v>133</v>
      </c>
      <c r="C21" s="61" t="s">
        <v>134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18">
      <c r="A22" s="60" t="s">
        <v>135</v>
      </c>
      <c r="B22" s="61" t="s">
        <v>136</v>
      </c>
      <c r="C22" s="61" t="s">
        <v>137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18">
      <c r="A23" s="60" t="s">
        <v>138</v>
      </c>
      <c r="B23" s="61" t="s">
        <v>139</v>
      </c>
      <c r="C23" s="61" t="s">
        <v>140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18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18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18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  <row r="27" spans="1:18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18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</row>
    <row r="29" spans="1:18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1:18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18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1:18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1:18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</row>
    <row r="38" spans="1:18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</row>
    <row r="39" spans="1:18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</row>
    <row r="40" spans="1:18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1:18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</row>
    <row r="42" spans="1:18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</row>
    <row r="43" spans="1:18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</row>
    <row r="44" spans="1:18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</row>
    <row r="45" spans="1:18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1:18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1:18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1:18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</row>
    <row r="49" spans="1:18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</row>
    <row r="50" spans="1:18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</row>
    <row r="51" spans="1:18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</row>
    <row r="52" spans="1:18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</row>
    <row r="53" spans="1:18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</row>
    <row r="54" spans="1:18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</row>
    <row r="55" spans="1:18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</row>
    <row r="56" spans="1:18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</row>
    <row r="57" spans="1:18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</row>
    <row r="58" spans="1:18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</row>
    <row r="59" spans="1:18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</row>
    <row r="60" spans="1:18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</row>
    <row r="61" spans="1:18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1:18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</row>
    <row r="63" spans="1:18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1:18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1:18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</row>
    <row r="66" spans="1:18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</row>
    <row r="67" spans="1:18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</row>
    <row r="68" spans="1:18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</row>
    <row r="69" spans="1:18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</row>
    <row r="70" spans="1:18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</row>
    <row r="71" spans="1:18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</row>
    <row r="72" spans="1:18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</row>
    <row r="73" spans="1:18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</row>
    <row r="74" spans="1:18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</row>
    <row r="75" spans="1:18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</row>
    <row r="76" spans="1:18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</row>
    <row r="77" spans="1:18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</row>
    <row r="78" spans="1:18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</row>
    <row r="79" spans="1:18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</row>
    <row r="80" spans="1:18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</row>
  </sheetData>
  <sheetProtection algorithmName="SHA-512" hashValue="MVq9MM3G+vjsUSz1GEii97WO+koo66Le9bltKVMXhCw8i0hLZ1+RCDO8Rk9nI88bb7EOWbYAwq4sSAXu7VxxjQ==" saltValue="h7q8H099wfmSUQaoEHO8Ww==" spinCount="100000" sheet="1" objects="1" scenarios="1" formatCells="0" formatColumns="0" formatRows="0"/>
  <mergeCells count="3">
    <mergeCell ref="A1:C1"/>
    <mergeCell ref="A2:C2"/>
    <mergeCell ref="A4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9"/>
  <sheetViews>
    <sheetView workbookViewId="0">
      <selection sqref="A1:Q1"/>
    </sheetView>
  </sheetViews>
  <sheetFormatPr baseColWidth="10" defaultColWidth="8.796875" defaultRowHeight="13.8"/>
  <cols>
    <col min="1" max="1" width="13" customWidth="1"/>
    <col min="2" max="2" width="16" customWidth="1"/>
    <col min="3" max="3" width="17" customWidth="1"/>
    <col min="4" max="7" width="14" customWidth="1"/>
    <col min="8" max="8" width="32" customWidth="1"/>
    <col min="9" max="16" width="14" customWidth="1"/>
    <col min="17" max="17" width="31" customWidth="1"/>
  </cols>
  <sheetData>
    <row r="1" spans="1:19" ht="24" customHeight="1">
      <c r="A1" s="29" t="s">
        <v>141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0"/>
      <c r="S1" s="10"/>
    </row>
    <row r="2" spans="1:19" ht="19.95" customHeight="1">
      <c r="A2" s="27" t="s">
        <v>142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0"/>
      <c r="S2" s="10"/>
    </row>
    <row r="3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1" t="s">
        <v>143</v>
      </c>
      <c r="B4" s="4" t="s">
        <v>144</v>
      </c>
      <c r="C4" s="1" t="s">
        <v>145</v>
      </c>
      <c r="D4" s="4" t="s">
        <v>146</v>
      </c>
      <c r="E4" s="1" t="s">
        <v>147</v>
      </c>
      <c r="F4" s="4" t="s">
        <v>147</v>
      </c>
      <c r="G4" s="1" t="s">
        <v>148</v>
      </c>
      <c r="H4" s="4" t="s">
        <v>149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6.4">
      <c r="A5" s="1" t="s">
        <v>150</v>
      </c>
      <c r="B5" s="3" t="s">
        <v>151</v>
      </c>
      <c r="C5" s="1" t="s">
        <v>152</v>
      </c>
      <c r="D5" s="3" t="s">
        <v>153</v>
      </c>
      <c r="E5" s="1" t="s">
        <v>154</v>
      </c>
      <c r="F5" s="3" t="s">
        <v>155</v>
      </c>
      <c r="G5" s="11"/>
      <c r="H5" s="1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9.2" customHeight="1">
      <c r="A6" s="28" t="s">
        <v>156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10"/>
      <c r="S6" s="10"/>
    </row>
    <row r="7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4" customHeight="1">
      <c r="A8" s="2" t="s">
        <v>157</v>
      </c>
      <c r="B8" s="2" t="s">
        <v>158</v>
      </c>
      <c r="C8" s="2" t="s">
        <v>159</v>
      </c>
      <c r="D8" s="2" t="s">
        <v>160</v>
      </c>
      <c r="E8" s="2" t="s">
        <v>161</v>
      </c>
      <c r="F8" s="2" t="s">
        <v>162</v>
      </c>
      <c r="G8" s="2" t="s">
        <v>163</v>
      </c>
      <c r="H8" s="2" t="s">
        <v>164</v>
      </c>
      <c r="I8" s="2" t="s">
        <v>165</v>
      </c>
      <c r="J8" s="2" t="s">
        <v>129</v>
      </c>
      <c r="K8" s="2" t="s">
        <v>166</v>
      </c>
      <c r="L8" s="2" t="s">
        <v>167</v>
      </c>
      <c r="M8" s="2" t="s">
        <v>168</v>
      </c>
      <c r="N8" s="2" t="s">
        <v>169</v>
      </c>
      <c r="O8" s="2" t="s">
        <v>170</v>
      </c>
      <c r="P8" s="2" t="s">
        <v>171</v>
      </c>
      <c r="Q8" s="2" t="s">
        <v>172</v>
      </c>
      <c r="R8" s="10"/>
      <c r="S8" s="10"/>
    </row>
    <row r="9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16.05" customHeight="1">
      <c r="A10" s="12">
        <v>46144</v>
      </c>
      <c r="B10" s="13" t="s">
        <v>173</v>
      </c>
      <c r="C10" s="13" t="s">
        <v>25</v>
      </c>
      <c r="D10" s="14">
        <v>100</v>
      </c>
      <c r="E10" s="15">
        <v>10</v>
      </c>
      <c r="F10" s="14">
        <v>0</v>
      </c>
      <c r="G10" s="15"/>
      <c r="H10" s="13" t="s">
        <v>174</v>
      </c>
      <c r="I10" s="18">
        <f t="shared" ref="I10:I73" si="0">IF(A10="","",IF(AND(OR(C10="Compra",C10="Ajuste entrada"),ISNUMBER(D10),D10&gt;0,ISNUMBER(E10),E10&gt;0,OR(F10="",F10=0),OR(G10="",G10=0)),D10*E10,0))</f>
        <v>1000</v>
      </c>
      <c r="J10" s="18">
        <f t="shared" ref="J10:J73" si="1">IF(A10="","",IF(AND(C10="Venta",ISNUMBER(F10),F10&gt;0,ISNUMBER(G10),G10&gt;0,OR(D10="",D10=0),OR(E10="",E10=0)),F10*G10,0))</f>
        <v>0</v>
      </c>
      <c r="K10" s="19">
        <f>IF(A10="",0,IF(AND(OR(C10="Compra",C10="Ajuste entrada"),ISNUMBER(D10),D10&gt;0,ISNUMBER(E10),E10&gt;0,OR(F10="",F10=0),OR(G10="",G10=0)),D10,0)-IF(OR(AND(C10="Venta",ISNUMBER(F10),F10&gt;0,ISNUMBER(G10),G10&gt;0,OR(D10="",D10=0),OR(E10="",E10=0)),AND(C10="Ajuste salida",ISNUMBER(F10),F10&gt;0,OR(D10="",D10=0),OR(E10="",E10=0),OR(G10="",G10=0))),F10,0))</f>
        <v>100</v>
      </c>
      <c r="L10" s="18">
        <f>IF(A10="",0,IF(AND(OR(C10="Compra",C10="Ajuste entrada"),ISNUMBER(D10),D10&gt;0,ISNUMBER(E10),E10&gt;0,OR(F10="",F10=0),OR(G10="",G10=0)),I10/D10,0))</f>
        <v>10</v>
      </c>
      <c r="M10" s="18">
        <f>IF(A10="",0,0)</f>
        <v>0</v>
      </c>
      <c r="N10" s="18">
        <f>IF(A10="",0,I10-M10)</f>
        <v>1000</v>
      </c>
      <c r="O10" s="19">
        <f>IF(A10="",0,IF(AND(OR(C10="Compra",C10="Ajuste entrada"),ISNUMBER(D10),D10&gt;0,ISNUMBER(E10),E10&gt;0,OR(F10="",F10=0),OR(G10="",G10=0)),D10,0))</f>
        <v>100</v>
      </c>
      <c r="P10" s="19">
        <f>IF(A10="",0,IF(OR(AND(C10="Venta",ISNUMBER(F10),F10&gt;0,ISNUMBER(G10),G10&gt;0,OR(D10="",D10=0),OR(E10="",E10=0)),AND(C10="Ajuste salida",ISNUMBER(F10),F10&gt;0,OR(D10="",D10=0),OR(E10="",E10=0),OR(G10="",G10=0))),F10,0))</f>
        <v>0</v>
      </c>
      <c r="Q10" s="20" t="str">
        <f>IF(COUNTA(A10:H10)=0,"",IF(A10="","REVISAR: FALTA FECHA",IF(NOT(ISNUMBER(A10)),"REVISAR: FECHA INVÁLIDA",IF(B10="","REVISAR: FALTA DOCUMENTO",IF(NOT(OR(C10="Compra",C10="Venta",C10="Ajuste entrada",C10="Ajuste salida")),"REVISAR: TIPO INVÁLIDO",IF(FALSE,"REVISAR: FECHA FUERA DE ORDEN",IF(AND(OR(C10="Compra",C10="Ajuste entrada"),NOT(AND(OR(C10="Compra",C10="Ajuste entrada"),ISNUMBER(D10),D10&gt;0,ISNUMBER(E10),E10&gt;0,OR(F10="",F10=0),OR(G10="",G10=0)))),"REVISAR: CAPTURA DE ENTRADA",IF(AND(C10="Venta",NOT(AND(C10="Venta",ISNUMBER(F10),F10&gt;0,ISNUMBER(G10),G10&gt;0,OR(D10="",D10=0),OR(E10="",E10=0)))),"REVISAR: CAPTURA DE VENTA",IF(AND(C10="Ajuste salida",NOT(AND(C10="Ajuste salida",ISNUMBER(F10),F10&gt;0,OR(D10="",D10=0),OR(E10="",E10=0),OR(G10="",G10=0)))),"REVISAR: CAPTURA DE AJUSTE",IF(K10&lt;0,"REVISAR: INVENTARIO NEGATIVO","OK"))))))))))</f>
        <v>OK</v>
      </c>
      <c r="R10" s="10"/>
      <c r="S10" s="10"/>
    </row>
    <row r="11" spans="1:19" ht="16.05" customHeight="1">
      <c r="A11" s="12">
        <v>46152</v>
      </c>
      <c r="B11" s="13" t="s">
        <v>175</v>
      </c>
      <c r="C11" s="13" t="s">
        <v>25</v>
      </c>
      <c r="D11" s="14">
        <v>100</v>
      </c>
      <c r="E11" s="15">
        <v>12</v>
      </c>
      <c r="F11" s="14">
        <v>0</v>
      </c>
      <c r="G11" s="15"/>
      <c r="H11" s="13" t="s">
        <v>176</v>
      </c>
      <c r="I11" s="18">
        <f t="shared" si="0"/>
        <v>1200</v>
      </c>
      <c r="J11" s="18">
        <f t="shared" si="1"/>
        <v>0</v>
      </c>
      <c r="K11" s="19">
        <f t="shared" ref="K11:K74" si="2">IF(A11="",K10,K10+IF(AND(OR(C11="Compra",C11="Ajuste entrada"),ISNUMBER(D11),D11&gt;0,ISNUMBER(E11),E11&gt;0,OR(F11="",F11=0),OR(G11="",G11=0)),D11,0)-IF(OR(AND(C11="Venta",ISNUMBER(F11),F11&gt;0,ISNUMBER(G11),G11&gt;0,OR(D11="",D11=0),OR(E11="",E11=0)),AND(C11="Ajuste salida",ISNUMBER(F11),F11&gt;0,OR(D11="",D11=0),OR(E11="",E11=0),OR(G11="",G11=0))),F11,0))</f>
        <v>200</v>
      </c>
      <c r="L11" s="18">
        <f t="shared" ref="L11:L74" si="3">IF(A11="",L10,IF(AND(OR(C11="Compra",C11="Ajuste entrada"),ISNUMBER(D11),D11&gt;0,ISNUMBER(E11),E11&gt;0,OR(F11="",F11=0),OR(G11="",G11=0)),(N10+I11)/(K10+D11),L10))</f>
        <v>11</v>
      </c>
      <c r="M11" s="18">
        <f t="shared" ref="M11:M74" si="4">IF(A11="",0,IF(OR(AND(C11="Venta",ISNUMBER(F11),F11&gt;0,ISNUMBER(G11),G11&gt;0,OR(D11="",D11=0),OR(E11="",E11=0)),AND(C11="Ajuste salida",ISNUMBER(F11),F11&gt;0,OR(D11="",D11=0),OR(E11="",E11=0),OR(G11="",G11=0))),F11*L10,0))</f>
        <v>0</v>
      </c>
      <c r="N11" s="18">
        <f t="shared" ref="N11:N74" si="5">IF(A11="",N10,N10+I11-M11)</f>
        <v>2200</v>
      </c>
      <c r="O11" s="19">
        <f t="shared" ref="O11:O74" si="6">IF(A11="",O10,O10+IF(AND(OR(C11="Compra",C11="Ajuste entrada"),ISNUMBER(D11),D11&gt;0,ISNUMBER(E11),E11&gt;0,OR(F11="",F11=0),OR(G11="",G11=0)),D11,0))</f>
        <v>200</v>
      </c>
      <c r="P11" s="19">
        <f t="shared" ref="P11:P74" si="7">IF(A11="",P10,P10+IF(OR(AND(C11="Venta",ISNUMBER(F11),F11&gt;0,ISNUMBER(G11),G11&gt;0,OR(D11="",D11=0),OR(E11="",E11=0)),AND(C11="Ajuste salida",ISNUMBER(F11),F11&gt;0,OR(D11="",D11=0),OR(E11="",E11=0),OR(G11="",G11=0))),F11,0))</f>
        <v>0</v>
      </c>
      <c r="Q11" s="20" t="str">
        <f>IF(COUNTA(A11:H11)=0,"",IF(A11="","REVISAR: FALTA FECHA",IF(NOT(ISNUMBER(A11)),"REVISAR: FECHA INVÁLIDA",IF(B11="","REVISAR: FALTA DOCUMENTO",IF(NOT(OR(C11="Compra",C11="Venta",C11="Ajuste entrada",C11="Ajuste salida")),"REVISAR: TIPO INVÁLIDO",IF(A11&lt;MAX($A$10:A10),"REVISAR: FECHA FUERA DE ORDEN",IF(AND(OR(C11="Compra",C11="Ajuste entrada"),NOT(AND(OR(C11="Compra",C11="Ajuste entrada"),ISNUMBER(D11),D11&gt;0,ISNUMBER(E11),E11&gt;0,OR(F11="",F11=0),OR(G11="",G11=0)))),"REVISAR: CAPTURA DE ENTRADA",IF(AND(C11="Venta",NOT(AND(C11="Venta",ISNUMBER(F11),F11&gt;0,ISNUMBER(G11),G11&gt;0,OR(D11="",D11=0),OR(E11="",E11=0)))),"REVISAR: CAPTURA DE VENTA",IF(AND(C11="Ajuste salida",NOT(AND(C11="Ajuste salida",ISNUMBER(F11),F11&gt;0,OR(D11="",D11=0),OR(E11="",E11=0),OR(G11="",G11=0)))),"REVISAR: CAPTURA DE AJUSTE",IF(K11&lt;0,"REVISAR: INVENTARIO NEGATIVO","OK"))))))))))</f>
        <v>OK</v>
      </c>
      <c r="R11" s="10"/>
      <c r="S11" s="10"/>
    </row>
    <row r="12" spans="1:19" ht="16.05" customHeight="1">
      <c r="A12" s="12">
        <v>46157</v>
      </c>
      <c r="B12" s="13" t="s">
        <v>177</v>
      </c>
      <c r="C12" s="13" t="s">
        <v>28</v>
      </c>
      <c r="D12" s="14">
        <v>0</v>
      </c>
      <c r="E12" s="15"/>
      <c r="F12" s="14">
        <v>120</v>
      </c>
      <c r="G12" s="15">
        <v>20</v>
      </c>
      <c r="H12" s="13" t="s">
        <v>178</v>
      </c>
      <c r="I12" s="18">
        <f t="shared" si="0"/>
        <v>0</v>
      </c>
      <c r="J12" s="18">
        <f t="shared" si="1"/>
        <v>2400</v>
      </c>
      <c r="K12" s="19">
        <f t="shared" si="2"/>
        <v>80</v>
      </c>
      <c r="L12" s="18">
        <f t="shared" si="3"/>
        <v>11</v>
      </c>
      <c r="M12" s="18">
        <f t="shared" si="4"/>
        <v>1320</v>
      </c>
      <c r="N12" s="18">
        <f t="shared" si="5"/>
        <v>880</v>
      </c>
      <c r="O12" s="19">
        <f t="shared" si="6"/>
        <v>200</v>
      </c>
      <c r="P12" s="19">
        <f t="shared" si="7"/>
        <v>120</v>
      </c>
      <c r="Q12" s="20" t="str">
        <f>IF(COUNTA(A12:H12)=0,"",IF(A12="","REVISAR: FALTA FECHA",IF(NOT(ISNUMBER(A12)),"REVISAR: FECHA INVÁLIDA",IF(B12="","REVISAR: FALTA DOCUMENTO",IF(NOT(OR(C12="Compra",C12="Venta",C12="Ajuste entrada",C12="Ajuste salida")),"REVISAR: TIPO INVÁLIDO",IF(A12&lt;MAX($A$10:A11),"REVISAR: FECHA FUERA DE ORDEN",IF(AND(OR(C12="Compra",C12="Ajuste entrada"),NOT(AND(OR(C12="Compra",C12="Ajuste entrada"),ISNUMBER(D12),D12&gt;0,ISNUMBER(E12),E12&gt;0,OR(F12="",F12=0),OR(G12="",G12=0)))),"REVISAR: CAPTURA DE ENTRADA",IF(AND(C12="Venta",NOT(AND(C12="Venta",ISNUMBER(F12),F12&gt;0,ISNUMBER(G12),G12&gt;0,OR(D12="",D12=0),OR(E12="",E12=0)))),"REVISAR: CAPTURA DE VENTA",IF(AND(C12="Ajuste salida",NOT(AND(C12="Ajuste salida",ISNUMBER(F12),F12&gt;0,OR(D12="",D12=0),OR(E12="",E12=0),OR(G12="",G12=0)))),"REVISAR: CAPTURA DE AJUSTE",IF(K12&lt;0,"REVISAR: INVENTARIO NEGATIVO","OK"))))))))))</f>
        <v>OK</v>
      </c>
      <c r="R12" s="10"/>
      <c r="S12" s="10"/>
    </row>
    <row r="13" spans="1:19" ht="16.05" customHeight="1">
      <c r="A13" s="12">
        <v>46162</v>
      </c>
      <c r="B13" s="13" t="s">
        <v>179</v>
      </c>
      <c r="C13" s="13" t="s">
        <v>25</v>
      </c>
      <c r="D13" s="14">
        <v>80</v>
      </c>
      <c r="E13" s="15">
        <v>11.5</v>
      </c>
      <c r="F13" s="14">
        <v>0</v>
      </c>
      <c r="G13" s="15"/>
      <c r="H13" s="13" t="s">
        <v>180</v>
      </c>
      <c r="I13" s="18">
        <f t="shared" si="0"/>
        <v>920</v>
      </c>
      <c r="J13" s="18">
        <f t="shared" si="1"/>
        <v>0</v>
      </c>
      <c r="K13" s="19">
        <f t="shared" si="2"/>
        <v>160</v>
      </c>
      <c r="L13" s="18">
        <f t="shared" si="3"/>
        <v>11.25</v>
      </c>
      <c r="M13" s="18">
        <f t="shared" si="4"/>
        <v>0</v>
      </c>
      <c r="N13" s="18">
        <f t="shared" si="5"/>
        <v>1800</v>
      </c>
      <c r="O13" s="19">
        <f t="shared" si="6"/>
        <v>280</v>
      </c>
      <c r="P13" s="19">
        <f t="shared" si="7"/>
        <v>120</v>
      </c>
      <c r="Q13" s="20" t="str">
        <f>IF(COUNTA(A13:H13)=0,"",IF(A13="","REVISAR: FALTA FECHA",IF(NOT(ISNUMBER(A13)),"REVISAR: FECHA INVÁLIDA",IF(B13="","REVISAR: FALTA DOCUMENTO",IF(NOT(OR(C13="Compra",C13="Venta",C13="Ajuste entrada",C13="Ajuste salida")),"REVISAR: TIPO INVÁLIDO",IF(A13&lt;MAX($A$10:A12),"REVISAR: FECHA FUERA DE ORDEN",IF(AND(OR(C13="Compra",C13="Ajuste entrada"),NOT(AND(OR(C13="Compra",C13="Ajuste entrada"),ISNUMBER(D13),D13&gt;0,ISNUMBER(E13),E13&gt;0,OR(F13="",F13=0),OR(G13="",G13=0)))),"REVISAR: CAPTURA DE ENTRADA",IF(AND(C13="Venta",NOT(AND(C13="Venta",ISNUMBER(F13),F13&gt;0,ISNUMBER(G13),G13&gt;0,OR(D13="",D13=0),OR(E13="",E13=0)))),"REVISAR: CAPTURA DE VENTA",IF(AND(C13="Ajuste salida",NOT(AND(C13="Ajuste salida",ISNUMBER(F13),F13&gt;0,OR(D13="",D13=0),OR(E13="",E13=0),OR(G13="",G13=0)))),"REVISAR: CAPTURA DE AJUSTE",IF(K13&lt;0,"REVISAR: INVENTARIO NEGATIVO","OK"))))))))))</f>
        <v>OK</v>
      </c>
      <c r="R13" s="10"/>
      <c r="S13" s="10"/>
    </row>
    <row r="14" spans="1:19" ht="16.05" customHeight="1">
      <c r="A14" s="12">
        <v>46164</v>
      </c>
      <c r="B14" s="13" t="s">
        <v>181</v>
      </c>
      <c r="C14" s="13" t="s">
        <v>28</v>
      </c>
      <c r="D14" s="14">
        <v>0</v>
      </c>
      <c r="E14" s="15"/>
      <c r="F14" s="14">
        <v>40</v>
      </c>
      <c r="G14" s="15">
        <v>20</v>
      </c>
      <c r="H14" s="13" t="s">
        <v>182</v>
      </c>
      <c r="I14" s="18">
        <f t="shared" si="0"/>
        <v>0</v>
      </c>
      <c r="J14" s="18">
        <f t="shared" si="1"/>
        <v>800</v>
      </c>
      <c r="K14" s="19">
        <f t="shared" si="2"/>
        <v>120</v>
      </c>
      <c r="L14" s="18">
        <f t="shared" si="3"/>
        <v>11.25</v>
      </c>
      <c r="M14" s="18">
        <f t="shared" si="4"/>
        <v>450</v>
      </c>
      <c r="N14" s="18">
        <f t="shared" si="5"/>
        <v>1350</v>
      </c>
      <c r="O14" s="19">
        <f t="shared" si="6"/>
        <v>280</v>
      </c>
      <c r="P14" s="19">
        <f t="shared" si="7"/>
        <v>160</v>
      </c>
      <c r="Q14" s="20" t="str">
        <f>IF(COUNTA(A14:H14)=0,"",IF(A14="","REVISAR: FALTA FECHA",IF(NOT(ISNUMBER(A14)),"REVISAR: FECHA INVÁLIDA",IF(B14="","REVISAR: FALTA DOCUMENTO",IF(NOT(OR(C14="Compra",C14="Venta",C14="Ajuste entrada",C14="Ajuste salida")),"REVISAR: TIPO INVÁLIDO",IF(A14&lt;MAX($A$10:A13),"REVISAR: FECHA FUERA DE ORDEN",IF(AND(OR(C14="Compra",C14="Ajuste entrada"),NOT(AND(OR(C14="Compra",C14="Ajuste entrada"),ISNUMBER(D14),D14&gt;0,ISNUMBER(E14),E14&gt;0,OR(F14="",F14=0),OR(G14="",G14=0)))),"REVISAR: CAPTURA DE ENTRADA",IF(AND(C14="Venta",NOT(AND(C14="Venta",ISNUMBER(F14),F14&gt;0,ISNUMBER(G14),G14&gt;0,OR(D14="",D14=0),OR(E14="",E14=0)))),"REVISAR: CAPTURA DE VENTA",IF(AND(C14="Ajuste salida",NOT(AND(C14="Ajuste salida",ISNUMBER(F14),F14&gt;0,OR(D14="",D14=0),OR(E14="",E14=0),OR(G14="",G14=0)))),"REVISAR: CAPTURA DE AJUSTE",IF(K14&lt;0,"REVISAR: INVENTARIO NEGATIVO","OK"))))))))))</f>
        <v>OK</v>
      </c>
      <c r="R14" s="10"/>
      <c r="S14" s="10"/>
    </row>
    <row r="15" spans="1:19" ht="16.05" customHeight="1">
      <c r="A15" s="12">
        <v>46170</v>
      </c>
      <c r="B15" s="13" t="s">
        <v>183</v>
      </c>
      <c r="C15" s="13" t="s">
        <v>34</v>
      </c>
      <c r="D15" s="14">
        <v>0</v>
      </c>
      <c r="E15" s="15"/>
      <c r="F15" s="14">
        <v>3</v>
      </c>
      <c r="G15" s="15"/>
      <c r="H15" s="13" t="s">
        <v>184</v>
      </c>
      <c r="I15" s="18">
        <f t="shared" si="0"/>
        <v>0</v>
      </c>
      <c r="J15" s="18">
        <f t="shared" si="1"/>
        <v>0</v>
      </c>
      <c r="K15" s="19">
        <f t="shared" si="2"/>
        <v>117</v>
      </c>
      <c r="L15" s="18">
        <f t="shared" si="3"/>
        <v>11.25</v>
      </c>
      <c r="M15" s="18">
        <f t="shared" si="4"/>
        <v>33.75</v>
      </c>
      <c r="N15" s="18">
        <f t="shared" si="5"/>
        <v>1316.25</v>
      </c>
      <c r="O15" s="19">
        <f t="shared" si="6"/>
        <v>280</v>
      </c>
      <c r="P15" s="19">
        <f t="shared" si="7"/>
        <v>163</v>
      </c>
      <c r="Q15" s="20" t="str">
        <f>IF(COUNTA(A15:H15)=0,"",IF(A15="","REVISAR: FALTA FECHA",IF(NOT(ISNUMBER(A15)),"REVISAR: FECHA INVÁLIDA",IF(B15="","REVISAR: FALTA DOCUMENTO",IF(NOT(OR(C15="Compra",C15="Venta",C15="Ajuste entrada",C15="Ajuste salida")),"REVISAR: TIPO INVÁLIDO",IF(A15&lt;MAX($A$10:A14),"REVISAR: FECHA FUERA DE ORDEN",IF(AND(OR(C15="Compra",C15="Ajuste entrada"),NOT(AND(OR(C15="Compra",C15="Ajuste entrada"),ISNUMBER(D15),D15&gt;0,ISNUMBER(E15),E15&gt;0,OR(F15="",F15=0),OR(G15="",G15=0)))),"REVISAR: CAPTURA DE ENTRADA",IF(AND(C15="Venta",NOT(AND(C15="Venta",ISNUMBER(F15),F15&gt;0,ISNUMBER(G15),G15&gt;0,OR(D15="",D15=0),OR(E15="",E15=0)))),"REVISAR: CAPTURA DE VENTA",IF(AND(C15="Ajuste salida",NOT(AND(C15="Ajuste salida",ISNUMBER(F15),F15&gt;0,OR(D15="",D15=0),OR(E15="",E15=0),OR(G15="",G15=0)))),"REVISAR: CAPTURA DE AJUSTE",IF(K15&lt;0,"REVISAR: INVENTARIO NEGATIVO","OK"))))))))))</f>
        <v>OK</v>
      </c>
      <c r="R15" s="10"/>
      <c r="S15" s="10"/>
    </row>
    <row r="16" spans="1:19" ht="16.05" customHeight="1">
      <c r="A16" s="12">
        <v>46176</v>
      </c>
      <c r="B16" s="13" t="s">
        <v>185</v>
      </c>
      <c r="C16" s="13" t="s">
        <v>25</v>
      </c>
      <c r="D16" s="14">
        <v>60</v>
      </c>
      <c r="E16" s="15">
        <v>12.5</v>
      </c>
      <c r="F16" s="14">
        <v>0</v>
      </c>
      <c r="G16" s="15"/>
      <c r="H16" s="13" t="s">
        <v>186</v>
      </c>
      <c r="I16" s="18">
        <f t="shared" si="0"/>
        <v>750</v>
      </c>
      <c r="J16" s="18">
        <f t="shared" si="1"/>
        <v>0</v>
      </c>
      <c r="K16" s="19">
        <f t="shared" si="2"/>
        <v>177</v>
      </c>
      <c r="L16" s="18">
        <f t="shared" si="3"/>
        <v>11.673728813559322</v>
      </c>
      <c r="M16" s="18">
        <f t="shared" si="4"/>
        <v>0</v>
      </c>
      <c r="N16" s="18">
        <f t="shared" si="5"/>
        <v>2066.25</v>
      </c>
      <c r="O16" s="19">
        <f t="shared" si="6"/>
        <v>340</v>
      </c>
      <c r="P16" s="19">
        <f t="shared" si="7"/>
        <v>163</v>
      </c>
      <c r="Q16" s="20" t="str">
        <f>IF(COUNTA(A16:H16)=0,"",IF(A16="","REVISAR: FALTA FECHA",IF(NOT(ISNUMBER(A16)),"REVISAR: FECHA INVÁLIDA",IF(B16="","REVISAR: FALTA DOCUMENTO",IF(NOT(OR(C16="Compra",C16="Venta",C16="Ajuste entrada",C16="Ajuste salida")),"REVISAR: TIPO INVÁLIDO",IF(A16&lt;MAX($A$10:A15),"REVISAR: FECHA FUERA DE ORDEN",IF(AND(OR(C16="Compra",C16="Ajuste entrada"),NOT(AND(OR(C16="Compra",C16="Ajuste entrada"),ISNUMBER(D16),D16&gt;0,ISNUMBER(E16),E16&gt;0,OR(F16="",F16=0),OR(G16="",G16=0)))),"REVISAR: CAPTURA DE ENTRADA",IF(AND(C16="Venta",NOT(AND(C16="Venta",ISNUMBER(F16),F16&gt;0,ISNUMBER(G16),G16&gt;0,OR(D16="",D16=0),OR(E16="",E16=0)))),"REVISAR: CAPTURA DE VENTA",IF(AND(C16="Ajuste salida",NOT(AND(C16="Ajuste salida",ISNUMBER(F16),F16&gt;0,OR(D16="",D16=0),OR(E16="",E16=0),OR(G16="",G16=0)))),"REVISAR: CAPTURA DE AJUSTE",IF(K16&lt;0,"REVISAR: INVENTARIO NEGATIVO","OK"))))))))))</f>
        <v>OK</v>
      </c>
      <c r="R16" s="10"/>
      <c r="S16" s="10"/>
    </row>
    <row r="17" spans="1:19" ht="16.05" customHeight="1">
      <c r="A17" s="12">
        <v>46181</v>
      </c>
      <c r="B17" s="13" t="s">
        <v>187</v>
      </c>
      <c r="C17" s="13" t="s">
        <v>28</v>
      </c>
      <c r="D17" s="14">
        <v>0</v>
      </c>
      <c r="E17" s="15"/>
      <c r="F17" s="14">
        <v>90</v>
      </c>
      <c r="G17" s="15">
        <v>21</v>
      </c>
      <c r="H17" s="13" t="s">
        <v>188</v>
      </c>
      <c r="I17" s="18">
        <f t="shared" si="0"/>
        <v>0</v>
      </c>
      <c r="J17" s="18">
        <f t="shared" si="1"/>
        <v>1890</v>
      </c>
      <c r="K17" s="19">
        <f t="shared" si="2"/>
        <v>87</v>
      </c>
      <c r="L17" s="18">
        <f t="shared" si="3"/>
        <v>11.673728813559322</v>
      </c>
      <c r="M17" s="18">
        <f t="shared" si="4"/>
        <v>1050.6355932203389</v>
      </c>
      <c r="N17" s="18">
        <f t="shared" si="5"/>
        <v>1015.6144067796611</v>
      </c>
      <c r="O17" s="19">
        <f t="shared" si="6"/>
        <v>340</v>
      </c>
      <c r="P17" s="19">
        <f t="shared" si="7"/>
        <v>253</v>
      </c>
      <c r="Q17" s="20" t="str">
        <f>IF(COUNTA(A17:H17)=0,"",IF(A17="","REVISAR: FALTA FECHA",IF(NOT(ISNUMBER(A17)),"REVISAR: FECHA INVÁLIDA",IF(B17="","REVISAR: FALTA DOCUMENTO",IF(NOT(OR(C17="Compra",C17="Venta",C17="Ajuste entrada",C17="Ajuste salida")),"REVISAR: TIPO INVÁLIDO",IF(A17&lt;MAX($A$10:A16),"REVISAR: FECHA FUERA DE ORDEN",IF(AND(OR(C17="Compra",C17="Ajuste entrada"),NOT(AND(OR(C17="Compra",C17="Ajuste entrada"),ISNUMBER(D17),D17&gt;0,ISNUMBER(E17),E17&gt;0,OR(F17="",F17=0),OR(G17="",G17=0)))),"REVISAR: CAPTURA DE ENTRADA",IF(AND(C17="Venta",NOT(AND(C17="Venta",ISNUMBER(F17),F17&gt;0,ISNUMBER(G17),G17&gt;0,OR(D17="",D17=0),OR(E17="",E17=0)))),"REVISAR: CAPTURA DE VENTA",IF(AND(C17="Ajuste salida",NOT(AND(C17="Ajuste salida",ISNUMBER(F17),F17&gt;0,OR(D17="",D17=0),OR(E17="",E17=0),OR(G17="",G17=0)))),"REVISAR: CAPTURA DE AJUSTE",IF(K17&lt;0,"REVISAR: INVENTARIO NEGATIVO","OK"))))))))))</f>
        <v>OK</v>
      </c>
      <c r="R17" s="10"/>
      <c r="S17" s="10"/>
    </row>
    <row r="18" spans="1:19" ht="16.05" customHeight="1">
      <c r="A18" s="12"/>
      <c r="B18" s="13"/>
      <c r="C18" s="13"/>
      <c r="D18" s="14"/>
      <c r="E18" s="15"/>
      <c r="F18" s="14"/>
      <c r="G18" s="15"/>
      <c r="H18" s="13"/>
      <c r="I18" s="18" t="str">
        <f t="shared" si="0"/>
        <v/>
      </c>
      <c r="J18" s="18" t="str">
        <f t="shared" si="1"/>
        <v/>
      </c>
      <c r="K18" s="19">
        <f t="shared" si="2"/>
        <v>87</v>
      </c>
      <c r="L18" s="18">
        <f t="shared" si="3"/>
        <v>11.673728813559322</v>
      </c>
      <c r="M18" s="18">
        <f t="shared" si="4"/>
        <v>0</v>
      </c>
      <c r="N18" s="18">
        <f t="shared" si="5"/>
        <v>1015.6144067796611</v>
      </c>
      <c r="O18" s="19">
        <f t="shared" si="6"/>
        <v>340</v>
      </c>
      <c r="P18" s="19">
        <f t="shared" si="7"/>
        <v>253</v>
      </c>
      <c r="Q18" s="20" t="str">
        <f>IF(COUNTA(A18:H18)=0,"",IF(A18="","REVISAR: FALTA FECHA",IF(NOT(ISNUMBER(A18)),"REVISAR: FECHA INVÁLIDA",IF(B18="","REVISAR: FALTA DOCUMENTO",IF(NOT(OR(C18="Compra",C18="Venta",C18="Ajuste entrada",C18="Ajuste salida")),"REVISAR: TIPO INVÁLIDO",IF(A18&lt;MAX($A$10:A17),"REVISAR: FECHA FUERA DE ORDEN",IF(AND(OR(C18="Compra",C18="Ajuste entrada"),NOT(AND(OR(C18="Compra",C18="Ajuste entrada"),ISNUMBER(D18),D18&gt;0,ISNUMBER(E18),E18&gt;0,OR(F18="",F18=0),OR(G18="",G18=0)))),"REVISAR: CAPTURA DE ENTRADA",IF(AND(C18="Venta",NOT(AND(C18="Venta",ISNUMBER(F18),F18&gt;0,ISNUMBER(G18),G18&gt;0,OR(D18="",D18=0),OR(E18="",E18=0)))),"REVISAR: CAPTURA DE VENTA",IF(AND(C18="Ajuste salida",NOT(AND(C18="Ajuste salida",ISNUMBER(F18),F18&gt;0,OR(D18="",D18=0),OR(E18="",E18=0),OR(G18="",G18=0)))),"REVISAR: CAPTURA DE AJUSTE",IF(K18&lt;0,"REVISAR: INVENTARIO NEGATIVO","OK"))))))))))</f>
        <v/>
      </c>
      <c r="R18" s="10"/>
      <c r="S18" s="10"/>
    </row>
    <row r="19" spans="1:19" ht="16.05" customHeight="1">
      <c r="A19" s="12"/>
      <c r="B19" s="13"/>
      <c r="C19" s="13"/>
      <c r="D19" s="14"/>
      <c r="E19" s="15"/>
      <c r="F19" s="14"/>
      <c r="G19" s="15"/>
      <c r="H19" s="13"/>
      <c r="I19" s="18" t="str">
        <f t="shared" si="0"/>
        <v/>
      </c>
      <c r="J19" s="18" t="str">
        <f t="shared" si="1"/>
        <v/>
      </c>
      <c r="K19" s="19">
        <f t="shared" si="2"/>
        <v>87</v>
      </c>
      <c r="L19" s="18">
        <f t="shared" si="3"/>
        <v>11.673728813559322</v>
      </c>
      <c r="M19" s="18">
        <f t="shared" si="4"/>
        <v>0</v>
      </c>
      <c r="N19" s="18">
        <f t="shared" si="5"/>
        <v>1015.6144067796611</v>
      </c>
      <c r="O19" s="19">
        <f t="shared" si="6"/>
        <v>340</v>
      </c>
      <c r="P19" s="19">
        <f t="shared" si="7"/>
        <v>253</v>
      </c>
      <c r="Q19" s="20" t="str">
        <f>IF(COUNTA(A19:H19)=0,"",IF(A19="","REVISAR: FALTA FECHA",IF(NOT(ISNUMBER(A19)),"REVISAR: FECHA INVÁLIDA",IF(B19="","REVISAR: FALTA DOCUMENTO",IF(NOT(OR(C19="Compra",C19="Venta",C19="Ajuste entrada",C19="Ajuste salida")),"REVISAR: TIPO INVÁLIDO",IF(A19&lt;MAX($A$10:A18),"REVISAR: FECHA FUERA DE ORDEN",IF(AND(OR(C19="Compra",C19="Ajuste entrada"),NOT(AND(OR(C19="Compra",C19="Ajuste entrada"),ISNUMBER(D19),D19&gt;0,ISNUMBER(E19),E19&gt;0,OR(F19="",F19=0),OR(G19="",G19=0)))),"REVISAR: CAPTURA DE ENTRADA",IF(AND(C19="Venta",NOT(AND(C19="Venta",ISNUMBER(F19),F19&gt;0,ISNUMBER(G19),G19&gt;0,OR(D19="",D19=0),OR(E19="",E19=0)))),"REVISAR: CAPTURA DE VENTA",IF(AND(C19="Ajuste salida",NOT(AND(C19="Ajuste salida",ISNUMBER(F19),F19&gt;0,OR(D19="",D19=0),OR(E19="",E19=0),OR(G19="",G19=0)))),"REVISAR: CAPTURA DE AJUSTE",IF(K19&lt;0,"REVISAR: INVENTARIO NEGATIVO","OK"))))))))))</f>
        <v/>
      </c>
      <c r="R19" s="10"/>
      <c r="S19" s="10"/>
    </row>
    <row r="20" spans="1:19" ht="16.05" customHeight="1">
      <c r="A20" s="12"/>
      <c r="B20" s="13"/>
      <c r="C20" s="13"/>
      <c r="D20" s="14"/>
      <c r="E20" s="15"/>
      <c r="F20" s="14"/>
      <c r="G20" s="15"/>
      <c r="H20" s="13"/>
      <c r="I20" s="18" t="str">
        <f t="shared" si="0"/>
        <v/>
      </c>
      <c r="J20" s="18" t="str">
        <f t="shared" si="1"/>
        <v/>
      </c>
      <c r="K20" s="19">
        <f t="shared" si="2"/>
        <v>87</v>
      </c>
      <c r="L20" s="18">
        <f t="shared" si="3"/>
        <v>11.673728813559322</v>
      </c>
      <c r="M20" s="18">
        <f t="shared" si="4"/>
        <v>0</v>
      </c>
      <c r="N20" s="18">
        <f t="shared" si="5"/>
        <v>1015.6144067796611</v>
      </c>
      <c r="O20" s="19">
        <f t="shared" si="6"/>
        <v>340</v>
      </c>
      <c r="P20" s="19">
        <f t="shared" si="7"/>
        <v>253</v>
      </c>
      <c r="Q20" s="20" t="str">
        <f>IF(COUNTA(A20:H20)=0,"",IF(A20="","REVISAR: FALTA FECHA",IF(NOT(ISNUMBER(A20)),"REVISAR: FECHA INVÁLIDA",IF(B20="","REVISAR: FALTA DOCUMENTO",IF(NOT(OR(C20="Compra",C20="Venta",C20="Ajuste entrada",C20="Ajuste salida")),"REVISAR: TIPO INVÁLIDO",IF(A20&lt;MAX($A$10:A19),"REVISAR: FECHA FUERA DE ORDEN",IF(AND(OR(C20="Compra",C20="Ajuste entrada"),NOT(AND(OR(C20="Compra",C20="Ajuste entrada"),ISNUMBER(D20),D20&gt;0,ISNUMBER(E20),E20&gt;0,OR(F20="",F20=0),OR(G20="",G20=0)))),"REVISAR: CAPTURA DE ENTRADA",IF(AND(C20="Venta",NOT(AND(C20="Venta",ISNUMBER(F20),F20&gt;0,ISNUMBER(G20),G20&gt;0,OR(D20="",D20=0),OR(E20="",E20=0)))),"REVISAR: CAPTURA DE VENTA",IF(AND(C20="Ajuste salida",NOT(AND(C20="Ajuste salida",ISNUMBER(F20),F20&gt;0,OR(D20="",D20=0),OR(E20="",E20=0),OR(G20="",G20=0)))),"REVISAR: CAPTURA DE AJUSTE",IF(K20&lt;0,"REVISAR: INVENTARIO NEGATIVO","OK"))))))))))</f>
        <v/>
      </c>
      <c r="R20" s="10"/>
      <c r="S20" s="10"/>
    </row>
    <row r="21" spans="1:19" ht="16.05" customHeight="1">
      <c r="A21" s="12"/>
      <c r="B21" s="13"/>
      <c r="C21" s="13"/>
      <c r="D21" s="14"/>
      <c r="E21" s="15"/>
      <c r="F21" s="14"/>
      <c r="G21" s="15"/>
      <c r="H21" s="13"/>
      <c r="I21" s="18" t="str">
        <f t="shared" si="0"/>
        <v/>
      </c>
      <c r="J21" s="18" t="str">
        <f t="shared" si="1"/>
        <v/>
      </c>
      <c r="K21" s="19">
        <f t="shared" si="2"/>
        <v>87</v>
      </c>
      <c r="L21" s="18">
        <f t="shared" si="3"/>
        <v>11.673728813559322</v>
      </c>
      <c r="M21" s="18">
        <f t="shared" si="4"/>
        <v>0</v>
      </c>
      <c r="N21" s="18">
        <f t="shared" si="5"/>
        <v>1015.6144067796611</v>
      </c>
      <c r="O21" s="19">
        <f t="shared" si="6"/>
        <v>340</v>
      </c>
      <c r="P21" s="19">
        <f t="shared" si="7"/>
        <v>253</v>
      </c>
      <c r="Q21" s="20" t="str">
        <f>IF(COUNTA(A21:H21)=0,"",IF(A21="","REVISAR: FALTA FECHA",IF(NOT(ISNUMBER(A21)),"REVISAR: FECHA INVÁLIDA",IF(B21="","REVISAR: FALTA DOCUMENTO",IF(NOT(OR(C21="Compra",C21="Venta",C21="Ajuste entrada",C21="Ajuste salida")),"REVISAR: TIPO INVÁLIDO",IF(A21&lt;MAX($A$10:A20),"REVISAR: FECHA FUERA DE ORDEN",IF(AND(OR(C21="Compra",C21="Ajuste entrada"),NOT(AND(OR(C21="Compra",C21="Ajuste entrada"),ISNUMBER(D21),D21&gt;0,ISNUMBER(E21),E21&gt;0,OR(F21="",F21=0),OR(G21="",G21=0)))),"REVISAR: CAPTURA DE ENTRADA",IF(AND(C21="Venta",NOT(AND(C21="Venta",ISNUMBER(F21),F21&gt;0,ISNUMBER(G21),G21&gt;0,OR(D21="",D21=0),OR(E21="",E21=0)))),"REVISAR: CAPTURA DE VENTA",IF(AND(C21="Ajuste salida",NOT(AND(C21="Ajuste salida",ISNUMBER(F21),F21&gt;0,OR(D21="",D21=0),OR(E21="",E21=0),OR(G21="",G21=0)))),"REVISAR: CAPTURA DE AJUSTE",IF(K21&lt;0,"REVISAR: INVENTARIO NEGATIVO","OK"))))))))))</f>
        <v/>
      </c>
      <c r="R21" s="10"/>
      <c r="S21" s="10"/>
    </row>
    <row r="22" spans="1:19" ht="16.05" customHeight="1">
      <c r="A22" s="12"/>
      <c r="B22" s="13"/>
      <c r="C22" s="13"/>
      <c r="D22" s="14"/>
      <c r="E22" s="15"/>
      <c r="F22" s="14"/>
      <c r="G22" s="15"/>
      <c r="H22" s="13"/>
      <c r="I22" s="18" t="str">
        <f t="shared" si="0"/>
        <v/>
      </c>
      <c r="J22" s="18" t="str">
        <f t="shared" si="1"/>
        <v/>
      </c>
      <c r="K22" s="19">
        <f t="shared" si="2"/>
        <v>87</v>
      </c>
      <c r="L22" s="18">
        <f t="shared" si="3"/>
        <v>11.673728813559322</v>
      </c>
      <c r="M22" s="18">
        <f t="shared" si="4"/>
        <v>0</v>
      </c>
      <c r="N22" s="18">
        <f t="shared" si="5"/>
        <v>1015.6144067796611</v>
      </c>
      <c r="O22" s="19">
        <f t="shared" si="6"/>
        <v>340</v>
      </c>
      <c r="P22" s="19">
        <f t="shared" si="7"/>
        <v>253</v>
      </c>
      <c r="Q22" s="20" t="str">
        <f>IF(COUNTA(A22:H22)=0,"",IF(A22="","REVISAR: FALTA FECHA",IF(NOT(ISNUMBER(A22)),"REVISAR: FECHA INVÁLIDA",IF(B22="","REVISAR: FALTA DOCUMENTO",IF(NOT(OR(C22="Compra",C22="Venta",C22="Ajuste entrada",C22="Ajuste salida")),"REVISAR: TIPO INVÁLIDO",IF(A22&lt;MAX($A$10:A21),"REVISAR: FECHA FUERA DE ORDEN",IF(AND(OR(C22="Compra",C22="Ajuste entrada"),NOT(AND(OR(C22="Compra",C22="Ajuste entrada"),ISNUMBER(D22),D22&gt;0,ISNUMBER(E22),E22&gt;0,OR(F22="",F22=0),OR(G22="",G22=0)))),"REVISAR: CAPTURA DE ENTRADA",IF(AND(C22="Venta",NOT(AND(C22="Venta",ISNUMBER(F22),F22&gt;0,ISNUMBER(G22),G22&gt;0,OR(D22="",D22=0),OR(E22="",E22=0)))),"REVISAR: CAPTURA DE VENTA",IF(AND(C22="Ajuste salida",NOT(AND(C22="Ajuste salida",ISNUMBER(F22),F22&gt;0,OR(D22="",D22=0),OR(E22="",E22=0),OR(G22="",G22=0)))),"REVISAR: CAPTURA DE AJUSTE",IF(K22&lt;0,"REVISAR: INVENTARIO NEGATIVO","OK"))))))))))</f>
        <v/>
      </c>
      <c r="R22" s="10"/>
      <c r="S22" s="10"/>
    </row>
    <row r="23" spans="1:19" ht="16.05" customHeight="1">
      <c r="A23" s="12"/>
      <c r="B23" s="13"/>
      <c r="C23" s="13"/>
      <c r="D23" s="14"/>
      <c r="E23" s="15"/>
      <c r="F23" s="14"/>
      <c r="G23" s="15"/>
      <c r="H23" s="13"/>
      <c r="I23" s="18" t="str">
        <f t="shared" si="0"/>
        <v/>
      </c>
      <c r="J23" s="18" t="str">
        <f t="shared" si="1"/>
        <v/>
      </c>
      <c r="K23" s="19">
        <f t="shared" si="2"/>
        <v>87</v>
      </c>
      <c r="L23" s="18">
        <f t="shared" si="3"/>
        <v>11.673728813559322</v>
      </c>
      <c r="M23" s="18">
        <f t="shared" si="4"/>
        <v>0</v>
      </c>
      <c r="N23" s="18">
        <f t="shared" si="5"/>
        <v>1015.6144067796611</v>
      </c>
      <c r="O23" s="19">
        <f t="shared" si="6"/>
        <v>340</v>
      </c>
      <c r="P23" s="19">
        <f t="shared" si="7"/>
        <v>253</v>
      </c>
      <c r="Q23" s="20" t="str">
        <f>IF(COUNTA(A23:H23)=0,"",IF(A23="","REVISAR: FALTA FECHA",IF(NOT(ISNUMBER(A23)),"REVISAR: FECHA INVÁLIDA",IF(B23="","REVISAR: FALTA DOCUMENTO",IF(NOT(OR(C23="Compra",C23="Venta",C23="Ajuste entrada",C23="Ajuste salida")),"REVISAR: TIPO INVÁLIDO",IF(A23&lt;MAX($A$10:A22),"REVISAR: FECHA FUERA DE ORDEN",IF(AND(OR(C23="Compra",C23="Ajuste entrada"),NOT(AND(OR(C23="Compra",C23="Ajuste entrada"),ISNUMBER(D23),D23&gt;0,ISNUMBER(E23),E23&gt;0,OR(F23="",F23=0),OR(G23="",G23=0)))),"REVISAR: CAPTURA DE ENTRADA",IF(AND(C23="Venta",NOT(AND(C23="Venta",ISNUMBER(F23),F23&gt;0,ISNUMBER(G23),G23&gt;0,OR(D23="",D23=0),OR(E23="",E23=0)))),"REVISAR: CAPTURA DE VENTA",IF(AND(C23="Ajuste salida",NOT(AND(C23="Ajuste salida",ISNUMBER(F23),F23&gt;0,OR(D23="",D23=0),OR(E23="",E23=0),OR(G23="",G23=0)))),"REVISAR: CAPTURA DE AJUSTE",IF(K23&lt;0,"REVISAR: INVENTARIO NEGATIVO","OK"))))))))))</f>
        <v/>
      </c>
      <c r="R23" s="10"/>
      <c r="S23" s="10"/>
    </row>
    <row r="24" spans="1:19" ht="16.05" customHeight="1">
      <c r="A24" s="12"/>
      <c r="B24" s="13"/>
      <c r="C24" s="13"/>
      <c r="D24" s="14"/>
      <c r="E24" s="15"/>
      <c r="F24" s="14"/>
      <c r="G24" s="15"/>
      <c r="H24" s="13"/>
      <c r="I24" s="18" t="str">
        <f t="shared" si="0"/>
        <v/>
      </c>
      <c r="J24" s="18" t="str">
        <f t="shared" si="1"/>
        <v/>
      </c>
      <c r="K24" s="19">
        <f t="shared" si="2"/>
        <v>87</v>
      </c>
      <c r="L24" s="18">
        <f t="shared" si="3"/>
        <v>11.673728813559322</v>
      </c>
      <c r="M24" s="18">
        <f t="shared" si="4"/>
        <v>0</v>
      </c>
      <c r="N24" s="18">
        <f t="shared" si="5"/>
        <v>1015.6144067796611</v>
      </c>
      <c r="O24" s="19">
        <f t="shared" si="6"/>
        <v>340</v>
      </c>
      <c r="P24" s="19">
        <f t="shared" si="7"/>
        <v>253</v>
      </c>
      <c r="Q24" s="20" t="str">
        <f>IF(COUNTA(A24:H24)=0,"",IF(A24="","REVISAR: FALTA FECHA",IF(NOT(ISNUMBER(A24)),"REVISAR: FECHA INVÁLIDA",IF(B24="","REVISAR: FALTA DOCUMENTO",IF(NOT(OR(C24="Compra",C24="Venta",C24="Ajuste entrada",C24="Ajuste salida")),"REVISAR: TIPO INVÁLIDO",IF(A24&lt;MAX($A$10:A23),"REVISAR: FECHA FUERA DE ORDEN",IF(AND(OR(C24="Compra",C24="Ajuste entrada"),NOT(AND(OR(C24="Compra",C24="Ajuste entrada"),ISNUMBER(D24),D24&gt;0,ISNUMBER(E24),E24&gt;0,OR(F24="",F24=0),OR(G24="",G24=0)))),"REVISAR: CAPTURA DE ENTRADA",IF(AND(C24="Venta",NOT(AND(C24="Venta",ISNUMBER(F24),F24&gt;0,ISNUMBER(G24),G24&gt;0,OR(D24="",D24=0),OR(E24="",E24=0)))),"REVISAR: CAPTURA DE VENTA",IF(AND(C24="Ajuste salida",NOT(AND(C24="Ajuste salida",ISNUMBER(F24),F24&gt;0,OR(D24="",D24=0),OR(E24="",E24=0),OR(G24="",G24=0)))),"REVISAR: CAPTURA DE AJUSTE",IF(K24&lt;0,"REVISAR: INVENTARIO NEGATIVO","OK"))))))))))</f>
        <v/>
      </c>
      <c r="R24" s="10"/>
      <c r="S24" s="10"/>
    </row>
    <row r="25" spans="1:19" ht="16.05" customHeight="1">
      <c r="A25" s="12"/>
      <c r="B25" s="13"/>
      <c r="C25" s="13"/>
      <c r="D25" s="14"/>
      <c r="E25" s="15"/>
      <c r="F25" s="14"/>
      <c r="G25" s="15"/>
      <c r="H25" s="13"/>
      <c r="I25" s="18" t="str">
        <f t="shared" si="0"/>
        <v/>
      </c>
      <c r="J25" s="18" t="str">
        <f t="shared" si="1"/>
        <v/>
      </c>
      <c r="K25" s="19">
        <f t="shared" si="2"/>
        <v>87</v>
      </c>
      <c r="L25" s="18">
        <f t="shared" si="3"/>
        <v>11.673728813559322</v>
      </c>
      <c r="M25" s="18">
        <f t="shared" si="4"/>
        <v>0</v>
      </c>
      <c r="N25" s="18">
        <f t="shared" si="5"/>
        <v>1015.6144067796611</v>
      </c>
      <c r="O25" s="19">
        <f t="shared" si="6"/>
        <v>340</v>
      </c>
      <c r="P25" s="19">
        <f t="shared" si="7"/>
        <v>253</v>
      </c>
      <c r="Q25" s="20" t="str">
        <f>IF(COUNTA(A25:H25)=0,"",IF(A25="","REVISAR: FALTA FECHA",IF(NOT(ISNUMBER(A25)),"REVISAR: FECHA INVÁLIDA",IF(B25="","REVISAR: FALTA DOCUMENTO",IF(NOT(OR(C25="Compra",C25="Venta",C25="Ajuste entrada",C25="Ajuste salida")),"REVISAR: TIPO INVÁLIDO",IF(A25&lt;MAX($A$10:A24),"REVISAR: FECHA FUERA DE ORDEN",IF(AND(OR(C25="Compra",C25="Ajuste entrada"),NOT(AND(OR(C25="Compra",C25="Ajuste entrada"),ISNUMBER(D25),D25&gt;0,ISNUMBER(E25),E25&gt;0,OR(F25="",F25=0),OR(G25="",G25=0)))),"REVISAR: CAPTURA DE ENTRADA",IF(AND(C25="Venta",NOT(AND(C25="Venta",ISNUMBER(F25),F25&gt;0,ISNUMBER(G25),G25&gt;0,OR(D25="",D25=0),OR(E25="",E25=0)))),"REVISAR: CAPTURA DE VENTA",IF(AND(C25="Ajuste salida",NOT(AND(C25="Ajuste salida",ISNUMBER(F25),F25&gt;0,OR(D25="",D25=0),OR(E25="",E25=0),OR(G25="",G25=0)))),"REVISAR: CAPTURA DE AJUSTE",IF(K25&lt;0,"REVISAR: INVENTARIO NEGATIVO","OK"))))))))))</f>
        <v/>
      </c>
      <c r="R25" s="10"/>
      <c r="S25" s="10"/>
    </row>
    <row r="26" spans="1:19" ht="16.05" customHeight="1">
      <c r="A26" s="12"/>
      <c r="B26" s="13"/>
      <c r="C26" s="13"/>
      <c r="D26" s="14"/>
      <c r="E26" s="15"/>
      <c r="F26" s="14"/>
      <c r="G26" s="15"/>
      <c r="H26" s="13"/>
      <c r="I26" s="18" t="str">
        <f t="shared" si="0"/>
        <v/>
      </c>
      <c r="J26" s="18" t="str">
        <f t="shared" si="1"/>
        <v/>
      </c>
      <c r="K26" s="19">
        <f t="shared" si="2"/>
        <v>87</v>
      </c>
      <c r="L26" s="18">
        <f t="shared" si="3"/>
        <v>11.673728813559322</v>
      </c>
      <c r="M26" s="18">
        <f t="shared" si="4"/>
        <v>0</v>
      </c>
      <c r="N26" s="18">
        <f t="shared" si="5"/>
        <v>1015.6144067796611</v>
      </c>
      <c r="O26" s="19">
        <f t="shared" si="6"/>
        <v>340</v>
      </c>
      <c r="P26" s="19">
        <f t="shared" si="7"/>
        <v>253</v>
      </c>
      <c r="Q26" s="20" t="str">
        <f>IF(COUNTA(A26:H26)=0,"",IF(A26="","REVISAR: FALTA FECHA",IF(NOT(ISNUMBER(A26)),"REVISAR: FECHA INVÁLIDA",IF(B26="","REVISAR: FALTA DOCUMENTO",IF(NOT(OR(C26="Compra",C26="Venta",C26="Ajuste entrada",C26="Ajuste salida")),"REVISAR: TIPO INVÁLIDO",IF(A26&lt;MAX($A$10:A25),"REVISAR: FECHA FUERA DE ORDEN",IF(AND(OR(C26="Compra",C26="Ajuste entrada"),NOT(AND(OR(C26="Compra",C26="Ajuste entrada"),ISNUMBER(D26),D26&gt;0,ISNUMBER(E26),E26&gt;0,OR(F26="",F26=0),OR(G26="",G26=0)))),"REVISAR: CAPTURA DE ENTRADA",IF(AND(C26="Venta",NOT(AND(C26="Venta",ISNUMBER(F26),F26&gt;0,ISNUMBER(G26),G26&gt;0,OR(D26="",D26=0),OR(E26="",E26=0)))),"REVISAR: CAPTURA DE VENTA",IF(AND(C26="Ajuste salida",NOT(AND(C26="Ajuste salida",ISNUMBER(F26),F26&gt;0,OR(D26="",D26=0),OR(E26="",E26=0),OR(G26="",G26=0)))),"REVISAR: CAPTURA DE AJUSTE",IF(K26&lt;0,"REVISAR: INVENTARIO NEGATIVO","OK"))))))))))</f>
        <v/>
      </c>
      <c r="R26" s="10"/>
      <c r="S26" s="10"/>
    </row>
    <row r="27" spans="1:19" ht="16.05" customHeight="1">
      <c r="A27" s="12"/>
      <c r="B27" s="13"/>
      <c r="C27" s="13"/>
      <c r="D27" s="14"/>
      <c r="E27" s="15"/>
      <c r="F27" s="14"/>
      <c r="G27" s="15"/>
      <c r="H27" s="13"/>
      <c r="I27" s="18" t="str">
        <f t="shared" si="0"/>
        <v/>
      </c>
      <c r="J27" s="18" t="str">
        <f t="shared" si="1"/>
        <v/>
      </c>
      <c r="K27" s="19">
        <f t="shared" si="2"/>
        <v>87</v>
      </c>
      <c r="L27" s="18">
        <f t="shared" si="3"/>
        <v>11.673728813559322</v>
      </c>
      <c r="M27" s="18">
        <f t="shared" si="4"/>
        <v>0</v>
      </c>
      <c r="N27" s="18">
        <f t="shared" si="5"/>
        <v>1015.6144067796611</v>
      </c>
      <c r="O27" s="19">
        <f t="shared" si="6"/>
        <v>340</v>
      </c>
      <c r="P27" s="19">
        <f t="shared" si="7"/>
        <v>253</v>
      </c>
      <c r="Q27" s="20" t="str">
        <f>IF(COUNTA(A27:H27)=0,"",IF(A27="","REVISAR: FALTA FECHA",IF(NOT(ISNUMBER(A27)),"REVISAR: FECHA INVÁLIDA",IF(B27="","REVISAR: FALTA DOCUMENTO",IF(NOT(OR(C27="Compra",C27="Venta",C27="Ajuste entrada",C27="Ajuste salida")),"REVISAR: TIPO INVÁLIDO",IF(A27&lt;MAX($A$10:A26),"REVISAR: FECHA FUERA DE ORDEN",IF(AND(OR(C27="Compra",C27="Ajuste entrada"),NOT(AND(OR(C27="Compra",C27="Ajuste entrada"),ISNUMBER(D27),D27&gt;0,ISNUMBER(E27),E27&gt;0,OR(F27="",F27=0),OR(G27="",G27=0)))),"REVISAR: CAPTURA DE ENTRADA",IF(AND(C27="Venta",NOT(AND(C27="Venta",ISNUMBER(F27),F27&gt;0,ISNUMBER(G27),G27&gt;0,OR(D27="",D27=0),OR(E27="",E27=0)))),"REVISAR: CAPTURA DE VENTA",IF(AND(C27="Ajuste salida",NOT(AND(C27="Ajuste salida",ISNUMBER(F27),F27&gt;0,OR(D27="",D27=0),OR(E27="",E27=0),OR(G27="",G27=0)))),"REVISAR: CAPTURA DE AJUSTE",IF(K27&lt;0,"REVISAR: INVENTARIO NEGATIVO","OK"))))))))))</f>
        <v/>
      </c>
      <c r="R27" s="10"/>
      <c r="S27" s="10"/>
    </row>
    <row r="28" spans="1:19" ht="16.05" customHeight="1">
      <c r="A28" s="12"/>
      <c r="B28" s="13"/>
      <c r="C28" s="13"/>
      <c r="D28" s="14"/>
      <c r="E28" s="15"/>
      <c r="F28" s="14"/>
      <c r="G28" s="15"/>
      <c r="H28" s="13"/>
      <c r="I28" s="18" t="str">
        <f t="shared" si="0"/>
        <v/>
      </c>
      <c r="J28" s="18" t="str">
        <f t="shared" si="1"/>
        <v/>
      </c>
      <c r="K28" s="19">
        <f t="shared" si="2"/>
        <v>87</v>
      </c>
      <c r="L28" s="18">
        <f t="shared" si="3"/>
        <v>11.673728813559322</v>
      </c>
      <c r="M28" s="18">
        <f t="shared" si="4"/>
        <v>0</v>
      </c>
      <c r="N28" s="18">
        <f t="shared" si="5"/>
        <v>1015.6144067796611</v>
      </c>
      <c r="O28" s="19">
        <f t="shared" si="6"/>
        <v>340</v>
      </c>
      <c r="P28" s="19">
        <f t="shared" si="7"/>
        <v>253</v>
      </c>
      <c r="Q28" s="20" t="str">
        <f>IF(COUNTA(A28:H28)=0,"",IF(A28="","REVISAR: FALTA FECHA",IF(NOT(ISNUMBER(A28)),"REVISAR: FECHA INVÁLIDA",IF(B28="","REVISAR: FALTA DOCUMENTO",IF(NOT(OR(C28="Compra",C28="Venta",C28="Ajuste entrada",C28="Ajuste salida")),"REVISAR: TIPO INVÁLIDO",IF(A28&lt;MAX($A$10:A27),"REVISAR: FECHA FUERA DE ORDEN",IF(AND(OR(C28="Compra",C28="Ajuste entrada"),NOT(AND(OR(C28="Compra",C28="Ajuste entrada"),ISNUMBER(D28),D28&gt;0,ISNUMBER(E28),E28&gt;0,OR(F28="",F28=0),OR(G28="",G28=0)))),"REVISAR: CAPTURA DE ENTRADA",IF(AND(C28="Venta",NOT(AND(C28="Venta",ISNUMBER(F28),F28&gt;0,ISNUMBER(G28),G28&gt;0,OR(D28="",D28=0),OR(E28="",E28=0)))),"REVISAR: CAPTURA DE VENTA",IF(AND(C28="Ajuste salida",NOT(AND(C28="Ajuste salida",ISNUMBER(F28),F28&gt;0,OR(D28="",D28=0),OR(E28="",E28=0),OR(G28="",G28=0)))),"REVISAR: CAPTURA DE AJUSTE",IF(K28&lt;0,"REVISAR: INVENTARIO NEGATIVO","OK"))))))))))</f>
        <v/>
      </c>
      <c r="R28" s="10"/>
      <c r="S28" s="10"/>
    </row>
    <row r="29" spans="1:19" ht="16.05" customHeight="1">
      <c r="A29" s="12"/>
      <c r="B29" s="13"/>
      <c r="C29" s="13"/>
      <c r="D29" s="14"/>
      <c r="E29" s="15"/>
      <c r="F29" s="14"/>
      <c r="G29" s="15"/>
      <c r="H29" s="13"/>
      <c r="I29" s="18" t="str">
        <f t="shared" si="0"/>
        <v/>
      </c>
      <c r="J29" s="18" t="str">
        <f t="shared" si="1"/>
        <v/>
      </c>
      <c r="K29" s="19">
        <f t="shared" si="2"/>
        <v>87</v>
      </c>
      <c r="L29" s="18">
        <f t="shared" si="3"/>
        <v>11.673728813559322</v>
      </c>
      <c r="M29" s="18">
        <f t="shared" si="4"/>
        <v>0</v>
      </c>
      <c r="N29" s="18">
        <f t="shared" si="5"/>
        <v>1015.6144067796611</v>
      </c>
      <c r="O29" s="19">
        <f t="shared" si="6"/>
        <v>340</v>
      </c>
      <c r="P29" s="19">
        <f t="shared" si="7"/>
        <v>253</v>
      </c>
      <c r="Q29" s="20" t="str">
        <f>IF(COUNTA(A29:H29)=0,"",IF(A29="","REVISAR: FALTA FECHA",IF(NOT(ISNUMBER(A29)),"REVISAR: FECHA INVÁLIDA",IF(B29="","REVISAR: FALTA DOCUMENTO",IF(NOT(OR(C29="Compra",C29="Venta",C29="Ajuste entrada",C29="Ajuste salida")),"REVISAR: TIPO INVÁLIDO",IF(A29&lt;MAX($A$10:A28),"REVISAR: FECHA FUERA DE ORDEN",IF(AND(OR(C29="Compra",C29="Ajuste entrada"),NOT(AND(OR(C29="Compra",C29="Ajuste entrada"),ISNUMBER(D29),D29&gt;0,ISNUMBER(E29),E29&gt;0,OR(F29="",F29=0),OR(G29="",G29=0)))),"REVISAR: CAPTURA DE ENTRADA",IF(AND(C29="Venta",NOT(AND(C29="Venta",ISNUMBER(F29),F29&gt;0,ISNUMBER(G29),G29&gt;0,OR(D29="",D29=0),OR(E29="",E29=0)))),"REVISAR: CAPTURA DE VENTA",IF(AND(C29="Ajuste salida",NOT(AND(C29="Ajuste salida",ISNUMBER(F29),F29&gt;0,OR(D29="",D29=0),OR(E29="",E29=0),OR(G29="",G29=0)))),"REVISAR: CAPTURA DE AJUSTE",IF(K29&lt;0,"REVISAR: INVENTARIO NEGATIVO","OK"))))))))))</f>
        <v/>
      </c>
      <c r="R29" s="10"/>
      <c r="S29" s="10"/>
    </row>
    <row r="30" spans="1:19" ht="16.05" customHeight="1">
      <c r="A30" s="12"/>
      <c r="B30" s="13"/>
      <c r="C30" s="13"/>
      <c r="D30" s="14"/>
      <c r="E30" s="15"/>
      <c r="F30" s="14"/>
      <c r="G30" s="15"/>
      <c r="H30" s="13"/>
      <c r="I30" s="18" t="str">
        <f t="shared" si="0"/>
        <v/>
      </c>
      <c r="J30" s="18" t="str">
        <f t="shared" si="1"/>
        <v/>
      </c>
      <c r="K30" s="19">
        <f t="shared" si="2"/>
        <v>87</v>
      </c>
      <c r="L30" s="18">
        <f t="shared" si="3"/>
        <v>11.673728813559322</v>
      </c>
      <c r="M30" s="18">
        <f t="shared" si="4"/>
        <v>0</v>
      </c>
      <c r="N30" s="18">
        <f t="shared" si="5"/>
        <v>1015.6144067796611</v>
      </c>
      <c r="O30" s="19">
        <f t="shared" si="6"/>
        <v>340</v>
      </c>
      <c r="P30" s="19">
        <f t="shared" si="7"/>
        <v>253</v>
      </c>
      <c r="Q30" s="20" t="str">
        <f>IF(COUNTA(A30:H30)=0,"",IF(A30="","REVISAR: FALTA FECHA",IF(NOT(ISNUMBER(A30)),"REVISAR: FECHA INVÁLIDA",IF(B30="","REVISAR: FALTA DOCUMENTO",IF(NOT(OR(C30="Compra",C30="Venta",C30="Ajuste entrada",C30="Ajuste salida")),"REVISAR: TIPO INVÁLIDO",IF(A30&lt;MAX($A$10:A29),"REVISAR: FECHA FUERA DE ORDEN",IF(AND(OR(C30="Compra",C30="Ajuste entrada"),NOT(AND(OR(C30="Compra",C30="Ajuste entrada"),ISNUMBER(D30),D30&gt;0,ISNUMBER(E30),E30&gt;0,OR(F30="",F30=0),OR(G30="",G30=0)))),"REVISAR: CAPTURA DE ENTRADA",IF(AND(C30="Venta",NOT(AND(C30="Venta",ISNUMBER(F30),F30&gt;0,ISNUMBER(G30),G30&gt;0,OR(D30="",D30=0),OR(E30="",E30=0)))),"REVISAR: CAPTURA DE VENTA",IF(AND(C30="Ajuste salida",NOT(AND(C30="Ajuste salida",ISNUMBER(F30),F30&gt;0,OR(D30="",D30=0),OR(E30="",E30=0),OR(G30="",G30=0)))),"REVISAR: CAPTURA DE AJUSTE",IF(K30&lt;0,"REVISAR: INVENTARIO NEGATIVO","OK"))))))))))</f>
        <v/>
      </c>
      <c r="R30" s="10"/>
      <c r="S30" s="10"/>
    </row>
    <row r="31" spans="1:19" ht="16.05" customHeight="1">
      <c r="A31" s="12"/>
      <c r="B31" s="13"/>
      <c r="C31" s="13"/>
      <c r="D31" s="14"/>
      <c r="E31" s="15"/>
      <c r="F31" s="14"/>
      <c r="G31" s="15"/>
      <c r="H31" s="13"/>
      <c r="I31" s="18" t="str">
        <f t="shared" si="0"/>
        <v/>
      </c>
      <c r="J31" s="18" t="str">
        <f t="shared" si="1"/>
        <v/>
      </c>
      <c r="K31" s="19">
        <f t="shared" si="2"/>
        <v>87</v>
      </c>
      <c r="L31" s="18">
        <f t="shared" si="3"/>
        <v>11.673728813559322</v>
      </c>
      <c r="M31" s="18">
        <f t="shared" si="4"/>
        <v>0</v>
      </c>
      <c r="N31" s="18">
        <f t="shared" si="5"/>
        <v>1015.6144067796611</v>
      </c>
      <c r="O31" s="19">
        <f t="shared" si="6"/>
        <v>340</v>
      </c>
      <c r="P31" s="19">
        <f t="shared" si="7"/>
        <v>253</v>
      </c>
      <c r="Q31" s="20" t="str">
        <f>IF(COUNTA(A31:H31)=0,"",IF(A31="","REVISAR: FALTA FECHA",IF(NOT(ISNUMBER(A31)),"REVISAR: FECHA INVÁLIDA",IF(B31="","REVISAR: FALTA DOCUMENTO",IF(NOT(OR(C31="Compra",C31="Venta",C31="Ajuste entrada",C31="Ajuste salida")),"REVISAR: TIPO INVÁLIDO",IF(A31&lt;MAX($A$10:A30),"REVISAR: FECHA FUERA DE ORDEN",IF(AND(OR(C31="Compra",C31="Ajuste entrada"),NOT(AND(OR(C31="Compra",C31="Ajuste entrada"),ISNUMBER(D31),D31&gt;0,ISNUMBER(E31),E31&gt;0,OR(F31="",F31=0),OR(G31="",G31=0)))),"REVISAR: CAPTURA DE ENTRADA",IF(AND(C31="Venta",NOT(AND(C31="Venta",ISNUMBER(F31),F31&gt;0,ISNUMBER(G31),G31&gt;0,OR(D31="",D31=0),OR(E31="",E31=0)))),"REVISAR: CAPTURA DE VENTA",IF(AND(C31="Ajuste salida",NOT(AND(C31="Ajuste salida",ISNUMBER(F31),F31&gt;0,OR(D31="",D31=0),OR(E31="",E31=0),OR(G31="",G31=0)))),"REVISAR: CAPTURA DE AJUSTE",IF(K31&lt;0,"REVISAR: INVENTARIO NEGATIVO","OK"))))))))))</f>
        <v/>
      </c>
      <c r="R31" s="10"/>
      <c r="S31" s="10"/>
    </row>
    <row r="32" spans="1:19" ht="16.05" customHeight="1">
      <c r="A32" s="12"/>
      <c r="B32" s="13"/>
      <c r="C32" s="13"/>
      <c r="D32" s="14"/>
      <c r="E32" s="15"/>
      <c r="F32" s="14"/>
      <c r="G32" s="15"/>
      <c r="H32" s="13"/>
      <c r="I32" s="18" t="str">
        <f t="shared" si="0"/>
        <v/>
      </c>
      <c r="J32" s="18" t="str">
        <f t="shared" si="1"/>
        <v/>
      </c>
      <c r="K32" s="19">
        <f t="shared" si="2"/>
        <v>87</v>
      </c>
      <c r="L32" s="18">
        <f t="shared" si="3"/>
        <v>11.673728813559322</v>
      </c>
      <c r="M32" s="18">
        <f t="shared" si="4"/>
        <v>0</v>
      </c>
      <c r="N32" s="18">
        <f t="shared" si="5"/>
        <v>1015.6144067796611</v>
      </c>
      <c r="O32" s="19">
        <f t="shared" si="6"/>
        <v>340</v>
      </c>
      <c r="P32" s="19">
        <f t="shared" si="7"/>
        <v>253</v>
      </c>
      <c r="Q32" s="20" t="str">
        <f>IF(COUNTA(A32:H32)=0,"",IF(A32="","REVISAR: FALTA FECHA",IF(NOT(ISNUMBER(A32)),"REVISAR: FECHA INVÁLIDA",IF(B32="","REVISAR: FALTA DOCUMENTO",IF(NOT(OR(C32="Compra",C32="Venta",C32="Ajuste entrada",C32="Ajuste salida")),"REVISAR: TIPO INVÁLIDO",IF(A32&lt;MAX($A$10:A31),"REVISAR: FECHA FUERA DE ORDEN",IF(AND(OR(C32="Compra",C32="Ajuste entrada"),NOT(AND(OR(C32="Compra",C32="Ajuste entrada"),ISNUMBER(D32),D32&gt;0,ISNUMBER(E32),E32&gt;0,OR(F32="",F32=0),OR(G32="",G32=0)))),"REVISAR: CAPTURA DE ENTRADA",IF(AND(C32="Venta",NOT(AND(C32="Venta",ISNUMBER(F32),F32&gt;0,ISNUMBER(G32),G32&gt;0,OR(D32="",D32=0),OR(E32="",E32=0)))),"REVISAR: CAPTURA DE VENTA",IF(AND(C32="Ajuste salida",NOT(AND(C32="Ajuste salida",ISNUMBER(F32),F32&gt;0,OR(D32="",D32=0),OR(E32="",E32=0),OR(G32="",G32=0)))),"REVISAR: CAPTURA DE AJUSTE",IF(K32&lt;0,"REVISAR: INVENTARIO NEGATIVO","OK"))))))))))</f>
        <v/>
      </c>
      <c r="R32" s="10"/>
      <c r="S32" s="10"/>
    </row>
    <row r="33" spans="1:19" ht="16.05" customHeight="1">
      <c r="A33" s="12"/>
      <c r="B33" s="13"/>
      <c r="C33" s="13"/>
      <c r="D33" s="14"/>
      <c r="E33" s="15"/>
      <c r="F33" s="14"/>
      <c r="G33" s="15"/>
      <c r="H33" s="13"/>
      <c r="I33" s="18" t="str">
        <f t="shared" si="0"/>
        <v/>
      </c>
      <c r="J33" s="18" t="str">
        <f t="shared" si="1"/>
        <v/>
      </c>
      <c r="K33" s="19">
        <f t="shared" si="2"/>
        <v>87</v>
      </c>
      <c r="L33" s="18">
        <f t="shared" si="3"/>
        <v>11.673728813559322</v>
      </c>
      <c r="M33" s="18">
        <f t="shared" si="4"/>
        <v>0</v>
      </c>
      <c r="N33" s="18">
        <f t="shared" si="5"/>
        <v>1015.6144067796611</v>
      </c>
      <c r="O33" s="19">
        <f t="shared" si="6"/>
        <v>340</v>
      </c>
      <c r="P33" s="19">
        <f t="shared" si="7"/>
        <v>253</v>
      </c>
      <c r="Q33" s="20" t="str">
        <f>IF(COUNTA(A33:H33)=0,"",IF(A33="","REVISAR: FALTA FECHA",IF(NOT(ISNUMBER(A33)),"REVISAR: FECHA INVÁLIDA",IF(B33="","REVISAR: FALTA DOCUMENTO",IF(NOT(OR(C33="Compra",C33="Venta",C33="Ajuste entrada",C33="Ajuste salida")),"REVISAR: TIPO INVÁLIDO",IF(A33&lt;MAX($A$10:A32),"REVISAR: FECHA FUERA DE ORDEN",IF(AND(OR(C33="Compra",C33="Ajuste entrada"),NOT(AND(OR(C33="Compra",C33="Ajuste entrada"),ISNUMBER(D33),D33&gt;0,ISNUMBER(E33),E33&gt;0,OR(F33="",F33=0),OR(G33="",G33=0)))),"REVISAR: CAPTURA DE ENTRADA",IF(AND(C33="Venta",NOT(AND(C33="Venta",ISNUMBER(F33),F33&gt;0,ISNUMBER(G33),G33&gt;0,OR(D33="",D33=0),OR(E33="",E33=0)))),"REVISAR: CAPTURA DE VENTA",IF(AND(C33="Ajuste salida",NOT(AND(C33="Ajuste salida",ISNUMBER(F33),F33&gt;0,OR(D33="",D33=0),OR(E33="",E33=0),OR(G33="",G33=0)))),"REVISAR: CAPTURA DE AJUSTE",IF(K33&lt;0,"REVISAR: INVENTARIO NEGATIVO","OK"))))))))))</f>
        <v/>
      </c>
      <c r="R33" s="10"/>
      <c r="S33" s="10"/>
    </row>
    <row r="34" spans="1:19" ht="16.05" customHeight="1">
      <c r="A34" s="12"/>
      <c r="B34" s="13"/>
      <c r="C34" s="13"/>
      <c r="D34" s="14"/>
      <c r="E34" s="15"/>
      <c r="F34" s="14"/>
      <c r="G34" s="15"/>
      <c r="H34" s="13"/>
      <c r="I34" s="18" t="str">
        <f t="shared" si="0"/>
        <v/>
      </c>
      <c r="J34" s="18" t="str">
        <f t="shared" si="1"/>
        <v/>
      </c>
      <c r="K34" s="19">
        <f t="shared" si="2"/>
        <v>87</v>
      </c>
      <c r="L34" s="18">
        <f t="shared" si="3"/>
        <v>11.673728813559322</v>
      </c>
      <c r="M34" s="18">
        <f t="shared" si="4"/>
        <v>0</v>
      </c>
      <c r="N34" s="18">
        <f t="shared" si="5"/>
        <v>1015.6144067796611</v>
      </c>
      <c r="O34" s="19">
        <f t="shared" si="6"/>
        <v>340</v>
      </c>
      <c r="P34" s="19">
        <f t="shared" si="7"/>
        <v>253</v>
      </c>
      <c r="Q34" s="20" t="str">
        <f>IF(COUNTA(A34:H34)=0,"",IF(A34="","REVISAR: FALTA FECHA",IF(NOT(ISNUMBER(A34)),"REVISAR: FECHA INVÁLIDA",IF(B34="","REVISAR: FALTA DOCUMENTO",IF(NOT(OR(C34="Compra",C34="Venta",C34="Ajuste entrada",C34="Ajuste salida")),"REVISAR: TIPO INVÁLIDO",IF(A34&lt;MAX($A$10:A33),"REVISAR: FECHA FUERA DE ORDEN",IF(AND(OR(C34="Compra",C34="Ajuste entrada"),NOT(AND(OR(C34="Compra",C34="Ajuste entrada"),ISNUMBER(D34),D34&gt;0,ISNUMBER(E34),E34&gt;0,OR(F34="",F34=0),OR(G34="",G34=0)))),"REVISAR: CAPTURA DE ENTRADA",IF(AND(C34="Venta",NOT(AND(C34="Venta",ISNUMBER(F34),F34&gt;0,ISNUMBER(G34),G34&gt;0,OR(D34="",D34=0),OR(E34="",E34=0)))),"REVISAR: CAPTURA DE VENTA",IF(AND(C34="Ajuste salida",NOT(AND(C34="Ajuste salida",ISNUMBER(F34),F34&gt;0,OR(D34="",D34=0),OR(E34="",E34=0),OR(G34="",G34=0)))),"REVISAR: CAPTURA DE AJUSTE",IF(K34&lt;0,"REVISAR: INVENTARIO NEGATIVO","OK"))))))))))</f>
        <v/>
      </c>
      <c r="R34" s="10"/>
      <c r="S34" s="10"/>
    </row>
    <row r="35" spans="1:19" ht="16.05" customHeight="1">
      <c r="A35" s="12"/>
      <c r="B35" s="13"/>
      <c r="C35" s="13"/>
      <c r="D35" s="14"/>
      <c r="E35" s="15"/>
      <c r="F35" s="14"/>
      <c r="G35" s="15"/>
      <c r="H35" s="13"/>
      <c r="I35" s="18" t="str">
        <f t="shared" si="0"/>
        <v/>
      </c>
      <c r="J35" s="18" t="str">
        <f t="shared" si="1"/>
        <v/>
      </c>
      <c r="K35" s="19">
        <f t="shared" si="2"/>
        <v>87</v>
      </c>
      <c r="L35" s="18">
        <f t="shared" si="3"/>
        <v>11.673728813559322</v>
      </c>
      <c r="M35" s="18">
        <f t="shared" si="4"/>
        <v>0</v>
      </c>
      <c r="N35" s="18">
        <f t="shared" si="5"/>
        <v>1015.6144067796611</v>
      </c>
      <c r="O35" s="19">
        <f t="shared" si="6"/>
        <v>340</v>
      </c>
      <c r="P35" s="19">
        <f t="shared" si="7"/>
        <v>253</v>
      </c>
      <c r="Q35" s="20" t="str">
        <f>IF(COUNTA(A35:H35)=0,"",IF(A35="","REVISAR: FALTA FECHA",IF(NOT(ISNUMBER(A35)),"REVISAR: FECHA INVÁLIDA",IF(B35="","REVISAR: FALTA DOCUMENTO",IF(NOT(OR(C35="Compra",C35="Venta",C35="Ajuste entrada",C35="Ajuste salida")),"REVISAR: TIPO INVÁLIDO",IF(A35&lt;MAX($A$10:A34),"REVISAR: FECHA FUERA DE ORDEN",IF(AND(OR(C35="Compra",C35="Ajuste entrada"),NOT(AND(OR(C35="Compra",C35="Ajuste entrada"),ISNUMBER(D35),D35&gt;0,ISNUMBER(E35),E35&gt;0,OR(F35="",F35=0),OR(G35="",G35=0)))),"REVISAR: CAPTURA DE ENTRADA",IF(AND(C35="Venta",NOT(AND(C35="Venta",ISNUMBER(F35),F35&gt;0,ISNUMBER(G35),G35&gt;0,OR(D35="",D35=0),OR(E35="",E35=0)))),"REVISAR: CAPTURA DE VENTA",IF(AND(C35="Ajuste salida",NOT(AND(C35="Ajuste salida",ISNUMBER(F35),F35&gt;0,OR(D35="",D35=0),OR(E35="",E35=0),OR(G35="",G35=0)))),"REVISAR: CAPTURA DE AJUSTE",IF(K35&lt;0,"REVISAR: INVENTARIO NEGATIVO","OK"))))))))))</f>
        <v/>
      </c>
      <c r="R35" s="10"/>
      <c r="S35" s="10"/>
    </row>
    <row r="36" spans="1:19" ht="16.05" customHeight="1">
      <c r="A36" s="12"/>
      <c r="B36" s="13"/>
      <c r="C36" s="13"/>
      <c r="D36" s="14"/>
      <c r="E36" s="15"/>
      <c r="F36" s="14"/>
      <c r="G36" s="15"/>
      <c r="H36" s="13"/>
      <c r="I36" s="18" t="str">
        <f t="shared" si="0"/>
        <v/>
      </c>
      <c r="J36" s="18" t="str">
        <f t="shared" si="1"/>
        <v/>
      </c>
      <c r="K36" s="19">
        <f t="shared" si="2"/>
        <v>87</v>
      </c>
      <c r="L36" s="18">
        <f t="shared" si="3"/>
        <v>11.673728813559322</v>
      </c>
      <c r="M36" s="18">
        <f t="shared" si="4"/>
        <v>0</v>
      </c>
      <c r="N36" s="18">
        <f t="shared" si="5"/>
        <v>1015.6144067796611</v>
      </c>
      <c r="O36" s="19">
        <f t="shared" si="6"/>
        <v>340</v>
      </c>
      <c r="P36" s="19">
        <f t="shared" si="7"/>
        <v>253</v>
      </c>
      <c r="Q36" s="20" t="str">
        <f>IF(COUNTA(A36:H36)=0,"",IF(A36="","REVISAR: FALTA FECHA",IF(NOT(ISNUMBER(A36)),"REVISAR: FECHA INVÁLIDA",IF(B36="","REVISAR: FALTA DOCUMENTO",IF(NOT(OR(C36="Compra",C36="Venta",C36="Ajuste entrada",C36="Ajuste salida")),"REVISAR: TIPO INVÁLIDO",IF(A36&lt;MAX($A$10:A35),"REVISAR: FECHA FUERA DE ORDEN",IF(AND(OR(C36="Compra",C36="Ajuste entrada"),NOT(AND(OR(C36="Compra",C36="Ajuste entrada"),ISNUMBER(D36),D36&gt;0,ISNUMBER(E36),E36&gt;0,OR(F36="",F36=0),OR(G36="",G36=0)))),"REVISAR: CAPTURA DE ENTRADA",IF(AND(C36="Venta",NOT(AND(C36="Venta",ISNUMBER(F36),F36&gt;0,ISNUMBER(G36),G36&gt;0,OR(D36="",D36=0),OR(E36="",E36=0)))),"REVISAR: CAPTURA DE VENTA",IF(AND(C36="Ajuste salida",NOT(AND(C36="Ajuste salida",ISNUMBER(F36),F36&gt;0,OR(D36="",D36=0),OR(E36="",E36=0),OR(G36="",G36=0)))),"REVISAR: CAPTURA DE AJUSTE",IF(K36&lt;0,"REVISAR: INVENTARIO NEGATIVO","OK"))))))))))</f>
        <v/>
      </c>
      <c r="R36" s="10"/>
      <c r="S36" s="10"/>
    </row>
    <row r="37" spans="1:19" ht="16.05" customHeight="1">
      <c r="A37" s="12"/>
      <c r="B37" s="13"/>
      <c r="C37" s="13"/>
      <c r="D37" s="14"/>
      <c r="E37" s="15"/>
      <c r="F37" s="14"/>
      <c r="G37" s="15"/>
      <c r="H37" s="13"/>
      <c r="I37" s="18" t="str">
        <f t="shared" si="0"/>
        <v/>
      </c>
      <c r="J37" s="18" t="str">
        <f t="shared" si="1"/>
        <v/>
      </c>
      <c r="K37" s="19">
        <f t="shared" si="2"/>
        <v>87</v>
      </c>
      <c r="L37" s="18">
        <f t="shared" si="3"/>
        <v>11.673728813559322</v>
      </c>
      <c r="M37" s="18">
        <f t="shared" si="4"/>
        <v>0</v>
      </c>
      <c r="N37" s="18">
        <f t="shared" si="5"/>
        <v>1015.6144067796611</v>
      </c>
      <c r="O37" s="19">
        <f t="shared" si="6"/>
        <v>340</v>
      </c>
      <c r="P37" s="19">
        <f t="shared" si="7"/>
        <v>253</v>
      </c>
      <c r="Q37" s="20" t="str">
        <f>IF(COUNTA(A37:H37)=0,"",IF(A37="","REVISAR: FALTA FECHA",IF(NOT(ISNUMBER(A37)),"REVISAR: FECHA INVÁLIDA",IF(B37="","REVISAR: FALTA DOCUMENTO",IF(NOT(OR(C37="Compra",C37="Venta",C37="Ajuste entrada",C37="Ajuste salida")),"REVISAR: TIPO INVÁLIDO",IF(A37&lt;MAX($A$10:A36),"REVISAR: FECHA FUERA DE ORDEN",IF(AND(OR(C37="Compra",C37="Ajuste entrada"),NOT(AND(OR(C37="Compra",C37="Ajuste entrada"),ISNUMBER(D37),D37&gt;0,ISNUMBER(E37),E37&gt;0,OR(F37="",F37=0),OR(G37="",G37=0)))),"REVISAR: CAPTURA DE ENTRADA",IF(AND(C37="Venta",NOT(AND(C37="Venta",ISNUMBER(F37),F37&gt;0,ISNUMBER(G37),G37&gt;0,OR(D37="",D37=0),OR(E37="",E37=0)))),"REVISAR: CAPTURA DE VENTA",IF(AND(C37="Ajuste salida",NOT(AND(C37="Ajuste salida",ISNUMBER(F37),F37&gt;0,OR(D37="",D37=0),OR(E37="",E37=0),OR(G37="",G37=0)))),"REVISAR: CAPTURA DE AJUSTE",IF(K37&lt;0,"REVISAR: INVENTARIO NEGATIVO","OK"))))))))))</f>
        <v/>
      </c>
      <c r="R37" s="10"/>
      <c r="S37" s="10"/>
    </row>
    <row r="38" spans="1:19" ht="16.05" customHeight="1">
      <c r="A38" s="12"/>
      <c r="B38" s="13"/>
      <c r="C38" s="13"/>
      <c r="D38" s="14"/>
      <c r="E38" s="15"/>
      <c r="F38" s="14"/>
      <c r="G38" s="15"/>
      <c r="H38" s="13"/>
      <c r="I38" s="18" t="str">
        <f t="shared" si="0"/>
        <v/>
      </c>
      <c r="J38" s="18" t="str">
        <f t="shared" si="1"/>
        <v/>
      </c>
      <c r="K38" s="19">
        <f t="shared" si="2"/>
        <v>87</v>
      </c>
      <c r="L38" s="18">
        <f t="shared" si="3"/>
        <v>11.673728813559322</v>
      </c>
      <c r="M38" s="18">
        <f t="shared" si="4"/>
        <v>0</v>
      </c>
      <c r="N38" s="18">
        <f t="shared" si="5"/>
        <v>1015.6144067796611</v>
      </c>
      <c r="O38" s="19">
        <f t="shared" si="6"/>
        <v>340</v>
      </c>
      <c r="P38" s="19">
        <f t="shared" si="7"/>
        <v>253</v>
      </c>
      <c r="Q38" s="20" t="str">
        <f>IF(COUNTA(A38:H38)=0,"",IF(A38="","REVISAR: FALTA FECHA",IF(NOT(ISNUMBER(A38)),"REVISAR: FECHA INVÁLIDA",IF(B38="","REVISAR: FALTA DOCUMENTO",IF(NOT(OR(C38="Compra",C38="Venta",C38="Ajuste entrada",C38="Ajuste salida")),"REVISAR: TIPO INVÁLIDO",IF(A38&lt;MAX($A$10:A37),"REVISAR: FECHA FUERA DE ORDEN",IF(AND(OR(C38="Compra",C38="Ajuste entrada"),NOT(AND(OR(C38="Compra",C38="Ajuste entrada"),ISNUMBER(D38),D38&gt;0,ISNUMBER(E38),E38&gt;0,OR(F38="",F38=0),OR(G38="",G38=0)))),"REVISAR: CAPTURA DE ENTRADA",IF(AND(C38="Venta",NOT(AND(C38="Venta",ISNUMBER(F38),F38&gt;0,ISNUMBER(G38),G38&gt;0,OR(D38="",D38=0),OR(E38="",E38=0)))),"REVISAR: CAPTURA DE VENTA",IF(AND(C38="Ajuste salida",NOT(AND(C38="Ajuste salida",ISNUMBER(F38),F38&gt;0,OR(D38="",D38=0),OR(E38="",E38=0),OR(G38="",G38=0)))),"REVISAR: CAPTURA DE AJUSTE",IF(K38&lt;0,"REVISAR: INVENTARIO NEGATIVO","OK"))))))))))</f>
        <v/>
      </c>
      <c r="R38" s="10"/>
      <c r="S38" s="10"/>
    </row>
    <row r="39" spans="1:19" ht="16.05" customHeight="1">
      <c r="A39" s="12"/>
      <c r="B39" s="13"/>
      <c r="C39" s="13"/>
      <c r="D39" s="14"/>
      <c r="E39" s="15"/>
      <c r="F39" s="14"/>
      <c r="G39" s="15"/>
      <c r="H39" s="13"/>
      <c r="I39" s="18" t="str">
        <f t="shared" si="0"/>
        <v/>
      </c>
      <c r="J39" s="18" t="str">
        <f t="shared" si="1"/>
        <v/>
      </c>
      <c r="K39" s="19">
        <f t="shared" si="2"/>
        <v>87</v>
      </c>
      <c r="L39" s="18">
        <f t="shared" si="3"/>
        <v>11.673728813559322</v>
      </c>
      <c r="M39" s="18">
        <f t="shared" si="4"/>
        <v>0</v>
      </c>
      <c r="N39" s="18">
        <f t="shared" si="5"/>
        <v>1015.6144067796611</v>
      </c>
      <c r="O39" s="19">
        <f t="shared" si="6"/>
        <v>340</v>
      </c>
      <c r="P39" s="19">
        <f t="shared" si="7"/>
        <v>253</v>
      </c>
      <c r="Q39" s="20" t="str">
        <f>IF(COUNTA(A39:H39)=0,"",IF(A39="","REVISAR: FALTA FECHA",IF(NOT(ISNUMBER(A39)),"REVISAR: FECHA INVÁLIDA",IF(B39="","REVISAR: FALTA DOCUMENTO",IF(NOT(OR(C39="Compra",C39="Venta",C39="Ajuste entrada",C39="Ajuste salida")),"REVISAR: TIPO INVÁLIDO",IF(A39&lt;MAX($A$10:A38),"REVISAR: FECHA FUERA DE ORDEN",IF(AND(OR(C39="Compra",C39="Ajuste entrada"),NOT(AND(OR(C39="Compra",C39="Ajuste entrada"),ISNUMBER(D39),D39&gt;0,ISNUMBER(E39),E39&gt;0,OR(F39="",F39=0),OR(G39="",G39=0)))),"REVISAR: CAPTURA DE ENTRADA",IF(AND(C39="Venta",NOT(AND(C39="Venta",ISNUMBER(F39),F39&gt;0,ISNUMBER(G39),G39&gt;0,OR(D39="",D39=0),OR(E39="",E39=0)))),"REVISAR: CAPTURA DE VENTA",IF(AND(C39="Ajuste salida",NOT(AND(C39="Ajuste salida",ISNUMBER(F39),F39&gt;0,OR(D39="",D39=0),OR(E39="",E39=0),OR(G39="",G39=0)))),"REVISAR: CAPTURA DE AJUSTE",IF(K39&lt;0,"REVISAR: INVENTARIO NEGATIVO","OK"))))))))))</f>
        <v/>
      </c>
      <c r="R39" s="10"/>
      <c r="S39" s="10"/>
    </row>
    <row r="40" spans="1:19" ht="16.05" customHeight="1">
      <c r="A40" s="12"/>
      <c r="B40" s="13"/>
      <c r="C40" s="13"/>
      <c r="D40" s="14"/>
      <c r="E40" s="15"/>
      <c r="F40" s="14"/>
      <c r="G40" s="15"/>
      <c r="H40" s="13"/>
      <c r="I40" s="18" t="str">
        <f t="shared" si="0"/>
        <v/>
      </c>
      <c r="J40" s="18" t="str">
        <f t="shared" si="1"/>
        <v/>
      </c>
      <c r="K40" s="19">
        <f t="shared" si="2"/>
        <v>87</v>
      </c>
      <c r="L40" s="18">
        <f t="shared" si="3"/>
        <v>11.673728813559322</v>
      </c>
      <c r="M40" s="18">
        <f t="shared" si="4"/>
        <v>0</v>
      </c>
      <c r="N40" s="18">
        <f t="shared" si="5"/>
        <v>1015.6144067796611</v>
      </c>
      <c r="O40" s="19">
        <f t="shared" si="6"/>
        <v>340</v>
      </c>
      <c r="P40" s="19">
        <f t="shared" si="7"/>
        <v>253</v>
      </c>
      <c r="Q40" s="20" t="str">
        <f>IF(COUNTA(A40:H40)=0,"",IF(A40="","REVISAR: FALTA FECHA",IF(NOT(ISNUMBER(A40)),"REVISAR: FECHA INVÁLIDA",IF(B40="","REVISAR: FALTA DOCUMENTO",IF(NOT(OR(C40="Compra",C40="Venta",C40="Ajuste entrada",C40="Ajuste salida")),"REVISAR: TIPO INVÁLIDO",IF(A40&lt;MAX($A$10:A39),"REVISAR: FECHA FUERA DE ORDEN",IF(AND(OR(C40="Compra",C40="Ajuste entrada"),NOT(AND(OR(C40="Compra",C40="Ajuste entrada"),ISNUMBER(D40),D40&gt;0,ISNUMBER(E40),E40&gt;0,OR(F40="",F40=0),OR(G40="",G40=0)))),"REVISAR: CAPTURA DE ENTRADA",IF(AND(C40="Venta",NOT(AND(C40="Venta",ISNUMBER(F40),F40&gt;0,ISNUMBER(G40),G40&gt;0,OR(D40="",D40=0),OR(E40="",E40=0)))),"REVISAR: CAPTURA DE VENTA",IF(AND(C40="Ajuste salida",NOT(AND(C40="Ajuste salida",ISNUMBER(F40),F40&gt;0,OR(D40="",D40=0),OR(E40="",E40=0),OR(G40="",G40=0)))),"REVISAR: CAPTURA DE AJUSTE",IF(K40&lt;0,"REVISAR: INVENTARIO NEGATIVO","OK"))))))))))</f>
        <v/>
      </c>
      <c r="R40" s="10"/>
      <c r="S40" s="10"/>
    </row>
    <row r="41" spans="1:19" ht="16.05" customHeight="1">
      <c r="A41" s="12"/>
      <c r="B41" s="13"/>
      <c r="C41" s="13"/>
      <c r="D41" s="14"/>
      <c r="E41" s="15"/>
      <c r="F41" s="14"/>
      <c r="G41" s="15"/>
      <c r="H41" s="13"/>
      <c r="I41" s="18" t="str">
        <f t="shared" si="0"/>
        <v/>
      </c>
      <c r="J41" s="18" t="str">
        <f t="shared" si="1"/>
        <v/>
      </c>
      <c r="K41" s="19">
        <f t="shared" si="2"/>
        <v>87</v>
      </c>
      <c r="L41" s="18">
        <f t="shared" si="3"/>
        <v>11.673728813559322</v>
      </c>
      <c r="M41" s="18">
        <f t="shared" si="4"/>
        <v>0</v>
      </c>
      <c r="N41" s="18">
        <f t="shared" si="5"/>
        <v>1015.6144067796611</v>
      </c>
      <c r="O41" s="19">
        <f t="shared" si="6"/>
        <v>340</v>
      </c>
      <c r="P41" s="19">
        <f t="shared" si="7"/>
        <v>253</v>
      </c>
      <c r="Q41" s="20" t="str">
        <f>IF(COUNTA(A41:H41)=0,"",IF(A41="","REVISAR: FALTA FECHA",IF(NOT(ISNUMBER(A41)),"REVISAR: FECHA INVÁLIDA",IF(B41="","REVISAR: FALTA DOCUMENTO",IF(NOT(OR(C41="Compra",C41="Venta",C41="Ajuste entrada",C41="Ajuste salida")),"REVISAR: TIPO INVÁLIDO",IF(A41&lt;MAX($A$10:A40),"REVISAR: FECHA FUERA DE ORDEN",IF(AND(OR(C41="Compra",C41="Ajuste entrada"),NOT(AND(OR(C41="Compra",C41="Ajuste entrada"),ISNUMBER(D41),D41&gt;0,ISNUMBER(E41),E41&gt;0,OR(F41="",F41=0),OR(G41="",G41=0)))),"REVISAR: CAPTURA DE ENTRADA",IF(AND(C41="Venta",NOT(AND(C41="Venta",ISNUMBER(F41),F41&gt;0,ISNUMBER(G41),G41&gt;0,OR(D41="",D41=0),OR(E41="",E41=0)))),"REVISAR: CAPTURA DE VENTA",IF(AND(C41="Ajuste salida",NOT(AND(C41="Ajuste salida",ISNUMBER(F41),F41&gt;0,OR(D41="",D41=0),OR(E41="",E41=0),OR(G41="",G41=0)))),"REVISAR: CAPTURA DE AJUSTE",IF(K41&lt;0,"REVISAR: INVENTARIO NEGATIVO","OK"))))))))))</f>
        <v/>
      </c>
      <c r="R41" s="10"/>
      <c r="S41" s="10"/>
    </row>
    <row r="42" spans="1:19" ht="16.05" customHeight="1">
      <c r="A42" s="12"/>
      <c r="B42" s="13"/>
      <c r="C42" s="13"/>
      <c r="D42" s="14"/>
      <c r="E42" s="15"/>
      <c r="F42" s="14"/>
      <c r="G42" s="15"/>
      <c r="H42" s="13"/>
      <c r="I42" s="18" t="str">
        <f t="shared" si="0"/>
        <v/>
      </c>
      <c r="J42" s="18" t="str">
        <f t="shared" si="1"/>
        <v/>
      </c>
      <c r="K42" s="19">
        <f t="shared" si="2"/>
        <v>87</v>
      </c>
      <c r="L42" s="18">
        <f t="shared" si="3"/>
        <v>11.673728813559322</v>
      </c>
      <c r="M42" s="18">
        <f t="shared" si="4"/>
        <v>0</v>
      </c>
      <c r="N42" s="18">
        <f t="shared" si="5"/>
        <v>1015.6144067796611</v>
      </c>
      <c r="O42" s="19">
        <f t="shared" si="6"/>
        <v>340</v>
      </c>
      <c r="P42" s="19">
        <f t="shared" si="7"/>
        <v>253</v>
      </c>
      <c r="Q42" s="20" t="str">
        <f>IF(COUNTA(A42:H42)=0,"",IF(A42="","REVISAR: FALTA FECHA",IF(NOT(ISNUMBER(A42)),"REVISAR: FECHA INVÁLIDA",IF(B42="","REVISAR: FALTA DOCUMENTO",IF(NOT(OR(C42="Compra",C42="Venta",C42="Ajuste entrada",C42="Ajuste salida")),"REVISAR: TIPO INVÁLIDO",IF(A42&lt;MAX($A$10:A41),"REVISAR: FECHA FUERA DE ORDEN",IF(AND(OR(C42="Compra",C42="Ajuste entrada"),NOT(AND(OR(C42="Compra",C42="Ajuste entrada"),ISNUMBER(D42),D42&gt;0,ISNUMBER(E42),E42&gt;0,OR(F42="",F42=0),OR(G42="",G42=0)))),"REVISAR: CAPTURA DE ENTRADA",IF(AND(C42="Venta",NOT(AND(C42="Venta",ISNUMBER(F42),F42&gt;0,ISNUMBER(G42),G42&gt;0,OR(D42="",D42=0),OR(E42="",E42=0)))),"REVISAR: CAPTURA DE VENTA",IF(AND(C42="Ajuste salida",NOT(AND(C42="Ajuste salida",ISNUMBER(F42),F42&gt;0,OR(D42="",D42=0),OR(E42="",E42=0),OR(G42="",G42=0)))),"REVISAR: CAPTURA DE AJUSTE",IF(K42&lt;0,"REVISAR: INVENTARIO NEGATIVO","OK"))))))))))</f>
        <v/>
      </c>
      <c r="R42" s="10"/>
      <c r="S42" s="10"/>
    </row>
    <row r="43" spans="1:19" ht="16.05" customHeight="1">
      <c r="A43" s="12"/>
      <c r="B43" s="13"/>
      <c r="C43" s="13"/>
      <c r="D43" s="14"/>
      <c r="E43" s="15"/>
      <c r="F43" s="14"/>
      <c r="G43" s="15"/>
      <c r="H43" s="13"/>
      <c r="I43" s="18" t="str">
        <f t="shared" si="0"/>
        <v/>
      </c>
      <c r="J43" s="18" t="str">
        <f t="shared" si="1"/>
        <v/>
      </c>
      <c r="K43" s="19">
        <f t="shared" si="2"/>
        <v>87</v>
      </c>
      <c r="L43" s="18">
        <f t="shared" si="3"/>
        <v>11.673728813559322</v>
      </c>
      <c r="M43" s="18">
        <f t="shared" si="4"/>
        <v>0</v>
      </c>
      <c r="N43" s="18">
        <f t="shared" si="5"/>
        <v>1015.6144067796611</v>
      </c>
      <c r="O43" s="19">
        <f t="shared" si="6"/>
        <v>340</v>
      </c>
      <c r="P43" s="19">
        <f t="shared" si="7"/>
        <v>253</v>
      </c>
      <c r="Q43" s="20" t="str">
        <f>IF(COUNTA(A43:H43)=0,"",IF(A43="","REVISAR: FALTA FECHA",IF(NOT(ISNUMBER(A43)),"REVISAR: FECHA INVÁLIDA",IF(B43="","REVISAR: FALTA DOCUMENTO",IF(NOT(OR(C43="Compra",C43="Venta",C43="Ajuste entrada",C43="Ajuste salida")),"REVISAR: TIPO INVÁLIDO",IF(A43&lt;MAX($A$10:A42),"REVISAR: FECHA FUERA DE ORDEN",IF(AND(OR(C43="Compra",C43="Ajuste entrada"),NOT(AND(OR(C43="Compra",C43="Ajuste entrada"),ISNUMBER(D43),D43&gt;0,ISNUMBER(E43),E43&gt;0,OR(F43="",F43=0),OR(G43="",G43=0)))),"REVISAR: CAPTURA DE ENTRADA",IF(AND(C43="Venta",NOT(AND(C43="Venta",ISNUMBER(F43),F43&gt;0,ISNUMBER(G43),G43&gt;0,OR(D43="",D43=0),OR(E43="",E43=0)))),"REVISAR: CAPTURA DE VENTA",IF(AND(C43="Ajuste salida",NOT(AND(C43="Ajuste salida",ISNUMBER(F43),F43&gt;0,OR(D43="",D43=0),OR(E43="",E43=0),OR(G43="",G43=0)))),"REVISAR: CAPTURA DE AJUSTE",IF(K43&lt;0,"REVISAR: INVENTARIO NEGATIVO","OK"))))))))))</f>
        <v/>
      </c>
      <c r="R43" s="10"/>
      <c r="S43" s="10"/>
    </row>
    <row r="44" spans="1:19" ht="16.05" customHeight="1">
      <c r="A44" s="12"/>
      <c r="B44" s="13"/>
      <c r="C44" s="13"/>
      <c r="D44" s="14"/>
      <c r="E44" s="15"/>
      <c r="F44" s="14"/>
      <c r="G44" s="15"/>
      <c r="H44" s="13"/>
      <c r="I44" s="18" t="str">
        <f t="shared" si="0"/>
        <v/>
      </c>
      <c r="J44" s="18" t="str">
        <f t="shared" si="1"/>
        <v/>
      </c>
      <c r="K44" s="19">
        <f t="shared" si="2"/>
        <v>87</v>
      </c>
      <c r="L44" s="18">
        <f t="shared" si="3"/>
        <v>11.673728813559322</v>
      </c>
      <c r="M44" s="18">
        <f t="shared" si="4"/>
        <v>0</v>
      </c>
      <c r="N44" s="18">
        <f t="shared" si="5"/>
        <v>1015.6144067796611</v>
      </c>
      <c r="O44" s="19">
        <f t="shared" si="6"/>
        <v>340</v>
      </c>
      <c r="P44" s="19">
        <f t="shared" si="7"/>
        <v>253</v>
      </c>
      <c r="Q44" s="20" t="str">
        <f>IF(COUNTA(A44:H44)=0,"",IF(A44="","REVISAR: FALTA FECHA",IF(NOT(ISNUMBER(A44)),"REVISAR: FECHA INVÁLIDA",IF(B44="","REVISAR: FALTA DOCUMENTO",IF(NOT(OR(C44="Compra",C44="Venta",C44="Ajuste entrada",C44="Ajuste salida")),"REVISAR: TIPO INVÁLIDO",IF(A44&lt;MAX($A$10:A43),"REVISAR: FECHA FUERA DE ORDEN",IF(AND(OR(C44="Compra",C44="Ajuste entrada"),NOT(AND(OR(C44="Compra",C44="Ajuste entrada"),ISNUMBER(D44),D44&gt;0,ISNUMBER(E44),E44&gt;0,OR(F44="",F44=0),OR(G44="",G44=0)))),"REVISAR: CAPTURA DE ENTRADA",IF(AND(C44="Venta",NOT(AND(C44="Venta",ISNUMBER(F44),F44&gt;0,ISNUMBER(G44),G44&gt;0,OR(D44="",D44=0),OR(E44="",E44=0)))),"REVISAR: CAPTURA DE VENTA",IF(AND(C44="Ajuste salida",NOT(AND(C44="Ajuste salida",ISNUMBER(F44),F44&gt;0,OR(D44="",D44=0),OR(E44="",E44=0),OR(G44="",G44=0)))),"REVISAR: CAPTURA DE AJUSTE",IF(K44&lt;0,"REVISAR: INVENTARIO NEGATIVO","OK"))))))))))</f>
        <v/>
      </c>
      <c r="R44" s="10"/>
      <c r="S44" s="10"/>
    </row>
    <row r="45" spans="1:19" ht="16.05" customHeight="1">
      <c r="A45" s="12"/>
      <c r="B45" s="13"/>
      <c r="C45" s="13"/>
      <c r="D45" s="14"/>
      <c r="E45" s="15"/>
      <c r="F45" s="14"/>
      <c r="G45" s="15"/>
      <c r="H45" s="13"/>
      <c r="I45" s="18" t="str">
        <f t="shared" si="0"/>
        <v/>
      </c>
      <c r="J45" s="18" t="str">
        <f t="shared" si="1"/>
        <v/>
      </c>
      <c r="K45" s="19">
        <f t="shared" si="2"/>
        <v>87</v>
      </c>
      <c r="L45" s="18">
        <f t="shared" si="3"/>
        <v>11.673728813559322</v>
      </c>
      <c r="M45" s="18">
        <f t="shared" si="4"/>
        <v>0</v>
      </c>
      <c r="N45" s="18">
        <f t="shared" si="5"/>
        <v>1015.6144067796611</v>
      </c>
      <c r="O45" s="19">
        <f t="shared" si="6"/>
        <v>340</v>
      </c>
      <c r="P45" s="19">
        <f t="shared" si="7"/>
        <v>253</v>
      </c>
      <c r="Q45" s="20" t="str">
        <f>IF(COUNTA(A45:H45)=0,"",IF(A45="","REVISAR: FALTA FECHA",IF(NOT(ISNUMBER(A45)),"REVISAR: FECHA INVÁLIDA",IF(B45="","REVISAR: FALTA DOCUMENTO",IF(NOT(OR(C45="Compra",C45="Venta",C45="Ajuste entrada",C45="Ajuste salida")),"REVISAR: TIPO INVÁLIDO",IF(A45&lt;MAX($A$10:A44),"REVISAR: FECHA FUERA DE ORDEN",IF(AND(OR(C45="Compra",C45="Ajuste entrada"),NOT(AND(OR(C45="Compra",C45="Ajuste entrada"),ISNUMBER(D45),D45&gt;0,ISNUMBER(E45),E45&gt;0,OR(F45="",F45=0),OR(G45="",G45=0)))),"REVISAR: CAPTURA DE ENTRADA",IF(AND(C45="Venta",NOT(AND(C45="Venta",ISNUMBER(F45),F45&gt;0,ISNUMBER(G45),G45&gt;0,OR(D45="",D45=0),OR(E45="",E45=0)))),"REVISAR: CAPTURA DE VENTA",IF(AND(C45="Ajuste salida",NOT(AND(C45="Ajuste salida",ISNUMBER(F45),F45&gt;0,OR(D45="",D45=0),OR(E45="",E45=0),OR(G45="",G45=0)))),"REVISAR: CAPTURA DE AJUSTE",IF(K45&lt;0,"REVISAR: INVENTARIO NEGATIVO","OK"))))))))))</f>
        <v/>
      </c>
      <c r="R45" s="10"/>
      <c r="S45" s="10"/>
    </row>
    <row r="46" spans="1:19" ht="16.05" customHeight="1">
      <c r="A46" s="12"/>
      <c r="B46" s="13"/>
      <c r="C46" s="13"/>
      <c r="D46" s="14"/>
      <c r="E46" s="15"/>
      <c r="F46" s="14"/>
      <c r="G46" s="15"/>
      <c r="H46" s="13"/>
      <c r="I46" s="18" t="str">
        <f t="shared" si="0"/>
        <v/>
      </c>
      <c r="J46" s="18" t="str">
        <f t="shared" si="1"/>
        <v/>
      </c>
      <c r="K46" s="19">
        <f t="shared" si="2"/>
        <v>87</v>
      </c>
      <c r="L46" s="18">
        <f t="shared" si="3"/>
        <v>11.673728813559322</v>
      </c>
      <c r="M46" s="18">
        <f t="shared" si="4"/>
        <v>0</v>
      </c>
      <c r="N46" s="18">
        <f t="shared" si="5"/>
        <v>1015.6144067796611</v>
      </c>
      <c r="O46" s="19">
        <f t="shared" si="6"/>
        <v>340</v>
      </c>
      <c r="P46" s="19">
        <f t="shared" si="7"/>
        <v>253</v>
      </c>
      <c r="Q46" s="20" t="str">
        <f>IF(COUNTA(A46:H46)=0,"",IF(A46="","REVISAR: FALTA FECHA",IF(NOT(ISNUMBER(A46)),"REVISAR: FECHA INVÁLIDA",IF(B46="","REVISAR: FALTA DOCUMENTO",IF(NOT(OR(C46="Compra",C46="Venta",C46="Ajuste entrada",C46="Ajuste salida")),"REVISAR: TIPO INVÁLIDO",IF(A46&lt;MAX($A$10:A45),"REVISAR: FECHA FUERA DE ORDEN",IF(AND(OR(C46="Compra",C46="Ajuste entrada"),NOT(AND(OR(C46="Compra",C46="Ajuste entrada"),ISNUMBER(D46),D46&gt;0,ISNUMBER(E46),E46&gt;0,OR(F46="",F46=0),OR(G46="",G46=0)))),"REVISAR: CAPTURA DE ENTRADA",IF(AND(C46="Venta",NOT(AND(C46="Venta",ISNUMBER(F46),F46&gt;0,ISNUMBER(G46),G46&gt;0,OR(D46="",D46=0),OR(E46="",E46=0)))),"REVISAR: CAPTURA DE VENTA",IF(AND(C46="Ajuste salida",NOT(AND(C46="Ajuste salida",ISNUMBER(F46),F46&gt;0,OR(D46="",D46=0),OR(E46="",E46=0),OR(G46="",G46=0)))),"REVISAR: CAPTURA DE AJUSTE",IF(K46&lt;0,"REVISAR: INVENTARIO NEGATIVO","OK"))))))))))</f>
        <v/>
      </c>
      <c r="R46" s="10"/>
      <c r="S46" s="10"/>
    </row>
    <row r="47" spans="1:19" ht="16.05" customHeight="1">
      <c r="A47" s="12"/>
      <c r="B47" s="13"/>
      <c r="C47" s="13"/>
      <c r="D47" s="14"/>
      <c r="E47" s="15"/>
      <c r="F47" s="14"/>
      <c r="G47" s="15"/>
      <c r="H47" s="13"/>
      <c r="I47" s="18" t="str">
        <f t="shared" si="0"/>
        <v/>
      </c>
      <c r="J47" s="18" t="str">
        <f t="shared" si="1"/>
        <v/>
      </c>
      <c r="K47" s="19">
        <f t="shared" si="2"/>
        <v>87</v>
      </c>
      <c r="L47" s="18">
        <f t="shared" si="3"/>
        <v>11.673728813559322</v>
      </c>
      <c r="M47" s="18">
        <f t="shared" si="4"/>
        <v>0</v>
      </c>
      <c r="N47" s="18">
        <f t="shared" si="5"/>
        <v>1015.6144067796611</v>
      </c>
      <c r="O47" s="19">
        <f t="shared" si="6"/>
        <v>340</v>
      </c>
      <c r="P47" s="19">
        <f t="shared" si="7"/>
        <v>253</v>
      </c>
      <c r="Q47" s="20" t="str">
        <f>IF(COUNTA(A47:H47)=0,"",IF(A47="","REVISAR: FALTA FECHA",IF(NOT(ISNUMBER(A47)),"REVISAR: FECHA INVÁLIDA",IF(B47="","REVISAR: FALTA DOCUMENTO",IF(NOT(OR(C47="Compra",C47="Venta",C47="Ajuste entrada",C47="Ajuste salida")),"REVISAR: TIPO INVÁLIDO",IF(A47&lt;MAX($A$10:A46),"REVISAR: FECHA FUERA DE ORDEN",IF(AND(OR(C47="Compra",C47="Ajuste entrada"),NOT(AND(OR(C47="Compra",C47="Ajuste entrada"),ISNUMBER(D47),D47&gt;0,ISNUMBER(E47),E47&gt;0,OR(F47="",F47=0),OR(G47="",G47=0)))),"REVISAR: CAPTURA DE ENTRADA",IF(AND(C47="Venta",NOT(AND(C47="Venta",ISNUMBER(F47),F47&gt;0,ISNUMBER(G47),G47&gt;0,OR(D47="",D47=0),OR(E47="",E47=0)))),"REVISAR: CAPTURA DE VENTA",IF(AND(C47="Ajuste salida",NOT(AND(C47="Ajuste salida",ISNUMBER(F47),F47&gt;0,OR(D47="",D47=0),OR(E47="",E47=0),OR(G47="",G47=0)))),"REVISAR: CAPTURA DE AJUSTE",IF(K47&lt;0,"REVISAR: INVENTARIO NEGATIVO","OK"))))))))))</f>
        <v/>
      </c>
      <c r="R47" s="10"/>
      <c r="S47" s="10"/>
    </row>
    <row r="48" spans="1:19" ht="16.05" customHeight="1">
      <c r="A48" s="12"/>
      <c r="B48" s="13"/>
      <c r="C48" s="13"/>
      <c r="D48" s="14"/>
      <c r="E48" s="15"/>
      <c r="F48" s="14"/>
      <c r="G48" s="15"/>
      <c r="H48" s="13"/>
      <c r="I48" s="18" t="str">
        <f t="shared" si="0"/>
        <v/>
      </c>
      <c r="J48" s="18" t="str">
        <f t="shared" si="1"/>
        <v/>
      </c>
      <c r="K48" s="19">
        <f t="shared" si="2"/>
        <v>87</v>
      </c>
      <c r="L48" s="18">
        <f t="shared" si="3"/>
        <v>11.673728813559322</v>
      </c>
      <c r="M48" s="18">
        <f t="shared" si="4"/>
        <v>0</v>
      </c>
      <c r="N48" s="18">
        <f t="shared" si="5"/>
        <v>1015.6144067796611</v>
      </c>
      <c r="O48" s="19">
        <f t="shared" si="6"/>
        <v>340</v>
      </c>
      <c r="P48" s="19">
        <f t="shared" si="7"/>
        <v>253</v>
      </c>
      <c r="Q48" s="20" t="str">
        <f>IF(COUNTA(A48:H48)=0,"",IF(A48="","REVISAR: FALTA FECHA",IF(NOT(ISNUMBER(A48)),"REVISAR: FECHA INVÁLIDA",IF(B48="","REVISAR: FALTA DOCUMENTO",IF(NOT(OR(C48="Compra",C48="Venta",C48="Ajuste entrada",C48="Ajuste salida")),"REVISAR: TIPO INVÁLIDO",IF(A48&lt;MAX($A$10:A47),"REVISAR: FECHA FUERA DE ORDEN",IF(AND(OR(C48="Compra",C48="Ajuste entrada"),NOT(AND(OR(C48="Compra",C48="Ajuste entrada"),ISNUMBER(D48),D48&gt;0,ISNUMBER(E48),E48&gt;0,OR(F48="",F48=0),OR(G48="",G48=0)))),"REVISAR: CAPTURA DE ENTRADA",IF(AND(C48="Venta",NOT(AND(C48="Venta",ISNUMBER(F48),F48&gt;0,ISNUMBER(G48),G48&gt;0,OR(D48="",D48=0),OR(E48="",E48=0)))),"REVISAR: CAPTURA DE VENTA",IF(AND(C48="Ajuste salida",NOT(AND(C48="Ajuste salida",ISNUMBER(F48),F48&gt;0,OR(D48="",D48=0),OR(E48="",E48=0),OR(G48="",G48=0)))),"REVISAR: CAPTURA DE AJUSTE",IF(K48&lt;0,"REVISAR: INVENTARIO NEGATIVO","OK"))))))))))</f>
        <v/>
      </c>
      <c r="R48" s="10"/>
      <c r="S48" s="10"/>
    </row>
    <row r="49" spans="1:19" ht="16.05" customHeight="1">
      <c r="A49" s="12"/>
      <c r="B49" s="13"/>
      <c r="C49" s="13"/>
      <c r="D49" s="14"/>
      <c r="E49" s="15"/>
      <c r="F49" s="14"/>
      <c r="G49" s="15"/>
      <c r="H49" s="13"/>
      <c r="I49" s="18" t="str">
        <f t="shared" si="0"/>
        <v/>
      </c>
      <c r="J49" s="18" t="str">
        <f t="shared" si="1"/>
        <v/>
      </c>
      <c r="K49" s="19">
        <f t="shared" si="2"/>
        <v>87</v>
      </c>
      <c r="L49" s="18">
        <f t="shared" si="3"/>
        <v>11.673728813559322</v>
      </c>
      <c r="M49" s="18">
        <f t="shared" si="4"/>
        <v>0</v>
      </c>
      <c r="N49" s="18">
        <f t="shared" si="5"/>
        <v>1015.6144067796611</v>
      </c>
      <c r="O49" s="19">
        <f t="shared" si="6"/>
        <v>340</v>
      </c>
      <c r="P49" s="19">
        <f t="shared" si="7"/>
        <v>253</v>
      </c>
      <c r="Q49" s="20" t="str">
        <f>IF(COUNTA(A49:H49)=0,"",IF(A49="","REVISAR: FALTA FECHA",IF(NOT(ISNUMBER(A49)),"REVISAR: FECHA INVÁLIDA",IF(B49="","REVISAR: FALTA DOCUMENTO",IF(NOT(OR(C49="Compra",C49="Venta",C49="Ajuste entrada",C49="Ajuste salida")),"REVISAR: TIPO INVÁLIDO",IF(A49&lt;MAX($A$10:A48),"REVISAR: FECHA FUERA DE ORDEN",IF(AND(OR(C49="Compra",C49="Ajuste entrada"),NOT(AND(OR(C49="Compra",C49="Ajuste entrada"),ISNUMBER(D49),D49&gt;0,ISNUMBER(E49),E49&gt;0,OR(F49="",F49=0),OR(G49="",G49=0)))),"REVISAR: CAPTURA DE ENTRADA",IF(AND(C49="Venta",NOT(AND(C49="Venta",ISNUMBER(F49),F49&gt;0,ISNUMBER(G49),G49&gt;0,OR(D49="",D49=0),OR(E49="",E49=0)))),"REVISAR: CAPTURA DE VENTA",IF(AND(C49="Ajuste salida",NOT(AND(C49="Ajuste salida",ISNUMBER(F49),F49&gt;0,OR(D49="",D49=0),OR(E49="",E49=0),OR(G49="",G49=0)))),"REVISAR: CAPTURA DE AJUSTE",IF(K49&lt;0,"REVISAR: INVENTARIO NEGATIVO","OK"))))))))))</f>
        <v/>
      </c>
      <c r="R49" s="10"/>
      <c r="S49" s="10"/>
    </row>
    <row r="50" spans="1:19" ht="16.05" customHeight="1">
      <c r="A50" s="12"/>
      <c r="B50" s="13"/>
      <c r="C50" s="13"/>
      <c r="D50" s="14"/>
      <c r="E50" s="15"/>
      <c r="F50" s="14"/>
      <c r="G50" s="15"/>
      <c r="H50" s="13"/>
      <c r="I50" s="18" t="str">
        <f t="shared" si="0"/>
        <v/>
      </c>
      <c r="J50" s="18" t="str">
        <f t="shared" si="1"/>
        <v/>
      </c>
      <c r="K50" s="19">
        <f t="shared" si="2"/>
        <v>87</v>
      </c>
      <c r="L50" s="18">
        <f t="shared" si="3"/>
        <v>11.673728813559322</v>
      </c>
      <c r="M50" s="18">
        <f t="shared" si="4"/>
        <v>0</v>
      </c>
      <c r="N50" s="18">
        <f t="shared" si="5"/>
        <v>1015.6144067796611</v>
      </c>
      <c r="O50" s="19">
        <f t="shared" si="6"/>
        <v>340</v>
      </c>
      <c r="P50" s="19">
        <f t="shared" si="7"/>
        <v>253</v>
      </c>
      <c r="Q50" s="20" t="str">
        <f>IF(COUNTA(A50:H50)=0,"",IF(A50="","REVISAR: FALTA FECHA",IF(NOT(ISNUMBER(A50)),"REVISAR: FECHA INVÁLIDA",IF(B50="","REVISAR: FALTA DOCUMENTO",IF(NOT(OR(C50="Compra",C50="Venta",C50="Ajuste entrada",C50="Ajuste salida")),"REVISAR: TIPO INVÁLIDO",IF(A50&lt;MAX($A$10:A49),"REVISAR: FECHA FUERA DE ORDEN",IF(AND(OR(C50="Compra",C50="Ajuste entrada"),NOT(AND(OR(C50="Compra",C50="Ajuste entrada"),ISNUMBER(D50),D50&gt;0,ISNUMBER(E50),E50&gt;0,OR(F50="",F50=0),OR(G50="",G50=0)))),"REVISAR: CAPTURA DE ENTRADA",IF(AND(C50="Venta",NOT(AND(C50="Venta",ISNUMBER(F50),F50&gt;0,ISNUMBER(G50),G50&gt;0,OR(D50="",D50=0),OR(E50="",E50=0)))),"REVISAR: CAPTURA DE VENTA",IF(AND(C50="Ajuste salida",NOT(AND(C50="Ajuste salida",ISNUMBER(F50),F50&gt;0,OR(D50="",D50=0),OR(E50="",E50=0),OR(G50="",G50=0)))),"REVISAR: CAPTURA DE AJUSTE",IF(K50&lt;0,"REVISAR: INVENTARIO NEGATIVO","OK"))))))))))</f>
        <v/>
      </c>
      <c r="R50" s="10"/>
      <c r="S50" s="10"/>
    </row>
    <row r="51" spans="1:19" ht="16.05" customHeight="1">
      <c r="A51" s="12"/>
      <c r="B51" s="13"/>
      <c r="C51" s="13"/>
      <c r="D51" s="14"/>
      <c r="E51" s="15"/>
      <c r="F51" s="14"/>
      <c r="G51" s="15"/>
      <c r="H51" s="13"/>
      <c r="I51" s="18" t="str">
        <f t="shared" si="0"/>
        <v/>
      </c>
      <c r="J51" s="18" t="str">
        <f t="shared" si="1"/>
        <v/>
      </c>
      <c r="K51" s="19">
        <f t="shared" si="2"/>
        <v>87</v>
      </c>
      <c r="L51" s="18">
        <f t="shared" si="3"/>
        <v>11.673728813559322</v>
      </c>
      <c r="M51" s="18">
        <f t="shared" si="4"/>
        <v>0</v>
      </c>
      <c r="N51" s="18">
        <f t="shared" si="5"/>
        <v>1015.6144067796611</v>
      </c>
      <c r="O51" s="19">
        <f t="shared" si="6"/>
        <v>340</v>
      </c>
      <c r="P51" s="19">
        <f t="shared" si="7"/>
        <v>253</v>
      </c>
      <c r="Q51" s="20" t="str">
        <f>IF(COUNTA(A51:H51)=0,"",IF(A51="","REVISAR: FALTA FECHA",IF(NOT(ISNUMBER(A51)),"REVISAR: FECHA INVÁLIDA",IF(B51="","REVISAR: FALTA DOCUMENTO",IF(NOT(OR(C51="Compra",C51="Venta",C51="Ajuste entrada",C51="Ajuste salida")),"REVISAR: TIPO INVÁLIDO",IF(A51&lt;MAX($A$10:A50),"REVISAR: FECHA FUERA DE ORDEN",IF(AND(OR(C51="Compra",C51="Ajuste entrada"),NOT(AND(OR(C51="Compra",C51="Ajuste entrada"),ISNUMBER(D51),D51&gt;0,ISNUMBER(E51),E51&gt;0,OR(F51="",F51=0),OR(G51="",G51=0)))),"REVISAR: CAPTURA DE ENTRADA",IF(AND(C51="Venta",NOT(AND(C51="Venta",ISNUMBER(F51),F51&gt;0,ISNUMBER(G51),G51&gt;0,OR(D51="",D51=0),OR(E51="",E51=0)))),"REVISAR: CAPTURA DE VENTA",IF(AND(C51="Ajuste salida",NOT(AND(C51="Ajuste salida",ISNUMBER(F51),F51&gt;0,OR(D51="",D51=0),OR(E51="",E51=0),OR(G51="",G51=0)))),"REVISAR: CAPTURA DE AJUSTE",IF(K51&lt;0,"REVISAR: INVENTARIO NEGATIVO","OK"))))))))))</f>
        <v/>
      </c>
      <c r="R51" s="10"/>
      <c r="S51" s="10"/>
    </row>
    <row r="52" spans="1:19" ht="16.05" customHeight="1">
      <c r="A52" s="12"/>
      <c r="B52" s="13"/>
      <c r="C52" s="13"/>
      <c r="D52" s="14"/>
      <c r="E52" s="15"/>
      <c r="F52" s="14"/>
      <c r="G52" s="15"/>
      <c r="H52" s="13"/>
      <c r="I52" s="18" t="str">
        <f t="shared" si="0"/>
        <v/>
      </c>
      <c r="J52" s="18" t="str">
        <f t="shared" si="1"/>
        <v/>
      </c>
      <c r="K52" s="19">
        <f t="shared" si="2"/>
        <v>87</v>
      </c>
      <c r="L52" s="18">
        <f t="shared" si="3"/>
        <v>11.673728813559322</v>
      </c>
      <c r="M52" s="18">
        <f t="shared" si="4"/>
        <v>0</v>
      </c>
      <c r="N52" s="18">
        <f t="shared" si="5"/>
        <v>1015.6144067796611</v>
      </c>
      <c r="O52" s="19">
        <f t="shared" si="6"/>
        <v>340</v>
      </c>
      <c r="P52" s="19">
        <f t="shared" si="7"/>
        <v>253</v>
      </c>
      <c r="Q52" s="20" t="str">
        <f>IF(COUNTA(A52:H52)=0,"",IF(A52="","REVISAR: FALTA FECHA",IF(NOT(ISNUMBER(A52)),"REVISAR: FECHA INVÁLIDA",IF(B52="","REVISAR: FALTA DOCUMENTO",IF(NOT(OR(C52="Compra",C52="Venta",C52="Ajuste entrada",C52="Ajuste salida")),"REVISAR: TIPO INVÁLIDO",IF(A52&lt;MAX($A$10:A51),"REVISAR: FECHA FUERA DE ORDEN",IF(AND(OR(C52="Compra",C52="Ajuste entrada"),NOT(AND(OR(C52="Compra",C52="Ajuste entrada"),ISNUMBER(D52),D52&gt;0,ISNUMBER(E52),E52&gt;0,OR(F52="",F52=0),OR(G52="",G52=0)))),"REVISAR: CAPTURA DE ENTRADA",IF(AND(C52="Venta",NOT(AND(C52="Venta",ISNUMBER(F52),F52&gt;0,ISNUMBER(G52),G52&gt;0,OR(D52="",D52=0),OR(E52="",E52=0)))),"REVISAR: CAPTURA DE VENTA",IF(AND(C52="Ajuste salida",NOT(AND(C52="Ajuste salida",ISNUMBER(F52),F52&gt;0,OR(D52="",D52=0),OR(E52="",E52=0),OR(G52="",G52=0)))),"REVISAR: CAPTURA DE AJUSTE",IF(K52&lt;0,"REVISAR: INVENTARIO NEGATIVO","OK"))))))))))</f>
        <v/>
      </c>
      <c r="R52" s="10"/>
      <c r="S52" s="10"/>
    </row>
    <row r="53" spans="1:19" ht="16.05" customHeight="1">
      <c r="A53" s="12"/>
      <c r="B53" s="13"/>
      <c r="C53" s="13"/>
      <c r="D53" s="14"/>
      <c r="E53" s="15"/>
      <c r="F53" s="14"/>
      <c r="G53" s="15"/>
      <c r="H53" s="13"/>
      <c r="I53" s="18" t="str">
        <f t="shared" si="0"/>
        <v/>
      </c>
      <c r="J53" s="18" t="str">
        <f t="shared" si="1"/>
        <v/>
      </c>
      <c r="K53" s="19">
        <f t="shared" si="2"/>
        <v>87</v>
      </c>
      <c r="L53" s="18">
        <f t="shared" si="3"/>
        <v>11.673728813559322</v>
      </c>
      <c r="M53" s="18">
        <f t="shared" si="4"/>
        <v>0</v>
      </c>
      <c r="N53" s="18">
        <f t="shared" si="5"/>
        <v>1015.6144067796611</v>
      </c>
      <c r="O53" s="19">
        <f t="shared" si="6"/>
        <v>340</v>
      </c>
      <c r="P53" s="19">
        <f t="shared" si="7"/>
        <v>253</v>
      </c>
      <c r="Q53" s="20" t="str">
        <f>IF(COUNTA(A53:H53)=0,"",IF(A53="","REVISAR: FALTA FECHA",IF(NOT(ISNUMBER(A53)),"REVISAR: FECHA INVÁLIDA",IF(B53="","REVISAR: FALTA DOCUMENTO",IF(NOT(OR(C53="Compra",C53="Venta",C53="Ajuste entrada",C53="Ajuste salida")),"REVISAR: TIPO INVÁLIDO",IF(A53&lt;MAX($A$10:A52),"REVISAR: FECHA FUERA DE ORDEN",IF(AND(OR(C53="Compra",C53="Ajuste entrada"),NOT(AND(OR(C53="Compra",C53="Ajuste entrada"),ISNUMBER(D53),D53&gt;0,ISNUMBER(E53),E53&gt;0,OR(F53="",F53=0),OR(G53="",G53=0)))),"REVISAR: CAPTURA DE ENTRADA",IF(AND(C53="Venta",NOT(AND(C53="Venta",ISNUMBER(F53),F53&gt;0,ISNUMBER(G53),G53&gt;0,OR(D53="",D53=0),OR(E53="",E53=0)))),"REVISAR: CAPTURA DE VENTA",IF(AND(C53="Ajuste salida",NOT(AND(C53="Ajuste salida",ISNUMBER(F53),F53&gt;0,OR(D53="",D53=0),OR(E53="",E53=0),OR(G53="",G53=0)))),"REVISAR: CAPTURA DE AJUSTE",IF(K53&lt;0,"REVISAR: INVENTARIO NEGATIVO","OK"))))))))))</f>
        <v/>
      </c>
      <c r="R53" s="10"/>
      <c r="S53" s="10"/>
    </row>
    <row r="54" spans="1:19" ht="16.05" customHeight="1">
      <c r="A54" s="12"/>
      <c r="B54" s="13"/>
      <c r="C54" s="13"/>
      <c r="D54" s="14"/>
      <c r="E54" s="15"/>
      <c r="F54" s="14"/>
      <c r="G54" s="15"/>
      <c r="H54" s="13"/>
      <c r="I54" s="18" t="str">
        <f t="shared" si="0"/>
        <v/>
      </c>
      <c r="J54" s="18" t="str">
        <f t="shared" si="1"/>
        <v/>
      </c>
      <c r="K54" s="19">
        <f t="shared" si="2"/>
        <v>87</v>
      </c>
      <c r="L54" s="18">
        <f t="shared" si="3"/>
        <v>11.673728813559322</v>
      </c>
      <c r="M54" s="18">
        <f t="shared" si="4"/>
        <v>0</v>
      </c>
      <c r="N54" s="18">
        <f t="shared" si="5"/>
        <v>1015.6144067796611</v>
      </c>
      <c r="O54" s="19">
        <f t="shared" si="6"/>
        <v>340</v>
      </c>
      <c r="P54" s="19">
        <f t="shared" si="7"/>
        <v>253</v>
      </c>
      <c r="Q54" s="20" t="str">
        <f>IF(COUNTA(A54:H54)=0,"",IF(A54="","REVISAR: FALTA FECHA",IF(NOT(ISNUMBER(A54)),"REVISAR: FECHA INVÁLIDA",IF(B54="","REVISAR: FALTA DOCUMENTO",IF(NOT(OR(C54="Compra",C54="Venta",C54="Ajuste entrada",C54="Ajuste salida")),"REVISAR: TIPO INVÁLIDO",IF(A54&lt;MAX($A$10:A53),"REVISAR: FECHA FUERA DE ORDEN",IF(AND(OR(C54="Compra",C54="Ajuste entrada"),NOT(AND(OR(C54="Compra",C54="Ajuste entrada"),ISNUMBER(D54),D54&gt;0,ISNUMBER(E54),E54&gt;0,OR(F54="",F54=0),OR(G54="",G54=0)))),"REVISAR: CAPTURA DE ENTRADA",IF(AND(C54="Venta",NOT(AND(C54="Venta",ISNUMBER(F54),F54&gt;0,ISNUMBER(G54),G54&gt;0,OR(D54="",D54=0),OR(E54="",E54=0)))),"REVISAR: CAPTURA DE VENTA",IF(AND(C54="Ajuste salida",NOT(AND(C54="Ajuste salida",ISNUMBER(F54),F54&gt;0,OR(D54="",D54=0),OR(E54="",E54=0),OR(G54="",G54=0)))),"REVISAR: CAPTURA DE AJUSTE",IF(K54&lt;0,"REVISAR: INVENTARIO NEGATIVO","OK"))))))))))</f>
        <v/>
      </c>
      <c r="R54" s="10"/>
      <c r="S54" s="10"/>
    </row>
    <row r="55" spans="1:19" ht="16.05" customHeight="1">
      <c r="A55" s="12"/>
      <c r="B55" s="13"/>
      <c r="C55" s="13"/>
      <c r="D55" s="14"/>
      <c r="E55" s="15"/>
      <c r="F55" s="14"/>
      <c r="G55" s="15"/>
      <c r="H55" s="13"/>
      <c r="I55" s="18" t="str">
        <f t="shared" si="0"/>
        <v/>
      </c>
      <c r="J55" s="18" t="str">
        <f t="shared" si="1"/>
        <v/>
      </c>
      <c r="K55" s="19">
        <f t="shared" si="2"/>
        <v>87</v>
      </c>
      <c r="L55" s="18">
        <f t="shared" si="3"/>
        <v>11.673728813559322</v>
      </c>
      <c r="M55" s="18">
        <f t="shared" si="4"/>
        <v>0</v>
      </c>
      <c r="N55" s="18">
        <f t="shared" si="5"/>
        <v>1015.6144067796611</v>
      </c>
      <c r="O55" s="19">
        <f t="shared" si="6"/>
        <v>340</v>
      </c>
      <c r="P55" s="19">
        <f t="shared" si="7"/>
        <v>253</v>
      </c>
      <c r="Q55" s="20" t="str">
        <f>IF(COUNTA(A55:H55)=0,"",IF(A55="","REVISAR: FALTA FECHA",IF(NOT(ISNUMBER(A55)),"REVISAR: FECHA INVÁLIDA",IF(B55="","REVISAR: FALTA DOCUMENTO",IF(NOT(OR(C55="Compra",C55="Venta",C55="Ajuste entrada",C55="Ajuste salida")),"REVISAR: TIPO INVÁLIDO",IF(A55&lt;MAX($A$10:A54),"REVISAR: FECHA FUERA DE ORDEN",IF(AND(OR(C55="Compra",C55="Ajuste entrada"),NOT(AND(OR(C55="Compra",C55="Ajuste entrada"),ISNUMBER(D55),D55&gt;0,ISNUMBER(E55),E55&gt;0,OR(F55="",F55=0),OR(G55="",G55=0)))),"REVISAR: CAPTURA DE ENTRADA",IF(AND(C55="Venta",NOT(AND(C55="Venta",ISNUMBER(F55),F55&gt;0,ISNUMBER(G55),G55&gt;0,OR(D55="",D55=0),OR(E55="",E55=0)))),"REVISAR: CAPTURA DE VENTA",IF(AND(C55="Ajuste salida",NOT(AND(C55="Ajuste salida",ISNUMBER(F55),F55&gt;0,OR(D55="",D55=0),OR(E55="",E55=0),OR(G55="",G55=0)))),"REVISAR: CAPTURA DE AJUSTE",IF(K55&lt;0,"REVISAR: INVENTARIO NEGATIVO","OK"))))))))))</f>
        <v/>
      </c>
      <c r="R55" s="10"/>
      <c r="S55" s="10"/>
    </row>
    <row r="56" spans="1:19" ht="16.05" customHeight="1">
      <c r="A56" s="12"/>
      <c r="B56" s="13"/>
      <c r="C56" s="13"/>
      <c r="D56" s="14"/>
      <c r="E56" s="15"/>
      <c r="F56" s="14"/>
      <c r="G56" s="15"/>
      <c r="H56" s="13"/>
      <c r="I56" s="18" t="str">
        <f t="shared" si="0"/>
        <v/>
      </c>
      <c r="J56" s="18" t="str">
        <f t="shared" si="1"/>
        <v/>
      </c>
      <c r="K56" s="19">
        <f t="shared" si="2"/>
        <v>87</v>
      </c>
      <c r="L56" s="18">
        <f t="shared" si="3"/>
        <v>11.673728813559322</v>
      </c>
      <c r="M56" s="18">
        <f t="shared" si="4"/>
        <v>0</v>
      </c>
      <c r="N56" s="18">
        <f t="shared" si="5"/>
        <v>1015.6144067796611</v>
      </c>
      <c r="O56" s="19">
        <f t="shared" si="6"/>
        <v>340</v>
      </c>
      <c r="P56" s="19">
        <f t="shared" si="7"/>
        <v>253</v>
      </c>
      <c r="Q56" s="20" t="str">
        <f>IF(COUNTA(A56:H56)=0,"",IF(A56="","REVISAR: FALTA FECHA",IF(NOT(ISNUMBER(A56)),"REVISAR: FECHA INVÁLIDA",IF(B56="","REVISAR: FALTA DOCUMENTO",IF(NOT(OR(C56="Compra",C56="Venta",C56="Ajuste entrada",C56="Ajuste salida")),"REVISAR: TIPO INVÁLIDO",IF(A56&lt;MAX($A$10:A55),"REVISAR: FECHA FUERA DE ORDEN",IF(AND(OR(C56="Compra",C56="Ajuste entrada"),NOT(AND(OR(C56="Compra",C56="Ajuste entrada"),ISNUMBER(D56),D56&gt;0,ISNUMBER(E56),E56&gt;0,OR(F56="",F56=0),OR(G56="",G56=0)))),"REVISAR: CAPTURA DE ENTRADA",IF(AND(C56="Venta",NOT(AND(C56="Venta",ISNUMBER(F56),F56&gt;0,ISNUMBER(G56),G56&gt;0,OR(D56="",D56=0),OR(E56="",E56=0)))),"REVISAR: CAPTURA DE VENTA",IF(AND(C56="Ajuste salida",NOT(AND(C56="Ajuste salida",ISNUMBER(F56),F56&gt;0,OR(D56="",D56=0),OR(E56="",E56=0),OR(G56="",G56=0)))),"REVISAR: CAPTURA DE AJUSTE",IF(K56&lt;0,"REVISAR: INVENTARIO NEGATIVO","OK"))))))))))</f>
        <v/>
      </c>
      <c r="R56" s="10"/>
      <c r="S56" s="10"/>
    </row>
    <row r="57" spans="1:19" ht="16.05" customHeight="1">
      <c r="A57" s="12"/>
      <c r="B57" s="13"/>
      <c r="C57" s="13"/>
      <c r="D57" s="14"/>
      <c r="E57" s="15"/>
      <c r="F57" s="14"/>
      <c r="G57" s="15"/>
      <c r="H57" s="13"/>
      <c r="I57" s="18" t="str">
        <f t="shared" si="0"/>
        <v/>
      </c>
      <c r="J57" s="18" t="str">
        <f t="shared" si="1"/>
        <v/>
      </c>
      <c r="K57" s="19">
        <f t="shared" si="2"/>
        <v>87</v>
      </c>
      <c r="L57" s="18">
        <f t="shared" si="3"/>
        <v>11.673728813559322</v>
      </c>
      <c r="M57" s="18">
        <f t="shared" si="4"/>
        <v>0</v>
      </c>
      <c r="N57" s="18">
        <f t="shared" si="5"/>
        <v>1015.6144067796611</v>
      </c>
      <c r="O57" s="19">
        <f t="shared" si="6"/>
        <v>340</v>
      </c>
      <c r="P57" s="19">
        <f t="shared" si="7"/>
        <v>253</v>
      </c>
      <c r="Q57" s="20" t="str">
        <f>IF(COUNTA(A57:H57)=0,"",IF(A57="","REVISAR: FALTA FECHA",IF(NOT(ISNUMBER(A57)),"REVISAR: FECHA INVÁLIDA",IF(B57="","REVISAR: FALTA DOCUMENTO",IF(NOT(OR(C57="Compra",C57="Venta",C57="Ajuste entrada",C57="Ajuste salida")),"REVISAR: TIPO INVÁLIDO",IF(A57&lt;MAX($A$10:A56),"REVISAR: FECHA FUERA DE ORDEN",IF(AND(OR(C57="Compra",C57="Ajuste entrada"),NOT(AND(OR(C57="Compra",C57="Ajuste entrada"),ISNUMBER(D57),D57&gt;0,ISNUMBER(E57),E57&gt;0,OR(F57="",F57=0),OR(G57="",G57=0)))),"REVISAR: CAPTURA DE ENTRADA",IF(AND(C57="Venta",NOT(AND(C57="Venta",ISNUMBER(F57),F57&gt;0,ISNUMBER(G57),G57&gt;0,OR(D57="",D57=0),OR(E57="",E57=0)))),"REVISAR: CAPTURA DE VENTA",IF(AND(C57="Ajuste salida",NOT(AND(C57="Ajuste salida",ISNUMBER(F57),F57&gt;0,OR(D57="",D57=0),OR(E57="",E57=0),OR(G57="",G57=0)))),"REVISAR: CAPTURA DE AJUSTE",IF(K57&lt;0,"REVISAR: INVENTARIO NEGATIVO","OK"))))))))))</f>
        <v/>
      </c>
      <c r="R57" s="10"/>
      <c r="S57" s="10"/>
    </row>
    <row r="58" spans="1:19" ht="16.05" customHeight="1">
      <c r="A58" s="12"/>
      <c r="B58" s="13"/>
      <c r="C58" s="13"/>
      <c r="D58" s="14"/>
      <c r="E58" s="15"/>
      <c r="F58" s="14"/>
      <c r="G58" s="15"/>
      <c r="H58" s="13"/>
      <c r="I58" s="18" t="str">
        <f t="shared" si="0"/>
        <v/>
      </c>
      <c r="J58" s="18" t="str">
        <f t="shared" si="1"/>
        <v/>
      </c>
      <c r="K58" s="19">
        <f t="shared" si="2"/>
        <v>87</v>
      </c>
      <c r="L58" s="18">
        <f t="shared" si="3"/>
        <v>11.673728813559322</v>
      </c>
      <c r="M58" s="18">
        <f t="shared" si="4"/>
        <v>0</v>
      </c>
      <c r="N58" s="18">
        <f t="shared" si="5"/>
        <v>1015.6144067796611</v>
      </c>
      <c r="O58" s="19">
        <f t="shared" si="6"/>
        <v>340</v>
      </c>
      <c r="P58" s="19">
        <f t="shared" si="7"/>
        <v>253</v>
      </c>
      <c r="Q58" s="20" t="str">
        <f>IF(COUNTA(A58:H58)=0,"",IF(A58="","REVISAR: FALTA FECHA",IF(NOT(ISNUMBER(A58)),"REVISAR: FECHA INVÁLIDA",IF(B58="","REVISAR: FALTA DOCUMENTO",IF(NOT(OR(C58="Compra",C58="Venta",C58="Ajuste entrada",C58="Ajuste salida")),"REVISAR: TIPO INVÁLIDO",IF(A58&lt;MAX($A$10:A57),"REVISAR: FECHA FUERA DE ORDEN",IF(AND(OR(C58="Compra",C58="Ajuste entrada"),NOT(AND(OR(C58="Compra",C58="Ajuste entrada"),ISNUMBER(D58),D58&gt;0,ISNUMBER(E58),E58&gt;0,OR(F58="",F58=0),OR(G58="",G58=0)))),"REVISAR: CAPTURA DE ENTRADA",IF(AND(C58="Venta",NOT(AND(C58="Venta",ISNUMBER(F58),F58&gt;0,ISNUMBER(G58),G58&gt;0,OR(D58="",D58=0),OR(E58="",E58=0)))),"REVISAR: CAPTURA DE VENTA",IF(AND(C58="Ajuste salida",NOT(AND(C58="Ajuste salida",ISNUMBER(F58),F58&gt;0,OR(D58="",D58=0),OR(E58="",E58=0),OR(G58="",G58=0)))),"REVISAR: CAPTURA DE AJUSTE",IF(K58&lt;0,"REVISAR: INVENTARIO NEGATIVO","OK"))))))))))</f>
        <v/>
      </c>
      <c r="R58" s="10"/>
      <c r="S58" s="10"/>
    </row>
    <row r="59" spans="1:19" ht="16.05" customHeight="1">
      <c r="A59" s="12"/>
      <c r="B59" s="13"/>
      <c r="C59" s="13"/>
      <c r="D59" s="14"/>
      <c r="E59" s="15"/>
      <c r="F59" s="14"/>
      <c r="G59" s="15"/>
      <c r="H59" s="13"/>
      <c r="I59" s="18" t="str">
        <f t="shared" si="0"/>
        <v/>
      </c>
      <c r="J59" s="18" t="str">
        <f t="shared" si="1"/>
        <v/>
      </c>
      <c r="K59" s="19">
        <f t="shared" si="2"/>
        <v>87</v>
      </c>
      <c r="L59" s="18">
        <f t="shared" si="3"/>
        <v>11.673728813559322</v>
      </c>
      <c r="M59" s="18">
        <f t="shared" si="4"/>
        <v>0</v>
      </c>
      <c r="N59" s="18">
        <f t="shared" si="5"/>
        <v>1015.6144067796611</v>
      </c>
      <c r="O59" s="19">
        <f t="shared" si="6"/>
        <v>340</v>
      </c>
      <c r="P59" s="19">
        <f t="shared" si="7"/>
        <v>253</v>
      </c>
      <c r="Q59" s="20" t="str">
        <f>IF(COUNTA(A59:H59)=0,"",IF(A59="","REVISAR: FALTA FECHA",IF(NOT(ISNUMBER(A59)),"REVISAR: FECHA INVÁLIDA",IF(B59="","REVISAR: FALTA DOCUMENTO",IF(NOT(OR(C59="Compra",C59="Venta",C59="Ajuste entrada",C59="Ajuste salida")),"REVISAR: TIPO INVÁLIDO",IF(A59&lt;MAX($A$10:A58),"REVISAR: FECHA FUERA DE ORDEN",IF(AND(OR(C59="Compra",C59="Ajuste entrada"),NOT(AND(OR(C59="Compra",C59="Ajuste entrada"),ISNUMBER(D59),D59&gt;0,ISNUMBER(E59),E59&gt;0,OR(F59="",F59=0),OR(G59="",G59=0)))),"REVISAR: CAPTURA DE ENTRADA",IF(AND(C59="Venta",NOT(AND(C59="Venta",ISNUMBER(F59),F59&gt;0,ISNUMBER(G59),G59&gt;0,OR(D59="",D59=0),OR(E59="",E59=0)))),"REVISAR: CAPTURA DE VENTA",IF(AND(C59="Ajuste salida",NOT(AND(C59="Ajuste salida",ISNUMBER(F59),F59&gt;0,OR(D59="",D59=0),OR(E59="",E59=0),OR(G59="",G59=0)))),"REVISAR: CAPTURA DE AJUSTE",IF(K59&lt;0,"REVISAR: INVENTARIO NEGATIVO","OK"))))))))))</f>
        <v/>
      </c>
      <c r="R59" s="10"/>
      <c r="S59" s="10"/>
    </row>
    <row r="60" spans="1:19" ht="16.05" customHeight="1">
      <c r="A60" s="16"/>
      <c r="B60" s="16"/>
      <c r="C60" s="16"/>
      <c r="D60" s="16"/>
      <c r="E60" s="16"/>
      <c r="F60" s="16"/>
      <c r="G60" s="16"/>
      <c r="H60" s="16"/>
      <c r="I60" s="21" t="str">
        <f t="shared" si="0"/>
        <v/>
      </c>
      <c r="J60" s="21" t="str">
        <f t="shared" si="1"/>
        <v/>
      </c>
      <c r="K60" s="21">
        <f t="shared" si="2"/>
        <v>87</v>
      </c>
      <c r="L60" s="21">
        <f t="shared" si="3"/>
        <v>11.673728813559322</v>
      </c>
      <c r="M60" s="21">
        <f t="shared" si="4"/>
        <v>0</v>
      </c>
      <c r="N60" s="21">
        <f t="shared" si="5"/>
        <v>1015.6144067796611</v>
      </c>
      <c r="O60" s="21">
        <f t="shared" si="6"/>
        <v>340</v>
      </c>
      <c r="P60" s="21">
        <f t="shared" si="7"/>
        <v>253</v>
      </c>
      <c r="Q60" s="23" t="str">
        <f>IF(COUNTA(A60:H60)=0,"",IF(A60="","REVISAR: FALTA FECHA",IF(NOT(ISNUMBER(A60)),"REVISAR: FECHA INVÁLIDA",IF(B60="","REVISAR: FALTA DOCUMENTO",IF(NOT(OR(C60="Compra",C60="Venta",C60="Ajuste entrada",C60="Ajuste salida")),"REVISAR: TIPO INVÁLIDO",IF(A60&lt;MAX($A$10:A59),"REVISAR: FECHA FUERA DE ORDEN",IF(AND(OR(C60="Compra",C60="Ajuste entrada"),NOT(AND(OR(C60="Compra",C60="Ajuste entrada"),ISNUMBER(D60),D60&gt;0,ISNUMBER(E60),E60&gt;0,OR(F60="",F60=0),OR(G60="",G60=0)))),"REVISAR: CAPTURA DE ENTRADA",IF(AND(C60="Venta",NOT(AND(C60="Venta",ISNUMBER(F60),F60&gt;0,ISNUMBER(G60),G60&gt;0,OR(D60="",D60=0),OR(E60="",E60=0)))),"REVISAR: CAPTURA DE VENTA",IF(AND(C60="Ajuste salida",NOT(AND(C60="Ajuste salida",ISNUMBER(F60),F60&gt;0,OR(D60="",D60=0),OR(E60="",E60=0),OR(G60="",G60=0)))),"REVISAR: CAPTURA DE AJUSTE",IF(K60&lt;0,"REVISAR: INVENTARIO NEGATIVO","OK"))))))))))</f>
        <v/>
      </c>
      <c r="R60" s="10"/>
      <c r="S60" s="10"/>
    </row>
    <row r="61" spans="1:19" ht="16.05" customHeight="1">
      <c r="A61" s="16"/>
      <c r="B61" s="16"/>
      <c r="C61" s="16"/>
      <c r="D61" s="16"/>
      <c r="E61" s="16"/>
      <c r="F61" s="16"/>
      <c r="G61" s="16"/>
      <c r="H61" s="16"/>
      <c r="I61" s="21" t="str">
        <f t="shared" si="0"/>
        <v/>
      </c>
      <c r="J61" s="21" t="str">
        <f t="shared" si="1"/>
        <v/>
      </c>
      <c r="K61" s="21">
        <f t="shared" si="2"/>
        <v>87</v>
      </c>
      <c r="L61" s="21">
        <f t="shared" si="3"/>
        <v>11.673728813559322</v>
      </c>
      <c r="M61" s="21">
        <f t="shared" si="4"/>
        <v>0</v>
      </c>
      <c r="N61" s="21">
        <f t="shared" si="5"/>
        <v>1015.6144067796611</v>
      </c>
      <c r="O61" s="21">
        <f t="shared" si="6"/>
        <v>340</v>
      </c>
      <c r="P61" s="21">
        <f t="shared" si="7"/>
        <v>253</v>
      </c>
      <c r="Q61" s="23" t="str">
        <f>IF(COUNTA(A61:H61)=0,"",IF(A61="","REVISAR: FALTA FECHA",IF(NOT(ISNUMBER(A61)),"REVISAR: FECHA INVÁLIDA",IF(B61="","REVISAR: FALTA DOCUMENTO",IF(NOT(OR(C61="Compra",C61="Venta",C61="Ajuste entrada",C61="Ajuste salida")),"REVISAR: TIPO INVÁLIDO",IF(A61&lt;MAX($A$10:A60),"REVISAR: FECHA FUERA DE ORDEN",IF(AND(OR(C61="Compra",C61="Ajuste entrada"),NOT(AND(OR(C61="Compra",C61="Ajuste entrada"),ISNUMBER(D61),D61&gt;0,ISNUMBER(E61),E61&gt;0,OR(F61="",F61=0),OR(G61="",G61=0)))),"REVISAR: CAPTURA DE ENTRADA",IF(AND(C61="Venta",NOT(AND(C61="Venta",ISNUMBER(F61),F61&gt;0,ISNUMBER(G61),G61&gt;0,OR(D61="",D61=0),OR(E61="",E61=0)))),"REVISAR: CAPTURA DE VENTA",IF(AND(C61="Ajuste salida",NOT(AND(C61="Ajuste salida",ISNUMBER(F61),F61&gt;0,OR(D61="",D61=0),OR(E61="",E61=0),OR(G61="",G61=0)))),"REVISAR: CAPTURA DE AJUSTE",IF(K61&lt;0,"REVISAR: INVENTARIO NEGATIVO","OK"))))))))))</f>
        <v/>
      </c>
      <c r="R61" s="10"/>
      <c r="S61" s="10"/>
    </row>
    <row r="62" spans="1:19" ht="16.05" customHeight="1">
      <c r="A62" s="16"/>
      <c r="B62" s="16"/>
      <c r="C62" s="16"/>
      <c r="D62" s="16"/>
      <c r="E62" s="16"/>
      <c r="F62" s="16"/>
      <c r="G62" s="16"/>
      <c r="H62" s="16"/>
      <c r="I62" s="21" t="str">
        <f t="shared" si="0"/>
        <v/>
      </c>
      <c r="J62" s="21" t="str">
        <f t="shared" si="1"/>
        <v/>
      </c>
      <c r="K62" s="21">
        <f t="shared" si="2"/>
        <v>87</v>
      </c>
      <c r="L62" s="21">
        <f t="shared" si="3"/>
        <v>11.673728813559322</v>
      </c>
      <c r="M62" s="21">
        <f t="shared" si="4"/>
        <v>0</v>
      </c>
      <c r="N62" s="21">
        <f t="shared" si="5"/>
        <v>1015.6144067796611</v>
      </c>
      <c r="O62" s="21">
        <f t="shared" si="6"/>
        <v>340</v>
      </c>
      <c r="P62" s="21">
        <f t="shared" si="7"/>
        <v>253</v>
      </c>
      <c r="Q62" s="23" t="str">
        <f>IF(COUNTA(A62:H62)=0,"",IF(A62="","REVISAR: FALTA FECHA",IF(NOT(ISNUMBER(A62)),"REVISAR: FECHA INVÁLIDA",IF(B62="","REVISAR: FALTA DOCUMENTO",IF(NOT(OR(C62="Compra",C62="Venta",C62="Ajuste entrada",C62="Ajuste salida")),"REVISAR: TIPO INVÁLIDO",IF(A62&lt;MAX($A$10:A61),"REVISAR: FECHA FUERA DE ORDEN",IF(AND(OR(C62="Compra",C62="Ajuste entrada"),NOT(AND(OR(C62="Compra",C62="Ajuste entrada"),ISNUMBER(D62),D62&gt;0,ISNUMBER(E62),E62&gt;0,OR(F62="",F62=0),OR(G62="",G62=0)))),"REVISAR: CAPTURA DE ENTRADA",IF(AND(C62="Venta",NOT(AND(C62="Venta",ISNUMBER(F62),F62&gt;0,ISNUMBER(G62),G62&gt;0,OR(D62="",D62=0),OR(E62="",E62=0)))),"REVISAR: CAPTURA DE VENTA",IF(AND(C62="Ajuste salida",NOT(AND(C62="Ajuste salida",ISNUMBER(F62),F62&gt;0,OR(D62="",D62=0),OR(E62="",E62=0),OR(G62="",G62=0)))),"REVISAR: CAPTURA DE AJUSTE",IF(K62&lt;0,"REVISAR: INVENTARIO NEGATIVO","OK"))))))))))</f>
        <v/>
      </c>
      <c r="R62" s="10"/>
      <c r="S62" s="10"/>
    </row>
    <row r="63" spans="1:19" ht="16.05" customHeight="1">
      <c r="A63" s="16"/>
      <c r="B63" s="16"/>
      <c r="C63" s="16"/>
      <c r="D63" s="16"/>
      <c r="E63" s="16"/>
      <c r="F63" s="16"/>
      <c r="G63" s="16"/>
      <c r="H63" s="16"/>
      <c r="I63" s="21" t="str">
        <f t="shared" si="0"/>
        <v/>
      </c>
      <c r="J63" s="21" t="str">
        <f t="shared" si="1"/>
        <v/>
      </c>
      <c r="K63" s="21">
        <f t="shared" si="2"/>
        <v>87</v>
      </c>
      <c r="L63" s="21">
        <f t="shared" si="3"/>
        <v>11.673728813559322</v>
      </c>
      <c r="M63" s="21">
        <f t="shared" si="4"/>
        <v>0</v>
      </c>
      <c r="N63" s="21">
        <f t="shared" si="5"/>
        <v>1015.6144067796611</v>
      </c>
      <c r="O63" s="21">
        <f t="shared" si="6"/>
        <v>340</v>
      </c>
      <c r="P63" s="21">
        <f t="shared" si="7"/>
        <v>253</v>
      </c>
      <c r="Q63" s="23" t="str">
        <f>IF(COUNTA(A63:H63)=0,"",IF(A63="","REVISAR: FALTA FECHA",IF(NOT(ISNUMBER(A63)),"REVISAR: FECHA INVÁLIDA",IF(B63="","REVISAR: FALTA DOCUMENTO",IF(NOT(OR(C63="Compra",C63="Venta",C63="Ajuste entrada",C63="Ajuste salida")),"REVISAR: TIPO INVÁLIDO",IF(A63&lt;MAX($A$10:A62),"REVISAR: FECHA FUERA DE ORDEN",IF(AND(OR(C63="Compra",C63="Ajuste entrada"),NOT(AND(OR(C63="Compra",C63="Ajuste entrada"),ISNUMBER(D63),D63&gt;0,ISNUMBER(E63),E63&gt;0,OR(F63="",F63=0),OR(G63="",G63=0)))),"REVISAR: CAPTURA DE ENTRADA",IF(AND(C63="Venta",NOT(AND(C63="Venta",ISNUMBER(F63),F63&gt;0,ISNUMBER(G63),G63&gt;0,OR(D63="",D63=0),OR(E63="",E63=0)))),"REVISAR: CAPTURA DE VENTA",IF(AND(C63="Ajuste salida",NOT(AND(C63="Ajuste salida",ISNUMBER(F63),F63&gt;0,OR(D63="",D63=0),OR(E63="",E63=0),OR(G63="",G63=0)))),"REVISAR: CAPTURA DE AJUSTE",IF(K63&lt;0,"REVISAR: INVENTARIO NEGATIVO","OK"))))))))))</f>
        <v/>
      </c>
      <c r="R63" s="10"/>
      <c r="S63" s="10"/>
    </row>
    <row r="64" spans="1:19" ht="16.05" customHeight="1">
      <c r="A64" s="16"/>
      <c r="B64" s="16"/>
      <c r="C64" s="16"/>
      <c r="D64" s="16"/>
      <c r="E64" s="16"/>
      <c r="F64" s="16"/>
      <c r="G64" s="16"/>
      <c r="H64" s="16"/>
      <c r="I64" s="21" t="str">
        <f t="shared" si="0"/>
        <v/>
      </c>
      <c r="J64" s="21" t="str">
        <f t="shared" si="1"/>
        <v/>
      </c>
      <c r="K64" s="21">
        <f t="shared" si="2"/>
        <v>87</v>
      </c>
      <c r="L64" s="21">
        <f t="shared" si="3"/>
        <v>11.673728813559322</v>
      </c>
      <c r="M64" s="21">
        <f t="shared" si="4"/>
        <v>0</v>
      </c>
      <c r="N64" s="21">
        <f t="shared" si="5"/>
        <v>1015.6144067796611</v>
      </c>
      <c r="O64" s="21">
        <f t="shared" si="6"/>
        <v>340</v>
      </c>
      <c r="P64" s="21">
        <f t="shared" si="7"/>
        <v>253</v>
      </c>
      <c r="Q64" s="23" t="str">
        <f>IF(COUNTA(A64:H64)=0,"",IF(A64="","REVISAR: FALTA FECHA",IF(NOT(ISNUMBER(A64)),"REVISAR: FECHA INVÁLIDA",IF(B64="","REVISAR: FALTA DOCUMENTO",IF(NOT(OR(C64="Compra",C64="Venta",C64="Ajuste entrada",C64="Ajuste salida")),"REVISAR: TIPO INVÁLIDO",IF(A64&lt;MAX($A$10:A63),"REVISAR: FECHA FUERA DE ORDEN",IF(AND(OR(C64="Compra",C64="Ajuste entrada"),NOT(AND(OR(C64="Compra",C64="Ajuste entrada"),ISNUMBER(D64),D64&gt;0,ISNUMBER(E64),E64&gt;0,OR(F64="",F64=0),OR(G64="",G64=0)))),"REVISAR: CAPTURA DE ENTRADA",IF(AND(C64="Venta",NOT(AND(C64="Venta",ISNUMBER(F64),F64&gt;0,ISNUMBER(G64),G64&gt;0,OR(D64="",D64=0),OR(E64="",E64=0)))),"REVISAR: CAPTURA DE VENTA",IF(AND(C64="Ajuste salida",NOT(AND(C64="Ajuste salida",ISNUMBER(F64),F64&gt;0,OR(D64="",D64=0),OR(E64="",E64=0),OR(G64="",G64=0)))),"REVISAR: CAPTURA DE AJUSTE",IF(K64&lt;0,"REVISAR: INVENTARIO NEGATIVO","OK"))))))))))</f>
        <v/>
      </c>
      <c r="R64" s="10"/>
      <c r="S64" s="10"/>
    </row>
    <row r="65" spans="1:19" ht="16.05" customHeight="1">
      <c r="A65" s="16"/>
      <c r="B65" s="16"/>
      <c r="C65" s="16"/>
      <c r="D65" s="16"/>
      <c r="E65" s="16"/>
      <c r="F65" s="16"/>
      <c r="G65" s="16"/>
      <c r="H65" s="16"/>
      <c r="I65" s="21" t="str">
        <f t="shared" si="0"/>
        <v/>
      </c>
      <c r="J65" s="21" t="str">
        <f t="shared" si="1"/>
        <v/>
      </c>
      <c r="K65" s="21">
        <f t="shared" si="2"/>
        <v>87</v>
      </c>
      <c r="L65" s="21">
        <f t="shared" si="3"/>
        <v>11.673728813559322</v>
      </c>
      <c r="M65" s="21">
        <f t="shared" si="4"/>
        <v>0</v>
      </c>
      <c r="N65" s="21">
        <f t="shared" si="5"/>
        <v>1015.6144067796611</v>
      </c>
      <c r="O65" s="21">
        <f t="shared" si="6"/>
        <v>340</v>
      </c>
      <c r="P65" s="21">
        <f t="shared" si="7"/>
        <v>253</v>
      </c>
      <c r="Q65" s="23" t="str">
        <f>IF(COUNTA(A65:H65)=0,"",IF(A65="","REVISAR: FALTA FECHA",IF(NOT(ISNUMBER(A65)),"REVISAR: FECHA INVÁLIDA",IF(B65="","REVISAR: FALTA DOCUMENTO",IF(NOT(OR(C65="Compra",C65="Venta",C65="Ajuste entrada",C65="Ajuste salida")),"REVISAR: TIPO INVÁLIDO",IF(A65&lt;MAX($A$10:A64),"REVISAR: FECHA FUERA DE ORDEN",IF(AND(OR(C65="Compra",C65="Ajuste entrada"),NOT(AND(OR(C65="Compra",C65="Ajuste entrada"),ISNUMBER(D65),D65&gt;0,ISNUMBER(E65),E65&gt;0,OR(F65="",F65=0),OR(G65="",G65=0)))),"REVISAR: CAPTURA DE ENTRADA",IF(AND(C65="Venta",NOT(AND(C65="Venta",ISNUMBER(F65),F65&gt;0,ISNUMBER(G65),G65&gt;0,OR(D65="",D65=0),OR(E65="",E65=0)))),"REVISAR: CAPTURA DE VENTA",IF(AND(C65="Ajuste salida",NOT(AND(C65="Ajuste salida",ISNUMBER(F65),F65&gt;0,OR(D65="",D65=0),OR(E65="",E65=0),OR(G65="",G65=0)))),"REVISAR: CAPTURA DE AJUSTE",IF(K65&lt;0,"REVISAR: INVENTARIO NEGATIVO","OK"))))))))))</f>
        <v/>
      </c>
      <c r="R65" s="10"/>
      <c r="S65" s="10"/>
    </row>
    <row r="66" spans="1:19" ht="16.05" customHeight="1">
      <c r="A66" s="16"/>
      <c r="B66" s="16"/>
      <c r="C66" s="16"/>
      <c r="D66" s="16"/>
      <c r="E66" s="16"/>
      <c r="F66" s="16"/>
      <c r="G66" s="16"/>
      <c r="H66" s="16"/>
      <c r="I66" s="21" t="str">
        <f t="shared" si="0"/>
        <v/>
      </c>
      <c r="J66" s="21" t="str">
        <f t="shared" si="1"/>
        <v/>
      </c>
      <c r="K66" s="21">
        <f t="shared" si="2"/>
        <v>87</v>
      </c>
      <c r="L66" s="21">
        <f t="shared" si="3"/>
        <v>11.673728813559322</v>
      </c>
      <c r="M66" s="21">
        <f t="shared" si="4"/>
        <v>0</v>
      </c>
      <c r="N66" s="21">
        <f t="shared" si="5"/>
        <v>1015.6144067796611</v>
      </c>
      <c r="O66" s="21">
        <f t="shared" si="6"/>
        <v>340</v>
      </c>
      <c r="P66" s="21">
        <f t="shared" si="7"/>
        <v>253</v>
      </c>
      <c r="Q66" s="23" t="str">
        <f>IF(COUNTA(A66:H66)=0,"",IF(A66="","REVISAR: FALTA FECHA",IF(NOT(ISNUMBER(A66)),"REVISAR: FECHA INVÁLIDA",IF(B66="","REVISAR: FALTA DOCUMENTO",IF(NOT(OR(C66="Compra",C66="Venta",C66="Ajuste entrada",C66="Ajuste salida")),"REVISAR: TIPO INVÁLIDO",IF(A66&lt;MAX($A$10:A65),"REVISAR: FECHA FUERA DE ORDEN",IF(AND(OR(C66="Compra",C66="Ajuste entrada"),NOT(AND(OR(C66="Compra",C66="Ajuste entrada"),ISNUMBER(D66),D66&gt;0,ISNUMBER(E66),E66&gt;0,OR(F66="",F66=0),OR(G66="",G66=0)))),"REVISAR: CAPTURA DE ENTRADA",IF(AND(C66="Venta",NOT(AND(C66="Venta",ISNUMBER(F66),F66&gt;0,ISNUMBER(G66),G66&gt;0,OR(D66="",D66=0),OR(E66="",E66=0)))),"REVISAR: CAPTURA DE VENTA",IF(AND(C66="Ajuste salida",NOT(AND(C66="Ajuste salida",ISNUMBER(F66),F66&gt;0,OR(D66="",D66=0),OR(E66="",E66=0),OR(G66="",G66=0)))),"REVISAR: CAPTURA DE AJUSTE",IF(K66&lt;0,"REVISAR: INVENTARIO NEGATIVO","OK"))))))))))</f>
        <v/>
      </c>
      <c r="R66" s="10"/>
      <c r="S66" s="10"/>
    </row>
    <row r="67" spans="1:19" ht="16.05" customHeight="1">
      <c r="A67" s="16"/>
      <c r="B67" s="16"/>
      <c r="C67" s="16"/>
      <c r="D67" s="16"/>
      <c r="E67" s="16"/>
      <c r="F67" s="16"/>
      <c r="G67" s="16"/>
      <c r="H67" s="16"/>
      <c r="I67" s="21" t="str">
        <f t="shared" si="0"/>
        <v/>
      </c>
      <c r="J67" s="21" t="str">
        <f t="shared" si="1"/>
        <v/>
      </c>
      <c r="K67" s="21">
        <f t="shared" si="2"/>
        <v>87</v>
      </c>
      <c r="L67" s="21">
        <f t="shared" si="3"/>
        <v>11.673728813559322</v>
      </c>
      <c r="M67" s="21">
        <f t="shared" si="4"/>
        <v>0</v>
      </c>
      <c r="N67" s="21">
        <f t="shared" si="5"/>
        <v>1015.6144067796611</v>
      </c>
      <c r="O67" s="21">
        <f t="shared" si="6"/>
        <v>340</v>
      </c>
      <c r="P67" s="21">
        <f t="shared" si="7"/>
        <v>253</v>
      </c>
      <c r="Q67" s="23" t="str">
        <f>IF(COUNTA(A67:H67)=0,"",IF(A67="","REVISAR: FALTA FECHA",IF(NOT(ISNUMBER(A67)),"REVISAR: FECHA INVÁLIDA",IF(B67="","REVISAR: FALTA DOCUMENTO",IF(NOT(OR(C67="Compra",C67="Venta",C67="Ajuste entrada",C67="Ajuste salida")),"REVISAR: TIPO INVÁLIDO",IF(A67&lt;MAX($A$10:A66),"REVISAR: FECHA FUERA DE ORDEN",IF(AND(OR(C67="Compra",C67="Ajuste entrada"),NOT(AND(OR(C67="Compra",C67="Ajuste entrada"),ISNUMBER(D67),D67&gt;0,ISNUMBER(E67),E67&gt;0,OR(F67="",F67=0),OR(G67="",G67=0)))),"REVISAR: CAPTURA DE ENTRADA",IF(AND(C67="Venta",NOT(AND(C67="Venta",ISNUMBER(F67),F67&gt;0,ISNUMBER(G67),G67&gt;0,OR(D67="",D67=0),OR(E67="",E67=0)))),"REVISAR: CAPTURA DE VENTA",IF(AND(C67="Ajuste salida",NOT(AND(C67="Ajuste salida",ISNUMBER(F67),F67&gt;0,OR(D67="",D67=0),OR(E67="",E67=0),OR(G67="",G67=0)))),"REVISAR: CAPTURA DE AJUSTE",IF(K67&lt;0,"REVISAR: INVENTARIO NEGATIVO","OK"))))))))))</f>
        <v/>
      </c>
      <c r="R67" s="10"/>
      <c r="S67" s="10"/>
    </row>
    <row r="68" spans="1:19" ht="16.05" customHeight="1">
      <c r="A68" s="16"/>
      <c r="B68" s="16"/>
      <c r="C68" s="16"/>
      <c r="D68" s="16"/>
      <c r="E68" s="16"/>
      <c r="F68" s="16"/>
      <c r="G68" s="16"/>
      <c r="H68" s="16"/>
      <c r="I68" s="21" t="str">
        <f t="shared" si="0"/>
        <v/>
      </c>
      <c r="J68" s="21" t="str">
        <f t="shared" si="1"/>
        <v/>
      </c>
      <c r="K68" s="21">
        <f t="shared" si="2"/>
        <v>87</v>
      </c>
      <c r="L68" s="21">
        <f t="shared" si="3"/>
        <v>11.673728813559322</v>
      </c>
      <c r="M68" s="21">
        <f t="shared" si="4"/>
        <v>0</v>
      </c>
      <c r="N68" s="21">
        <f t="shared" si="5"/>
        <v>1015.6144067796611</v>
      </c>
      <c r="O68" s="21">
        <f t="shared" si="6"/>
        <v>340</v>
      </c>
      <c r="P68" s="21">
        <f t="shared" si="7"/>
        <v>253</v>
      </c>
      <c r="Q68" s="23" t="str">
        <f>IF(COUNTA(A68:H68)=0,"",IF(A68="","REVISAR: FALTA FECHA",IF(NOT(ISNUMBER(A68)),"REVISAR: FECHA INVÁLIDA",IF(B68="","REVISAR: FALTA DOCUMENTO",IF(NOT(OR(C68="Compra",C68="Venta",C68="Ajuste entrada",C68="Ajuste salida")),"REVISAR: TIPO INVÁLIDO",IF(A68&lt;MAX($A$10:A67),"REVISAR: FECHA FUERA DE ORDEN",IF(AND(OR(C68="Compra",C68="Ajuste entrada"),NOT(AND(OR(C68="Compra",C68="Ajuste entrada"),ISNUMBER(D68),D68&gt;0,ISNUMBER(E68),E68&gt;0,OR(F68="",F68=0),OR(G68="",G68=0)))),"REVISAR: CAPTURA DE ENTRADA",IF(AND(C68="Venta",NOT(AND(C68="Venta",ISNUMBER(F68),F68&gt;0,ISNUMBER(G68),G68&gt;0,OR(D68="",D68=0),OR(E68="",E68=0)))),"REVISAR: CAPTURA DE VENTA",IF(AND(C68="Ajuste salida",NOT(AND(C68="Ajuste salida",ISNUMBER(F68),F68&gt;0,OR(D68="",D68=0),OR(E68="",E68=0),OR(G68="",G68=0)))),"REVISAR: CAPTURA DE AJUSTE",IF(K68&lt;0,"REVISAR: INVENTARIO NEGATIVO","OK"))))))))))</f>
        <v/>
      </c>
      <c r="R68" s="10"/>
      <c r="S68" s="10"/>
    </row>
    <row r="69" spans="1:19" ht="16.05" customHeight="1">
      <c r="A69" s="16"/>
      <c r="B69" s="16"/>
      <c r="C69" s="16"/>
      <c r="D69" s="16"/>
      <c r="E69" s="16"/>
      <c r="F69" s="16"/>
      <c r="G69" s="16"/>
      <c r="H69" s="16"/>
      <c r="I69" s="21" t="str">
        <f t="shared" si="0"/>
        <v/>
      </c>
      <c r="J69" s="21" t="str">
        <f t="shared" si="1"/>
        <v/>
      </c>
      <c r="K69" s="21">
        <f t="shared" si="2"/>
        <v>87</v>
      </c>
      <c r="L69" s="21">
        <f t="shared" si="3"/>
        <v>11.673728813559322</v>
      </c>
      <c r="M69" s="21">
        <f t="shared" si="4"/>
        <v>0</v>
      </c>
      <c r="N69" s="21">
        <f t="shared" si="5"/>
        <v>1015.6144067796611</v>
      </c>
      <c r="O69" s="21">
        <f t="shared" si="6"/>
        <v>340</v>
      </c>
      <c r="P69" s="21">
        <f t="shared" si="7"/>
        <v>253</v>
      </c>
      <c r="Q69" s="23" t="str">
        <f>IF(COUNTA(A69:H69)=0,"",IF(A69="","REVISAR: FALTA FECHA",IF(NOT(ISNUMBER(A69)),"REVISAR: FECHA INVÁLIDA",IF(B69="","REVISAR: FALTA DOCUMENTO",IF(NOT(OR(C69="Compra",C69="Venta",C69="Ajuste entrada",C69="Ajuste salida")),"REVISAR: TIPO INVÁLIDO",IF(A69&lt;MAX($A$10:A68),"REVISAR: FECHA FUERA DE ORDEN",IF(AND(OR(C69="Compra",C69="Ajuste entrada"),NOT(AND(OR(C69="Compra",C69="Ajuste entrada"),ISNUMBER(D69),D69&gt;0,ISNUMBER(E69),E69&gt;0,OR(F69="",F69=0),OR(G69="",G69=0)))),"REVISAR: CAPTURA DE ENTRADA",IF(AND(C69="Venta",NOT(AND(C69="Venta",ISNUMBER(F69),F69&gt;0,ISNUMBER(G69),G69&gt;0,OR(D69="",D69=0),OR(E69="",E69=0)))),"REVISAR: CAPTURA DE VENTA",IF(AND(C69="Ajuste salida",NOT(AND(C69="Ajuste salida",ISNUMBER(F69),F69&gt;0,OR(D69="",D69=0),OR(E69="",E69=0),OR(G69="",G69=0)))),"REVISAR: CAPTURA DE AJUSTE",IF(K69&lt;0,"REVISAR: INVENTARIO NEGATIVO","OK"))))))))))</f>
        <v/>
      </c>
      <c r="R69" s="10"/>
      <c r="S69" s="10"/>
    </row>
    <row r="70" spans="1:19" ht="16.05" customHeight="1">
      <c r="A70" s="16"/>
      <c r="B70" s="16"/>
      <c r="C70" s="16"/>
      <c r="D70" s="16"/>
      <c r="E70" s="16"/>
      <c r="F70" s="16"/>
      <c r="G70" s="16"/>
      <c r="H70" s="16"/>
      <c r="I70" s="21" t="str">
        <f t="shared" si="0"/>
        <v/>
      </c>
      <c r="J70" s="21" t="str">
        <f t="shared" si="1"/>
        <v/>
      </c>
      <c r="K70" s="21">
        <f t="shared" si="2"/>
        <v>87</v>
      </c>
      <c r="L70" s="21">
        <f t="shared" si="3"/>
        <v>11.673728813559322</v>
      </c>
      <c r="M70" s="21">
        <f t="shared" si="4"/>
        <v>0</v>
      </c>
      <c r="N70" s="21">
        <f t="shared" si="5"/>
        <v>1015.6144067796611</v>
      </c>
      <c r="O70" s="21">
        <f t="shared" si="6"/>
        <v>340</v>
      </c>
      <c r="P70" s="21">
        <f t="shared" si="7"/>
        <v>253</v>
      </c>
      <c r="Q70" s="23" t="str">
        <f>IF(COUNTA(A70:H70)=0,"",IF(A70="","REVISAR: FALTA FECHA",IF(NOT(ISNUMBER(A70)),"REVISAR: FECHA INVÁLIDA",IF(B70="","REVISAR: FALTA DOCUMENTO",IF(NOT(OR(C70="Compra",C70="Venta",C70="Ajuste entrada",C70="Ajuste salida")),"REVISAR: TIPO INVÁLIDO",IF(A70&lt;MAX($A$10:A69),"REVISAR: FECHA FUERA DE ORDEN",IF(AND(OR(C70="Compra",C70="Ajuste entrada"),NOT(AND(OR(C70="Compra",C70="Ajuste entrada"),ISNUMBER(D70),D70&gt;0,ISNUMBER(E70),E70&gt;0,OR(F70="",F70=0),OR(G70="",G70=0)))),"REVISAR: CAPTURA DE ENTRADA",IF(AND(C70="Venta",NOT(AND(C70="Venta",ISNUMBER(F70),F70&gt;0,ISNUMBER(G70),G70&gt;0,OR(D70="",D70=0),OR(E70="",E70=0)))),"REVISAR: CAPTURA DE VENTA",IF(AND(C70="Ajuste salida",NOT(AND(C70="Ajuste salida",ISNUMBER(F70),F70&gt;0,OR(D70="",D70=0),OR(E70="",E70=0),OR(G70="",G70=0)))),"REVISAR: CAPTURA DE AJUSTE",IF(K70&lt;0,"REVISAR: INVENTARIO NEGATIVO","OK"))))))))))</f>
        <v/>
      </c>
      <c r="R70" s="10"/>
      <c r="S70" s="10"/>
    </row>
    <row r="71" spans="1:19" ht="16.05" customHeight="1">
      <c r="A71" s="16"/>
      <c r="B71" s="16"/>
      <c r="C71" s="16"/>
      <c r="D71" s="16"/>
      <c r="E71" s="16"/>
      <c r="F71" s="16"/>
      <c r="G71" s="16"/>
      <c r="H71" s="16"/>
      <c r="I71" s="21" t="str">
        <f t="shared" si="0"/>
        <v/>
      </c>
      <c r="J71" s="21" t="str">
        <f t="shared" si="1"/>
        <v/>
      </c>
      <c r="K71" s="21">
        <f t="shared" si="2"/>
        <v>87</v>
      </c>
      <c r="L71" s="21">
        <f t="shared" si="3"/>
        <v>11.673728813559322</v>
      </c>
      <c r="M71" s="21">
        <f t="shared" si="4"/>
        <v>0</v>
      </c>
      <c r="N71" s="21">
        <f t="shared" si="5"/>
        <v>1015.6144067796611</v>
      </c>
      <c r="O71" s="21">
        <f t="shared" si="6"/>
        <v>340</v>
      </c>
      <c r="P71" s="21">
        <f t="shared" si="7"/>
        <v>253</v>
      </c>
      <c r="Q71" s="23" t="str">
        <f>IF(COUNTA(A71:H71)=0,"",IF(A71="","REVISAR: FALTA FECHA",IF(NOT(ISNUMBER(A71)),"REVISAR: FECHA INVÁLIDA",IF(B71="","REVISAR: FALTA DOCUMENTO",IF(NOT(OR(C71="Compra",C71="Venta",C71="Ajuste entrada",C71="Ajuste salida")),"REVISAR: TIPO INVÁLIDO",IF(A71&lt;MAX($A$10:A70),"REVISAR: FECHA FUERA DE ORDEN",IF(AND(OR(C71="Compra",C71="Ajuste entrada"),NOT(AND(OR(C71="Compra",C71="Ajuste entrada"),ISNUMBER(D71),D71&gt;0,ISNUMBER(E71),E71&gt;0,OR(F71="",F71=0),OR(G71="",G71=0)))),"REVISAR: CAPTURA DE ENTRADA",IF(AND(C71="Venta",NOT(AND(C71="Venta",ISNUMBER(F71),F71&gt;0,ISNUMBER(G71),G71&gt;0,OR(D71="",D71=0),OR(E71="",E71=0)))),"REVISAR: CAPTURA DE VENTA",IF(AND(C71="Ajuste salida",NOT(AND(C71="Ajuste salida",ISNUMBER(F71),F71&gt;0,OR(D71="",D71=0),OR(E71="",E71=0),OR(G71="",G71=0)))),"REVISAR: CAPTURA DE AJUSTE",IF(K71&lt;0,"REVISAR: INVENTARIO NEGATIVO","OK"))))))))))</f>
        <v/>
      </c>
      <c r="R71" s="10"/>
      <c r="S71" s="10"/>
    </row>
    <row r="72" spans="1:19" ht="16.05" customHeight="1">
      <c r="A72" s="16"/>
      <c r="B72" s="16"/>
      <c r="C72" s="16"/>
      <c r="D72" s="16"/>
      <c r="E72" s="16"/>
      <c r="F72" s="16"/>
      <c r="G72" s="16"/>
      <c r="H72" s="16"/>
      <c r="I72" s="21" t="str">
        <f t="shared" si="0"/>
        <v/>
      </c>
      <c r="J72" s="21" t="str">
        <f t="shared" si="1"/>
        <v/>
      </c>
      <c r="K72" s="21">
        <f t="shared" si="2"/>
        <v>87</v>
      </c>
      <c r="L72" s="21">
        <f t="shared" si="3"/>
        <v>11.673728813559322</v>
      </c>
      <c r="M72" s="21">
        <f t="shared" si="4"/>
        <v>0</v>
      </c>
      <c r="N72" s="21">
        <f t="shared" si="5"/>
        <v>1015.6144067796611</v>
      </c>
      <c r="O72" s="21">
        <f t="shared" si="6"/>
        <v>340</v>
      </c>
      <c r="P72" s="21">
        <f t="shared" si="7"/>
        <v>253</v>
      </c>
      <c r="Q72" s="23" t="str">
        <f>IF(COUNTA(A72:H72)=0,"",IF(A72="","REVISAR: FALTA FECHA",IF(NOT(ISNUMBER(A72)),"REVISAR: FECHA INVÁLIDA",IF(B72="","REVISAR: FALTA DOCUMENTO",IF(NOT(OR(C72="Compra",C72="Venta",C72="Ajuste entrada",C72="Ajuste salida")),"REVISAR: TIPO INVÁLIDO",IF(A72&lt;MAX($A$10:A71),"REVISAR: FECHA FUERA DE ORDEN",IF(AND(OR(C72="Compra",C72="Ajuste entrada"),NOT(AND(OR(C72="Compra",C72="Ajuste entrada"),ISNUMBER(D72),D72&gt;0,ISNUMBER(E72),E72&gt;0,OR(F72="",F72=0),OR(G72="",G72=0)))),"REVISAR: CAPTURA DE ENTRADA",IF(AND(C72="Venta",NOT(AND(C72="Venta",ISNUMBER(F72),F72&gt;0,ISNUMBER(G72),G72&gt;0,OR(D72="",D72=0),OR(E72="",E72=0)))),"REVISAR: CAPTURA DE VENTA",IF(AND(C72="Ajuste salida",NOT(AND(C72="Ajuste salida",ISNUMBER(F72),F72&gt;0,OR(D72="",D72=0),OR(E72="",E72=0),OR(G72="",G72=0)))),"REVISAR: CAPTURA DE AJUSTE",IF(K72&lt;0,"REVISAR: INVENTARIO NEGATIVO","OK"))))))))))</f>
        <v/>
      </c>
      <c r="R72" s="10"/>
      <c r="S72" s="10"/>
    </row>
    <row r="73" spans="1:19" ht="16.05" customHeight="1">
      <c r="A73" s="16"/>
      <c r="B73" s="16"/>
      <c r="C73" s="16"/>
      <c r="D73" s="16"/>
      <c r="E73" s="16"/>
      <c r="F73" s="16"/>
      <c r="G73" s="16"/>
      <c r="H73" s="16"/>
      <c r="I73" s="21" t="str">
        <f t="shared" si="0"/>
        <v/>
      </c>
      <c r="J73" s="21" t="str">
        <f t="shared" si="1"/>
        <v/>
      </c>
      <c r="K73" s="21">
        <f t="shared" si="2"/>
        <v>87</v>
      </c>
      <c r="L73" s="21">
        <f t="shared" si="3"/>
        <v>11.673728813559322</v>
      </c>
      <c r="M73" s="21">
        <f t="shared" si="4"/>
        <v>0</v>
      </c>
      <c r="N73" s="21">
        <f t="shared" si="5"/>
        <v>1015.6144067796611</v>
      </c>
      <c r="O73" s="21">
        <f t="shared" si="6"/>
        <v>340</v>
      </c>
      <c r="P73" s="21">
        <f t="shared" si="7"/>
        <v>253</v>
      </c>
      <c r="Q73" s="23" t="str">
        <f>IF(COUNTA(A73:H73)=0,"",IF(A73="","REVISAR: FALTA FECHA",IF(NOT(ISNUMBER(A73)),"REVISAR: FECHA INVÁLIDA",IF(B73="","REVISAR: FALTA DOCUMENTO",IF(NOT(OR(C73="Compra",C73="Venta",C73="Ajuste entrada",C73="Ajuste salida")),"REVISAR: TIPO INVÁLIDO",IF(A73&lt;MAX($A$10:A72),"REVISAR: FECHA FUERA DE ORDEN",IF(AND(OR(C73="Compra",C73="Ajuste entrada"),NOT(AND(OR(C73="Compra",C73="Ajuste entrada"),ISNUMBER(D73),D73&gt;0,ISNUMBER(E73),E73&gt;0,OR(F73="",F73=0),OR(G73="",G73=0)))),"REVISAR: CAPTURA DE ENTRADA",IF(AND(C73="Venta",NOT(AND(C73="Venta",ISNUMBER(F73),F73&gt;0,ISNUMBER(G73),G73&gt;0,OR(D73="",D73=0),OR(E73="",E73=0)))),"REVISAR: CAPTURA DE VENTA",IF(AND(C73="Ajuste salida",NOT(AND(C73="Ajuste salida",ISNUMBER(F73),F73&gt;0,OR(D73="",D73=0),OR(E73="",E73=0),OR(G73="",G73=0)))),"REVISAR: CAPTURA DE AJUSTE",IF(K73&lt;0,"REVISAR: INVENTARIO NEGATIVO","OK"))))))))))</f>
        <v/>
      </c>
      <c r="R73" s="10"/>
      <c r="S73" s="10"/>
    </row>
    <row r="74" spans="1:19" ht="16.05" customHeight="1">
      <c r="A74" s="16"/>
      <c r="B74" s="16"/>
      <c r="C74" s="16"/>
      <c r="D74" s="16"/>
      <c r="E74" s="16"/>
      <c r="F74" s="16"/>
      <c r="G74" s="16"/>
      <c r="H74" s="16"/>
      <c r="I74" s="21" t="str">
        <f t="shared" ref="I74:I137" si="8">IF(A74="","",IF(AND(OR(C74="Compra",C74="Ajuste entrada"),ISNUMBER(D74),D74&gt;0,ISNUMBER(E74),E74&gt;0,OR(F74="",F74=0),OR(G74="",G74=0)),D74*E74,0))</f>
        <v/>
      </c>
      <c r="J74" s="21" t="str">
        <f t="shared" ref="J74:J137" si="9">IF(A74="","",IF(AND(C74="Venta",ISNUMBER(F74),F74&gt;0,ISNUMBER(G74),G74&gt;0,OR(D74="",D74=0),OR(E74="",E74=0)),F74*G74,0))</f>
        <v/>
      </c>
      <c r="K74" s="21">
        <f t="shared" si="2"/>
        <v>87</v>
      </c>
      <c r="L74" s="21">
        <f t="shared" si="3"/>
        <v>11.673728813559322</v>
      </c>
      <c r="M74" s="21">
        <f t="shared" si="4"/>
        <v>0</v>
      </c>
      <c r="N74" s="21">
        <f t="shared" si="5"/>
        <v>1015.6144067796611</v>
      </c>
      <c r="O74" s="21">
        <f t="shared" si="6"/>
        <v>340</v>
      </c>
      <c r="P74" s="21">
        <f t="shared" si="7"/>
        <v>253</v>
      </c>
      <c r="Q74" s="23" t="str">
        <f>IF(COUNTA(A74:H74)=0,"",IF(A74="","REVISAR: FALTA FECHA",IF(NOT(ISNUMBER(A74)),"REVISAR: FECHA INVÁLIDA",IF(B74="","REVISAR: FALTA DOCUMENTO",IF(NOT(OR(C74="Compra",C74="Venta",C74="Ajuste entrada",C74="Ajuste salida")),"REVISAR: TIPO INVÁLIDO",IF(A74&lt;MAX($A$10:A73),"REVISAR: FECHA FUERA DE ORDEN",IF(AND(OR(C74="Compra",C74="Ajuste entrada"),NOT(AND(OR(C74="Compra",C74="Ajuste entrada"),ISNUMBER(D74),D74&gt;0,ISNUMBER(E74),E74&gt;0,OR(F74="",F74=0),OR(G74="",G74=0)))),"REVISAR: CAPTURA DE ENTRADA",IF(AND(C74="Venta",NOT(AND(C74="Venta",ISNUMBER(F74),F74&gt;0,ISNUMBER(G74),G74&gt;0,OR(D74="",D74=0),OR(E74="",E74=0)))),"REVISAR: CAPTURA DE VENTA",IF(AND(C74="Ajuste salida",NOT(AND(C74="Ajuste salida",ISNUMBER(F74),F74&gt;0,OR(D74="",D74=0),OR(E74="",E74=0),OR(G74="",G74=0)))),"REVISAR: CAPTURA DE AJUSTE",IF(K74&lt;0,"REVISAR: INVENTARIO NEGATIVO","OK"))))))))))</f>
        <v/>
      </c>
      <c r="R74" s="10"/>
      <c r="S74" s="10"/>
    </row>
    <row r="75" spans="1:19" ht="16.05" customHeight="1">
      <c r="A75" s="16"/>
      <c r="B75" s="16"/>
      <c r="C75" s="16"/>
      <c r="D75" s="16"/>
      <c r="E75" s="16"/>
      <c r="F75" s="16"/>
      <c r="G75" s="16"/>
      <c r="H75" s="16"/>
      <c r="I75" s="21" t="str">
        <f t="shared" si="8"/>
        <v/>
      </c>
      <c r="J75" s="21" t="str">
        <f t="shared" si="9"/>
        <v/>
      </c>
      <c r="K75" s="21">
        <f t="shared" ref="K75:K138" si="10">IF(A75="",K74,K74+IF(AND(OR(C75="Compra",C75="Ajuste entrada"),ISNUMBER(D75),D75&gt;0,ISNUMBER(E75),E75&gt;0,OR(F75="",F75=0),OR(G75="",G75=0)),D75,0)-IF(OR(AND(C75="Venta",ISNUMBER(F75),F75&gt;0,ISNUMBER(G75),G75&gt;0,OR(D75="",D75=0),OR(E75="",E75=0)),AND(C75="Ajuste salida",ISNUMBER(F75),F75&gt;0,OR(D75="",D75=0),OR(E75="",E75=0),OR(G75="",G75=0))),F75,0))</f>
        <v>87</v>
      </c>
      <c r="L75" s="21">
        <f t="shared" ref="L75:L138" si="11">IF(A75="",L74,IF(AND(OR(C75="Compra",C75="Ajuste entrada"),ISNUMBER(D75),D75&gt;0,ISNUMBER(E75),E75&gt;0,OR(F75="",F75=0),OR(G75="",G75=0)),(N74+I75)/(K74+D75),L74))</f>
        <v>11.673728813559322</v>
      </c>
      <c r="M75" s="21">
        <f t="shared" ref="M75:M138" si="12">IF(A75="",0,IF(OR(AND(C75="Venta",ISNUMBER(F75),F75&gt;0,ISNUMBER(G75),G75&gt;0,OR(D75="",D75=0),OR(E75="",E75=0)),AND(C75="Ajuste salida",ISNUMBER(F75),F75&gt;0,OR(D75="",D75=0),OR(E75="",E75=0),OR(G75="",G75=0))),F75*L74,0))</f>
        <v>0</v>
      </c>
      <c r="N75" s="21">
        <f t="shared" ref="N75:N138" si="13">IF(A75="",N74,N74+I75-M75)</f>
        <v>1015.6144067796611</v>
      </c>
      <c r="O75" s="21">
        <f t="shared" ref="O75:O138" si="14">IF(A75="",O74,O74+IF(AND(OR(C75="Compra",C75="Ajuste entrada"),ISNUMBER(D75),D75&gt;0,ISNUMBER(E75),E75&gt;0,OR(F75="",F75=0),OR(G75="",G75=0)),D75,0))</f>
        <v>340</v>
      </c>
      <c r="P75" s="21">
        <f t="shared" ref="P75:P138" si="15">IF(A75="",P74,P74+IF(OR(AND(C75="Venta",ISNUMBER(F75),F75&gt;0,ISNUMBER(G75),G75&gt;0,OR(D75="",D75=0),OR(E75="",E75=0)),AND(C75="Ajuste salida",ISNUMBER(F75),F75&gt;0,OR(D75="",D75=0),OR(E75="",E75=0),OR(G75="",G75=0))),F75,0))</f>
        <v>253</v>
      </c>
      <c r="Q75" s="23" t="str">
        <f>IF(COUNTA(A75:H75)=0,"",IF(A75="","REVISAR: FALTA FECHA",IF(NOT(ISNUMBER(A75)),"REVISAR: FECHA INVÁLIDA",IF(B75="","REVISAR: FALTA DOCUMENTO",IF(NOT(OR(C75="Compra",C75="Venta",C75="Ajuste entrada",C75="Ajuste salida")),"REVISAR: TIPO INVÁLIDO",IF(A75&lt;MAX($A$10:A74),"REVISAR: FECHA FUERA DE ORDEN",IF(AND(OR(C75="Compra",C75="Ajuste entrada"),NOT(AND(OR(C75="Compra",C75="Ajuste entrada"),ISNUMBER(D75),D75&gt;0,ISNUMBER(E75),E75&gt;0,OR(F75="",F75=0),OR(G75="",G75=0)))),"REVISAR: CAPTURA DE ENTRADA",IF(AND(C75="Venta",NOT(AND(C75="Venta",ISNUMBER(F75),F75&gt;0,ISNUMBER(G75),G75&gt;0,OR(D75="",D75=0),OR(E75="",E75=0)))),"REVISAR: CAPTURA DE VENTA",IF(AND(C75="Ajuste salida",NOT(AND(C75="Ajuste salida",ISNUMBER(F75),F75&gt;0,OR(D75="",D75=0),OR(E75="",E75=0),OR(G75="",G75=0)))),"REVISAR: CAPTURA DE AJUSTE",IF(K75&lt;0,"REVISAR: INVENTARIO NEGATIVO","OK"))))))))))</f>
        <v/>
      </c>
      <c r="R75" s="10"/>
      <c r="S75" s="10"/>
    </row>
    <row r="76" spans="1:19" ht="16.05" customHeight="1">
      <c r="A76" s="16"/>
      <c r="B76" s="16"/>
      <c r="C76" s="16"/>
      <c r="D76" s="16"/>
      <c r="E76" s="16"/>
      <c r="F76" s="16"/>
      <c r="G76" s="16"/>
      <c r="H76" s="16"/>
      <c r="I76" s="21" t="str">
        <f t="shared" si="8"/>
        <v/>
      </c>
      <c r="J76" s="21" t="str">
        <f t="shared" si="9"/>
        <v/>
      </c>
      <c r="K76" s="21">
        <f t="shared" si="10"/>
        <v>87</v>
      </c>
      <c r="L76" s="21">
        <f t="shared" si="11"/>
        <v>11.673728813559322</v>
      </c>
      <c r="M76" s="21">
        <f t="shared" si="12"/>
        <v>0</v>
      </c>
      <c r="N76" s="21">
        <f t="shared" si="13"/>
        <v>1015.6144067796611</v>
      </c>
      <c r="O76" s="21">
        <f t="shared" si="14"/>
        <v>340</v>
      </c>
      <c r="P76" s="21">
        <f t="shared" si="15"/>
        <v>253</v>
      </c>
      <c r="Q76" s="23" t="str">
        <f>IF(COUNTA(A76:H76)=0,"",IF(A76="","REVISAR: FALTA FECHA",IF(NOT(ISNUMBER(A76)),"REVISAR: FECHA INVÁLIDA",IF(B76="","REVISAR: FALTA DOCUMENTO",IF(NOT(OR(C76="Compra",C76="Venta",C76="Ajuste entrada",C76="Ajuste salida")),"REVISAR: TIPO INVÁLIDO",IF(A76&lt;MAX($A$10:A75),"REVISAR: FECHA FUERA DE ORDEN",IF(AND(OR(C76="Compra",C76="Ajuste entrada"),NOT(AND(OR(C76="Compra",C76="Ajuste entrada"),ISNUMBER(D76),D76&gt;0,ISNUMBER(E76),E76&gt;0,OR(F76="",F76=0),OR(G76="",G76=0)))),"REVISAR: CAPTURA DE ENTRADA",IF(AND(C76="Venta",NOT(AND(C76="Venta",ISNUMBER(F76),F76&gt;0,ISNUMBER(G76),G76&gt;0,OR(D76="",D76=0),OR(E76="",E76=0)))),"REVISAR: CAPTURA DE VENTA",IF(AND(C76="Ajuste salida",NOT(AND(C76="Ajuste salida",ISNUMBER(F76),F76&gt;0,OR(D76="",D76=0),OR(E76="",E76=0),OR(G76="",G76=0)))),"REVISAR: CAPTURA DE AJUSTE",IF(K76&lt;0,"REVISAR: INVENTARIO NEGATIVO","OK"))))))))))</f>
        <v/>
      </c>
      <c r="R76" s="10"/>
      <c r="S76" s="10"/>
    </row>
    <row r="77" spans="1:19" ht="16.05" customHeight="1">
      <c r="A77" s="16"/>
      <c r="B77" s="16"/>
      <c r="C77" s="16"/>
      <c r="D77" s="16"/>
      <c r="E77" s="16"/>
      <c r="F77" s="16"/>
      <c r="G77" s="16"/>
      <c r="H77" s="16"/>
      <c r="I77" s="21" t="str">
        <f t="shared" si="8"/>
        <v/>
      </c>
      <c r="J77" s="21" t="str">
        <f t="shared" si="9"/>
        <v/>
      </c>
      <c r="K77" s="21">
        <f t="shared" si="10"/>
        <v>87</v>
      </c>
      <c r="L77" s="21">
        <f t="shared" si="11"/>
        <v>11.673728813559322</v>
      </c>
      <c r="M77" s="21">
        <f t="shared" si="12"/>
        <v>0</v>
      </c>
      <c r="N77" s="21">
        <f t="shared" si="13"/>
        <v>1015.6144067796611</v>
      </c>
      <c r="O77" s="21">
        <f t="shared" si="14"/>
        <v>340</v>
      </c>
      <c r="P77" s="21">
        <f t="shared" si="15"/>
        <v>253</v>
      </c>
      <c r="Q77" s="23" t="str">
        <f>IF(COUNTA(A77:H77)=0,"",IF(A77="","REVISAR: FALTA FECHA",IF(NOT(ISNUMBER(A77)),"REVISAR: FECHA INVÁLIDA",IF(B77="","REVISAR: FALTA DOCUMENTO",IF(NOT(OR(C77="Compra",C77="Venta",C77="Ajuste entrada",C77="Ajuste salida")),"REVISAR: TIPO INVÁLIDO",IF(A77&lt;MAX($A$10:A76),"REVISAR: FECHA FUERA DE ORDEN",IF(AND(OR(C77="Compra",C77="Ajuste entrada"),NOT(AND(OR(C77="Compra",C77="Ajuste entrada"),ISNUMBER(D77),D77&gt;0,ISNUMBER(E77),E77&gt;0,OR(F77="",F77=0),OR(G77="",G77=0)))),"REVISAR: CAPTURA DE ENTRADA",IF(AND(C77="Venta",NOT(AND(C77="Venta",ISNUMBER(F77),F77&gt;0,ISNUMBER(G77),G77&gt;0,OR(D77="",D77=0),OR(E77="",E77=0)))),"REVISAR: CAPTURA DE VENTA",IF(AND(C77="Ajuste salida",NOT(AND(C77="Ajuste salida",ISNUMBER(F77),F77&gt;0,OR(D77="",D77=0),OR(E77="",E77=0),OR(G77="",G77=0)))),"REVISAR: CAPTURA DE AJUSTE",IF(K77&lt;0,"REVISAR: INVENTARIO NEGATIVO","OK"))))))))))</f>
        <v/>
      </c>
      <c r="R77" s="10"/>
      <c r="S77" s="10"/>
    </row>
    <row r="78" spans="1:19" ht="16.05" customHeight="1">
      <c r="A78" s="16"/>
      <c r="B78" s="16"/>
      <c r="C78" s="16"/>
      <c r="D78" s="16"/>
      <c r="E78" s="16"/>
      <c r="F78" s="16"/>
      <c r="G78" s="16"/>
      <c r="H78" s="16"/>
      <c r="I78" s="21" t="str">
        <f t="shared" si="8"/>
        <v/>
      </c>
      <c r="J78" s="21" t="str">
        <f t="shared" si="9"/>
        <v/>
      </c>
      <c r="K78" s="21">
        <f t="shared" si="10"/>
        <v>87</v>
      </c>
      <c r="L78" s="21">
        <f t="shared" si="11"/>
        <v>11.673728813559322</v>
      </c>
      <c r="M78" s="21">
        <f t="shared" si="12"/>
        <v>0</v>
      </c>
      <c r="N78" s="21">
        <f t="shared" si="13"/>
        <v>1015.6144067796611</v>
      </c>
      <c r="O78" s="21">
        <f t="shared" si="14"/>
        <v>340</v>
      </c>
      <c r="P78" s="21">
        <f t="shared" si="15"/>
        <v>253</v>
      </c>
      <c r="Q78" s="23" t="str">
        <f>IF(COUNTA(A78:H78)=0,"",IF(A78="","REVISAR: FALTA FECHA",IF(NOT(ISNUMBER(A78)),"REVISAR: FECHA INVÁLIDA",IF(B78="","REVISAR: FALTA DOCUMENTO",IF(NOT(OR(C78="Compra",C78="Venta",C78="Ajuste entrada",C78="Ajuste salida")),"REVISAR: TIPO INVÁLIDO",IF(A78&lt;MAX($A$10:A77),"REVISAR: FECHA FUERA DE ORDEN",IF(AND(OR(C78="Compra",C78="Ajuste entrada"),NOT(AND(OR(C78="Compra",C78="Ajuste entrada"),ISNUMBER(D78),D78&gt;0,ISNUMBER(E78),E78&gt;0,OR(F78="",F78=0),OR(G78="",G78=0)))),"REVISAR: CAPTURA DE ENTRADA",IF(AND(C78="Venta",NOT(AND(C78="Venta",ISNUMBER(F78),F78&gt;0,ISNUMBER(G78),G78&gt;0,OR(D78="",D78=0),OR(E78="",E78=0)))),"REVISAR: CAPTURA DE VENTA",IF(AND(C78="Ajuste salida",NOT(AND(C78="Ajuste salida",ISNUMBER(F78),F78&gt;0,OR(D78="",D78=0),OR(E78="",E78=0),OR(G78="",G78=0)))),"REVISAR: CAPTURA DE AJUSTE",IF(K78&lt;0,"REVISAR: INVENTARIO NEGATIVO","OK"))))))))))</f>
        <v/>
      </c>
      <c r="R78" s="10"/>
      <c r="S78" s="10"/>
    </row>
    <row r="79" spans="1:19" ht="16.05" customHeight="1">
      <c r="A79" s="16"/>
      <c r="B79" s="16"/>
      <c r="C79" s="16"/>
      <c r="D79" s="16"/>
      <c r="E79" s="16"/>
      <c r="F79" s="16"/>
      <c r="G79" s="16"/>
      <c r="H79" s="16"/>
      <c r="I79" s="21" t="str">
        <f t="shared" si="8"/>
        <v/>
      </c>
      <c r="J79" s="21" t="str">
        <f t="shared" si="9"/>
        <v/>
      </c>
      <c r="K79" s="21">
        <f t="shared" si="10"/>
        <v>87</v>
      </c>
      <c r="L79" s="21">
        <f t="shared" si="11"/>
        <v>11.673728813559322</v>
      </c>
      <c r="M79" s="21">
        <f t="shared" si="12"/>
        <v>0</v>
      </c>
      <c r="N79" s="21">
        <f t="shared" si="13"/>
        <v>1015.6144067796611</v>
      </c>
      <c r="O79" s="21">
        <f t="shared" si="14"/>
        <v>340</v>
      </c>
      <c r="P79" s="21">
        <f t="shared" si="15"/>
        <v>253</v>
      </c>
      <c r="Q79" s="23" t="str">
        <f>IF(COUNTA(A79:H79)=0,"",IF(A79="","REVISAR: FALTA FECHA",IF(NOT(ISNUMBER(A79)),"REVISAR: FECHA INVÁLIDA",IF(B79="","REVISAR: FALTA DOCUMENTO",IF(NOT(OR(C79="Compra",C79="Venta",C79="Ajuste entrada",C79="Ajuste salida")),"REVISAR: TIPO INVÁLIDO",IF(A79&lt;MAX($A$10:A78),"REVISAR: FECHA FUERA DE ORDEN",IF(AND(OR(C79="Compra",C79="Ajuste entrada"),NOT(AND(OR(C79="Compra",C79="Ajuste entrada"),ISNUMBER(D79),D79&gt;0,ISNUMBER(E79),E79&gt;0,OR(F79="",F79=0),OR(G79="",G79=0)))),"REVISAR: CAPTURA DE ENTRADA",IF(AND(C79="Venta",NOT(AND(C79="Venta",ISNUMBER(F79),F79&gt;0,ISNUMBER(G79),G79&gt;0,OR(D79="",D79=0),OR(E79="",E79=0)))),"REVISAR: CAPTURA DE VENTA",IF(AND(C79="Ajuste salida",NOT(AND(C79="Ajuste salida",ISNUMBER(F79),F79&gt;0,OR(D79="",D79=0),OR(E79="",E79=0),OR(G79="",G79=0)))),"REVISAR: CAPTURA DE AJUSTE",IF(K79&lt;0,"REVISAR: INVENTARIO NEGATIVO","OK"))))))))))</f>
        <v/>
      </c>
      <c r="R79" s="10"/>
      <c r="S79" s="10"/>
    </row>
    <row r="80" spans="1:19" ht="16.05" customHeight="1">
      <c r="A80" s="16"/>
      <c r="B80" s="16"/>
      <c r="C80" s="16"/>
      <c r="D80" s="16"/>
      <c r="E80" s="16"/>
      <c r="F80" s="16"/>
      <c r="G80" s="16"/>
      <c r="H80" s="16"/>
      <c r="I80" s="21" t="str">
        <f t="shared" si="8"/>
        <v/>
      </c>
      <c r="J80" s="21" t="str">
        <f t="shared" si="9"/>
        <v/>
      </c>
      <c r="K80" s="21">
        <f t="shared" si="10"/>
        <v>87</v>
      </c>
      <c r="L80" s="21">
        <f t="shared" si="11"/>
        <v>11.673728813559322</v>
      </c>
      <c r="M80" s="21">
        <f t="shared" si="12"/>
        <v>0</v>
      </c>
      <c r="N80" s="21">
        <f t="shared" si="13"/>
        <v>1015.6144067796611</v>
      </c>
      <c r="O80" s="21">
        <f t="shared" si="14"/>
        <v>340</v>
      </c>
      <c r="P80" s="21">
        <f t="shared" si="15"/>
        <v>253</v>
      </c>
      <c r="Q80" s="23" t="str">
        <f>IF(COUNTA(A80:H80)=0,"",IF(A80="","REVISAR: FALTA FECHA",IF(NOT(ISNUMBER(A80)),"REVISAR: FECHA INVÁLIDA",IF(B80="","REVISAR: FALTA DOCUMENTO",IF(NOT(OR(C80="Compra",C80="Venta",C80="Ajuste entrada",C80="Ajuste salida")),"REVISAR: TIPO INVÁLIDO",IF(A80&lt;MAX($A$10:A79),"REVISAR: FECHA FUERA DE ORDEN",IF(AND(OR(C80="Compra",C80="Ajuste entrada"),NOT(AND(OR(C80="Compra",C80="Ajuste entrada"),ISNUMBER(D80),D80&gt;0,ISNUMBER(E80),E80&gt;0,OR(F80="",F80=0),OR(G80="",G80=0)))),"REVISAR: CAPTURA DE ENTRADA",IF(AND(C80="Venta",NOT(AND(C80="Venta",ISNUMBER(F80),F80&gt;0,ISNUMBER(G80),G80&gt;0,OR(D80="",D80=0),OR(E80="",E80=0)))),"REVISAR: CAPTURA DE VENTA",IF(AND(C80="Ajuste salida",NOT(AND(C80="Ajuste salida",ISNUMBER(F80),F80&gt;0,OR(D80="",D80=0),OR(E80="",E80=0),OR(G80="",G80=0)))),"REVISAR: CAPTURA DE AJUSTE",IF(K80&lt;0,"REVISAR: INVENTARIO NEGATIVO","OK"))))))))))</f>
        <v/>
      </c>
      <c r="R80" s="10"/>
      <c r="S80" s="10"/>
    </row>
    <row r="81" spans="1:17" ht="16.05" customHeight="1">
      <c r="A81" s="17"/>
      <c r="B81" s="17"/>
      <c r="C81" s="17"/>
      <c r="D81" s="17"/>
      <c r="E81" s="17"/>
      <c r="F81" s="17"/>
      <c r="G81" s="17"/>
      <c r="H81" s="17"/>
      <c r="I81" s="22" t="str">
        <f t="shared" si="8"/>
        <v/>
      </c>
      <c r="J81" s="22" t="str">
        <f t="shared" si="9"/>
        <v/>
      </c>
      <c r="K81" s="22">
        <f t="shared" si="10"/>
        <v>87</v>
      </c>
      <c r="L81" s="22">
        <f t="shared" si="11"/>
        <v>11.673728813559322</v>
      </c>
      <c r="M81" s="22">
        <f t="shared" si="12"/>
        <v>0</v>
      </c>
      <c r="N81" s="22">
        <f t="shared" si="13"/>
        <v>1015.6144067796611</v>
      </c>
      <c r="O81" s="22">
        <f t="shared" si="14"/>
        <v>340</v>
      </c>
      <c r="P81" s="22">
        <f t="shared" si="15"/>
        <v>253</v>
      </c>
      <c r="Q81" s="24" t="str">
        <f>IF(COUNTA(A81:H81)=0,"",IF(A81="","REVISAR: FALTA FECHA",IF(NOT(ISNUMBER(A81)),"REVISAR: FECHA INVÁLIDA",IF(B81="","REVISAR: FALTA DOCUMENTO",IF(NOT(OR(C81="Compra",C81="Venta",C81="Ajuste entrada",C81="Ajuste salida")),"REVISAR: TIPO INVÁLIDO",IF(A81&lt;MAX($A$10:A80),"REVISAR: FECHA FUERA DE ORDEN",IF(AND(OR(C81="Compra",C81="Ajuste entrada"),NOT(AND(OR(C81="Compra",C81="Ajuste entrada"),ISNUMBER(D81),D81&gt;0,ISNUMBER(E81),E81&gt;0,OR(F81="",F81=0),OR(G81="",G81=0)))),"REVISAR: CAPTURA DE ENTRADA",IF(AND(C81="Venta",NOT(AND(C81="Venta",ISNUMBER(F81),F81&gt;0,ISNUMBER(G81),G81&gt;0,OR(D81="",D81=0),OR(E81="",E81=0)))),"REVISAR: CAPTURA DE VENTA",IF(AND(C81="Ajuste salida",NOT(AND(C81="Ajuste salida",ISNUMBER(F81),F81&gt;0,OR(D81="",D81=0),OR(E81="",E81=0),OR(G81="",G81=0)))),"REVISAR: CAPTURA DE AJUSTE",IF(K81&lt;0,"REVISAR: INVENTARIO NEGATIVO","OK"))))))))))</f>
        <v/>
      </c>
    </row>
    <row r="82" spans="1:17" ht="16.05" customHeight="1">
      <c r="A82" s="17"/>
      <c r="B82" s="17"/>
      <c r="C82" s="17"/>
      <c r="D82" s="17"/>
      <c r="E82" s="17"/>
      <c r="F82" s="17"/>
      <c r="G82" s="17"/>
      <c r="H82" s="17"/>
      <c r="I82" s="22" t="str">
        <f t="shared" si="8"/>
        <v/>
      </c>
      <c r="J82" s="22" t="str">
        <f t="shared" si="9"/>
        <v/>
      </c>
      <c r="K82" s="22">
        <f t="shared" si="10"/>
        <v>87</v>
      </c>
      <c r="L82" s="22">
        <f t="shared" si="11"/>
        <v>11.673728813559322</v>
      </c>
      <c r="M82" s="22">
        <f t="shared" si="12"/>
        <v>0</v>
      </c>
      <c r="N82" s="22">
        <f t="shared" si="13"/>
        <v>1015.6144067796611</v>
      </c>
      <c r="O82" s="22">
        <f t="shared" si="14"/>
        <v>340</v>
      </c>
      <c r="P82" s="22">
        <f t="shared" si="15"/>
        <v>253</v>
      </c>
      <c r="Q82" s="24" t="str">
        <f>IF(COUNTA(A82:H82)=0,"",IF(A82="","REVISAR: FALTA FECHA",IF(NOT(ISNUMBER(A82)),"REVISAR: FECHA INVÁLIDA",IF(B82="","REVISAR: FALTA DOCUMENTO",IF(NOT(OR(C82="Compra",C82="Venta",C82="Ajuste entrada",C82="Ajuste salida")),"REVISAR: TIPO INVÁLIDO",IF(A82&lt;MAX($A$10:A81),"REVISAR: FECHA FUERA DE ORDEN",IF(AND(OR(C82="Compra",C82="Ajuste entrada"),NOT(AND(OR(C82="Compra",C82="Ajuste entrada"),ISNUMBER(D82),D82&gt;0,ISNUMBER(E82),E82&gt;0,OR(F82="",F82=0),OR(G82="",G82=0)))),"REVISAR: CAPTURA DE ENTRADA",IF(AND(C82="Venta",NOT(AND(C82="Venta",ISNUMBER(F82),F82&gt;0,ISNUMBER(G82),G82&gt;0,OR(D82="",D82=0),OR(E82="",E82=0)))),"REVISAR: CAPTURA DE VENTA",IF(AND(C82="Ajuste salida",NOT(AND(C82="Ajuste salida",ISNUMBER(F82),F82&gt;0,OR(D82="",D82=0),OR(E82="",E82=0),OR(G82="",G82=0)))),"REVISAR: CAPTURA DE AJUSTE",IF(K82&lt;0,"REVISAR: INVENTARIO NEGATIVO","OK"))))))))))</f>
        <v/>
      </c>
    </row>
    <row r="83" spans="1:17" ht="16.05" customHeight="1">
      <c r="A83" s="17"/>
      <c r="B83" s="17"/>
      <c r="C83" s="17"/>
      <c r="D83" s="17"/>
      <c r="E83" s="17"/>
      <c r="F83" s="17"/>
      <c r="G83" s="17"/>
      <c r="H83" s="17"/>
      <c r="I83" s="22" t="str">
        <f t="shared" si="8"/>
        <v/>
      </c>
      <c r="J83" s="22" t="str">
        <f t="shared" si="9"/>
        <v/>
      </c>
      <c r="K83" s="22">
        <f t="shared" si="10"/>
        <v>87</v>
      </c>
      <c r="L83" s="22">
        <f t="shared" si="11"/>
        <v>11.673728813559322</v>
      </c>
      <c r="M83" s="22">
        <f t="shared" si="12"/>
        <v>0</v>
      </c>
      <c r="N83" s="22">
        <f t="shared" si="13"/>
        <v>1015.6144067796611</v>
      </c>
      <c r="O83" s="22">
        <f t="shared" si="14"/>
        <v>340</v>
      </c>
      <c r="P83" s="22">
        <f t="shared" si="15"/>
        <v>253</v>
      </c>
      <c r="Q83" s="24" t="str">
        <f>IF(COUNTA(A83:H83)=0,"",IF(A83="","REVISAR: FALTA FECHA",IF(NOT(ISNUMBER(A83)),"REVISAR: FECHA INVÁLIDA",IF(B83="","REVISAR: FALTA DOCUMENTO",IF(NOT(OR(C83="Compra",C83="Venta",C83="Ajuste entrada",C83="Ajuste salida")),"REVISAR: TIPO INVÁLIDO",IF(A83&lt;MAX($A$10:A82),"REVISAR: FECHA FUERA DE ORDEN",IF(AND(OR(C83="Compra",C83="Ajuste entrada"),NOT(AND(OR(C83="Compra",C83="Ajuste entrada"),ISNUMBER(D83),D83&gt;0,ISNUMBER(E83),E83&gt;0,OR(F83="",F83=0),OR(G83="",G83=0)))),"REVISAR: CAPTURA DE ENTRADA",IF(AND(C83="Venta",NOT(AND(C83="Venta",ISNUMBER(F83),F83&gt;0,ISNUMBER(G83),G83&gt;0,OR(D83="",D83=0),OR(E83="",E83=0)))),"REVISAR: CAPTURA DE VENTA",IF(AND(C83="Ajuste salida",NOT(AND(C83="Ajuste salida",ISNUMBER(F83),F83&gt;0,OR(D83="",D83=0),OR(E83="",E83=0),OR(G83="",G83=0)))),"REVISAR: CAPTURA DE AJUSTE",IF(K83&lt;0,"REVISAR: INVENTARIO NEGATIVO","OK"))))))))))</f>
        <v/>
      </c>
    </row>
    <row r="84" spans="1:17" ht="16.05" customHeight="1">
      <c r="A84" s="17"/>
      <c r="B84" s="17"/>
      <c r="C84" s="17"/>
      <c r="D84" s="17"/>
      <c r="E84" s="17"/>
      <c r="F84" s="17"/>
      <c r="G84" s="17"/>
      <c r="H84" s="17"/>
      <c r="I84" s="22" t="str">
        <f t="shared" si="8"/>
        <v/>
      </c>
      <c r="J84" s="22" t="str">
        <f t="shared" si="9"/>
        <v/>
      </c>
      <c r="K84" s="22">
        <f t="shared" si="10"/>
        <v>87</v>
      </c>
      <c r="L84" s="22">
        <f t="shared" si="11"/>
        <v>11.673728813559322</v>
      </c>
      <c r="M84" s="22">
        <f t="shared" si="12"/>
        <v>0</v>
      </c>
      <c r="N84" s="22">
        <f t="shared" si="13"/>
        <v>1015.6144067796611</v>
      </c>
      <c r="O84" s="22">
        <f t="shared" si="14"/>
        <v>340</v>
      </c>
      <c r="P84" s="22">
        <f t="shared" si="15"/>
        <v>253</v>
      </c>
      <c r="Q84" s="24" t="str">
        <f>IF(COUNTA(A84:H84)=0,"",IF(A84="","REVISAR: FALTA FECHA",IF(NOT(ISNUMBER(A84)),"REVISAR: FECHA INVÁLIDA",IF(B84="","REVISAR: FALTA DOCUMENTO",IF(NOT(OR(C84="Compra",C84="Venta",C84="Ajuste entrada",C84="Ajuste salida")),"REVISAR: TIPO INVÁLIDO",IF(A84&lt;MAX($A$10:A83),"REVISAR: FECHA FUERA DE ORDEN",IF(AND(OR(C84="Compra",C84="Ajuste entrada"),NOT(AND(OR(C84="Compra",C84="Ajuste entrada"),ISNUMBER(D84),D84&gt;0,ISNUMBER(E84),E84&gt;0,OR(F84="",F84=0),OR(G84="",G84=0)))),"REVISAR: CAPTURA DE ENTRADA",IF(AND(C84="Venta",NOT(AND(C84="Venta",ISNUMBER(F84),F84&gt;0,ISNUMBER(G84),G84&gt;0,OR(D84="",D84=0),OR(E84="",E84=0)))),"REVISAR: CAPTURA DE VENTA",IF(AND(C84="Ajuste salida",NOT(AND(C84="Ajuste salida",ISNUMBER(F84),F84&gt;0,OR(D84="",D84=0),OR(E84="",E84=0),OR(G84="",G84=0)))),"REVISAR: CAPTURA DE AJUSTE",IF(K84&lt;0,"REVISAR: INVENTARIO NEGATIVO","OK"))))))))))</f>
        <v/>
      </c>
    </row>
    <row r="85" spans="1:17" ht="16.05" customHeight="1">
      <c r="A85" s="17"/>
      <c r="B85" s="17"/>
      <c r="C85" s="17"/>
      <c r="D85" s="17"/>
      <c r="E85" s="17"/>
      <c r="F85" s="17"/>
      <c r="G85" s="17"/>
      <c r="H85" s="17"/>
      <c r="I85" s="22" t="str">
        <f t="shared" si="8"/>
        <v/>
      </c>
      <c r="J85" s="22" t="str">
        <f t="shared" si="9"/>
        <v/>
      </c>
      <c r="K85" s="22">
        <f t="shared" si="10"/>
        <v>87</v>
      </c>
      <c r="L85" s="22">
        <f t="shared" si="11"/>
        <v>11.673728813559322</v>
      </c>
      <c r="M85" s="22">
        <f t="shared" si="12"/>
        <v>0</v>
      </c>
      <c r="N85" s="22">
        <f t="shared" si="13"/>
        <v>1015.6144067796611</v>
      </c>
      <c r="O85" s="22">
        <f t="shared" si="14"/>
        <v>340</v>
      </c>
      <c r="P85" s="22">
        <f t="shared" si="15"/>
        <v>253</v>
      </c>
      <c r="Q85" s="24" t="str">
        <f>IF(COUNTA(A85:H85)=0,"",IF(A85="","REVISAR: FALTA FECHA",IF(NOT(ISNUMBER(A85)),"REVISAR: FECHA INVÁLIDA",IF(B85="","REVISAR: FALTA DOCUMENTO",IF(NOT(OR(C85="Compra",C85="Venta",C85="Ajuste entrada",C85="Ajuste salida")),"REVISAR: TIPO INVÁLIDO",IF(A85&lt;MAX($A$10:A84),"REVISAR: FECHA FUERA DE ORDEN",IF(AND(OR(C85="Compra",C85="Ajuste entrada"),NOT(AND(OR(C85="Compra",C85="Ajuste entrada"),ISNUMBER(D85),D85&gt;0,ISNUMBER(E85),E85&gt;0,OR(F85="",F85=0),OR(G85="",G85=0)))),"REVISAR: CAPTURA DE ENTRADA",IF(AND(C85="Venta",NOT(AND(C85="Venta",ISNUMBER(F85),F85&gt;0,ISNUMBER(G85),G85&gt;0,OR(D85="",D85=0),OR(E85="",E85=0)))),"REVISAR: CAPTURA DE VENTA",IF(AND(C85="Ajuste salida",NOT(AND(C85="Ajuste salida",ISNUMBER(F85),F85&gt;0,OR(D85="",D85=0),OR(E85="",E85=0),OR(G85="",G85=0)))),"REVISAR: CAPTURA DE AJUSTE",IF(K85&lt;0,"REVISAR: INVENTARIO NEGATIVO","OK"))))))))))</f>
        <v/>
      </c>
    </row>
    <row r="86" spans="1:17" ht="16.05" customHeight="1">
      <c r="A86" s="17"/>
      <c r="B86" s="17"/>
      <c r="C86" s="17"/>
      <c r="D86" s="17"/>
      <c r="E86" s="17"/>
      <c r="F86" s="17"/>
      <c r="G86" s="17"/>
      <c r="H86" s="17"/>
      <c r="I86" s="22" t="str">
        <f t="shared" si="8"/>
        <v/>
      </c>
      <c r="J86" s="22" t="str">
        <f t="shared" si="9"/>
        <v/>
      </c>
      <c r="K86" s="22">
        <f t="shared" si="10"/>
        <v>87</v>
      </c>
      <c r="L86" s="22">
        <f t="shared" si="11"/>
        <v>11.673728813559322</v>
      </c>
      <c r="M86" s="22">
        <f t="shared" si="12"/>
        <v>0</v>
      </c>
      <c r="N86" s="22">
        <f t="shared" si="13"/>
        <v>1015.6144067796611</v>
      </c>
      <c r="O86" s="22">
        <f t="shared" si="14"/>
        <v>340</v>
      </c>
      <c r="P86" s="22">
        <f t="shared" si="15"/>
        <v>253</v>
      </c>
      <c r="Q86" s="24" t="str">
        <f>IF(COUNTA(A86:H86)=0,"",IF(A86="","REVISAR: FALTA FECHA",IF(NOT(ISNUMBER(A86)),"REVISAR: FECHA INVÁLIDA",IF(B86="","REVISAR: FALTA DOCUMENTO",IF(NOT(OR(C86="Compra",C86="Venta",C86="Ajuste entrada",C86="Ajuste salida")),"REVISAR: TIPO INVÁLIDO",IF(A86&lt;MAX($A$10:A85),"REVISAR: FECHA FUERA DE ORDEN",IF(AND(OR(C86="Compra",C86="Ajuste entrada"),NOT(AND(OR(C86="Compra",C86="Ajuste entrada"),ISNUMBER(D86),D86&gt;0,ISNUMBER(E86),E86&gt;0,OR(F86="",F86=0),OR(G86="",G86=0)))),"REVISAR: CAPTURA DE ENTRADA",IF(AND(C86="Venta",NOT(AND(C86="Venta",ISNUMBER(F86),F86&gt;0,ISNUMBER(G86),G86&gt;0,OR(D86="",D86=0),OR(E86="",E86=0)))),"REVISAR: CAPTURA DE VENTA",IF(AND(C86="Ajuste salida",NOT(AND(C86="Ajuste salida",ISNUMBER(F86),F86&gt;0,OR(D86="",D86=0),OR(E86="",E86=0),OR(G86="",G86=0)))),"REVISAR: CAPTURA DE AJUSTE",IF(K86&lt;0,"REVISAR: INVENTARIO NEGATIVO","OK"))))))))))</f>
        <v/>
      </c>
    </row>
    <row r="87" spans="1:17" ht="16.05" customHeight="1">
      <c r="A87" s="17"/>
      <c r="B87" s="17"/>
      <c r="C87" s="17"/>
      <c r="D87" s="17"/>
      <c r="E87" s="17"/>
      <c r="F87" s="17"/>
      <c r="G87" s="17"/>
      <c r="H87" s="17"/>
      <c r="I87" s="22" t="str">
        <f t="shared" si="8"/>
        <v/>
      </c>
      <c r="J87" s="22" t="str">
        <f t="shared" si="9"/>
        <v/>
      </c>
      <c r="K87" s="22">
        <f t="shared" si="10"/>
        <v>87</v>
      </c>
      <c r="L87" s="22">
        <f t="shared" si="11"/>
        <v>11.673728813559322</v>
      </c>
      <c r="M87" s="22">
        <f t="shared" si="12"/>
        <v>0</v>
      </c>
      <c r="N87" s="22">
        <f t="shared" si="13"/>
        <v>1015.6144067796611</v>
      </c>
      <c r="O87" s="22">
        <f t="shared" si="14"/>
        <v>340</v>
      </c>
      <c r="P87" s="22">
        <f t="shared" si="15"/>
        <v>253</v>
      </c>
      <c r="Q87" s="24" t="str">
        <f>IF(COUNTA(A87:H87)=0,"",IF(A87="","REVISAR: FALTA FECHA",IF(NOT(ISNUMBER(A87)),"REVISAR: FECHA INVÁLIDA",IF(B87="","REVISAR: FALTA DOCUMENTO",IF(NOT(OR(C87="Compra",C87="Venta",C87="Ajuste entrada",C87="Ajuste salida")),"REVISAR: TIPO INVÁLIDO",IF(A87&lt;MAX($A$10:A86),"REVISAR: FECHA FUERA DE ORDEN",IF(AND(OR(C87="Compra",C87="Ajuste entrada"),NOT(AND(OR(C87="Compra",C87="Ajuste entrada"),ISNUMBER(D87),D87&gt;0,ISNUMBER(E87),E87&gt;0,OR(F87="",F87=0),OR(G87="",G87=0)))),"REVISAR: CAPTURA DE ENTRADA",IF(AND(C87="Venta",NOT(AND(C87="Venta",ISNUMBER(F87),F87&gt;0,ISNUMBER(G87),G87&gt;0,OR(D87="",D87=0),OR(E87="",E87=0)))),"REVISAR: CAPTURA DE VENTA",IF(AND(C87="Ajuste salida",NOT(AND(C87="Ajuste salida",ISNUMBER(F87),F87&gt;0,OR(D87="",D87=0),OR(E87="",E87=0),OR(G87="",G87=0)))),"REVISAR: CAPTURA DE AJUSTE",IF(K87&lt;0,"REVISAR: INVENTARIO NEGATIVO","OK"))))))))))</f>
        <v/>
      </c>
    </row>
    <row r="88" spans="1:17" ht="16.05" customHeight="1">
      <c r="A88" s="17"/>
      <c r="B88" s="17"/>
      <c r="C88" s="17"/>
      <c r="D88" s="17"/>
      <c r="E88" s="17"/>
      <c r="F88" s="17"/>
      <c r="G88" s="17"/>
      <c r="H88" s="17"/>
      <c r="I88" s="22" t="str">
        <f t="shared" si="8"/>
        <v/>
      </c>
      <c r="J88" s="22" t="str">
        <f t="shared" si="9"/>
        <v/>
      </c>
      <c r="K88" s="22">
        <f t="shared" si="10"/>
        <v>87</v>
      </c>
      <c r="L88" s="22">
        <f t="shared" si="11"/>
        <v>11.673728813559322</v>
      </c>
      <c r="M88" s="22">
        <f t="shared" si="12"/>
        <v>0</v>
      </c>
      <c r="N88" s="22">
        <f t="shared" si="13"/>
        <v>1015.6144067796611</v>
      </c>
      <c r="O88" s="22">
        <f t="shared" si="14"/>
        <v>340</v>
      </c>
      <c r="P88" s="22">
        <f t="shared" si="15"/>
        <v>253</v>
      </c>
      <c r="Q88" s="24" t="str">
        <f>IF(COUNTA(A88:H88)=0,"",IF(A88="","REVISAR: FALTA FECHA",IF(NOT(ISNUMBER(A88)),"REVISAR: FECHA INVÁLIDA",IF(B88="","REVISAR: FALTA DOCUMENTO",IF(NOT(OR(C88="Compra",C88="Venta",C88="Ajuste entrada",C88="Ajuste salida")),"REVISAR: TIPO INVÁLIDO",IF(A88&lt;MAX($A$10:A87),"REVISAR: FECHA FUERA DE ORDEN",IF(AND(OR(C88="Compra",C88="Ajuste entrada"),NOT(AND(OR(C88="Compra",C88="Ajuste entrada"),ISNUMBER(D88),D88&gt;0,ISNUMBER(E88),E88&gt;0,OR(F88="",F88=0),OR(G88="",G88=0)))),"REVISAR: CAPTURA DE ENTRADA",IF(AND(C88="Venta",NOT(AND(C88="Venta",ISNUMBER(F88),F88&gt;0,ISNUMBER(G88),G88&gt;0,OR(D88="",D88=0),OR(E88="",E88=0)))),"REVISAR: CAPTURA DE VENTA",IF(AND(C88="Ajuste salida",NOT(AND(C88="Ajuste salida",ISNUMBER(F88),F88&gt;0,OR(D88="",D88=0),OR(E88="",E88=0),OR(G88="",G88=0)))),"REVISAR: CAPTURA DE AJUSTE",IF(K88&lt;0,"REVISAR: INVENTARIO NEGATIVO","OK"))))))))))</f>
        <v/>
      </c>
    </row>
    <row r="89" spans="1:17" ht="16.05" customHeight="1">
      <c r="A89" s="17"/>
      <c r="B89" s="17"/>
      <c r="C89" s="17"/>
      <c r="D89" s="17"/>
      <c r="E89" s="17"/>
      <c r="F89" s="17"/>
      <c r="G89" s="17"/>
      <c r="H89" s="17"/>
      <c r="I89" s="22" t="str">
        <f t="shared" si="8"/>
        <v/>
      </c>
      <c r="J89" s="22" t="str">
        <f t="shared" si="9"/>
        <v/>
      </c>
      <c r="K89" s="22">
        <f t="shared" si="10"/>
        <v>87</v>
      </c>
      <c r="L89" s="22">
        <f t="shared" si="11"/>
        <v>11.673728813559322</v>
      </c>
      <c r="M89" s="22">
        <f t="shared" si="12"/>
        <v>0</v>
      </c>
      <c r="N89" s="22">
        <f t="shared" si="13"/>
        <v>1015.6144067796611</v>
      </c>
      <c r="O89" s="22">
        <f t="shared" si="14"/>
        <v>340</v>
      </c>
      <c r="P89" s="22">
        <f t="shared" si="15"/>
        <v>253</v>
      </c>
      <c r="Q89" s="24" t="str">
        <f>IF(COUNTA(A89:H89)=0,"",IF(A89="","REVISAR: FALTA FECHA",IF(NOT(ISNUMBER(A89)),"REVISAR: FECHA INVÁLIDA",IF(B89="","REVISAR: FALTA DOCUMENTO",IF(NOT(OR(C89="Compra",C89="Venta",C89="Ajuste entrada",C89="Ajuste salida")),"REVISAR: TIPO INVÁLIDO",IF(A89&lt;MAX($A$10:A88),"REVISAR: FECHA FUERA DE ORDEN",IF(AND(OR(C89="Compra",C89="Ajuste entrada"),NOT(AND(OR(C89="Compra",C89="Ajuste entrada"),ISNUMBER(D89),D89&gt;0,ISNUMBER(E89),E89&gt;0,OR(F89="",F89=0),OR(G89="",G89=0)))),"REVISAR: CAPTURA DE ENTRADA",IF(AND(C89="Venta",NOT(AND(C89="Venta",ISNUMBER(F89),F89&gt;0,ISNUMBER(G89),G89&gt;0,OR(D89="",D89=0),OR(E89="",E89=0)))),"REVISAR: CAPTURA DE VENTA",IF(AND(C89="Ajuste salida",NOT(AND(C89="Ajuste salida",ISNUMBER(F89),F89&gt;0,OR(D89="",D89=0),OR(E89="",E89=0),OR(G89="",G89=0)))),"REVISAR: CAPTURA DE AJUSTE",IF(K89&lt;0,"REVISAR: INVENTARIO NEGATIVO","OK"))))))))))</f>
        <v/>
      </c>
    </row>
    <row r="90" spans="1:17" ht="16.05" customHeight="1">
      <c r="A90" s="17"/>
      <c r="B90" s="17"/>
      <c r="C90" s="17"/>
      <c r="D90" s="17"/>
      <c r="E90" s="17"/>
      <c r="F90" s="17"/>
      <c r="G90" s="17"/>
      <c r="H90" s="17"/>
      <c r="I90" s="22" t="str">
        <f t="shared" si="8"/>
        <v/>
      </c>
      <c r="J90" s="22" t="str">
        <f t="shared" si="9"/>
        <v/>
      </c>
      <c r="K90" s="22">
        <f t="shared" si="10"/>
        <v>87</v>
      </c>
      <c r="L90" s="22">
        <f t="shared" si="11"/>
        <v>11.673728813559322</v>
      </c>
      <c r="M90" s="22">
        <f t="shared" si="12"/>
        <v>0</v>
      </c>
      <c r="N90" s="22">
        <f t="shared" si="13"/>
        <v>1015.6144067796611</v>
      </c>
      <c r="O90" s="22">
        <f t="shared" si="14"/>
        <v>340</v>
      </c>
      <c r="P90" s="22">
        <f t="shared" si="15"/>
        <v>253</v>
      </c>
      <c r="Q90" s="24" t="str">
        <f>IF(COUNTA(A90:H90)=0,"",IF(A90="","REVISAR: FALTA FECHA",IF(NOT(ISNUMBER(A90)),"REVISAR: FECHA INVÁLIDA",IF(B90="","REVISAR: FALTA DOCUMENTO",IF(NOT(OR(C90="Compra",C90="Venta",C90="Ajuste entrada",C90="Ajuste salida")),"REVISAR: TIPO INVÁLIDO",IF(A90&lt;MAX($A$10:A89),"REVISAR: FECHA FUERA DE ORDEN",IF(AND(OR(C90="Compra",C90="Ajuste entrada"),NOT(AND(OR(C90="Compra",C90="Ajuste entrada"),ISNUMBER(D90),D90&gt;0,ISNUMBER(E90),E90&gt;0,OR(F90="",F90=0),OR(G90="",G90=0)))),"REVISAR: CAPTURA DE ENTRADA",IF(AND(C90="Venta",NOT(AND(C90="Venta",ISNUMBER(F90),F90&gt;0,ISNUMBER(G90),G90&gt;0,OR(D90="",D90=0),OR(E90="",E90=0)))),"REVISAR: CAPTURA DE VENTA",IF(AND(C90="Ajuste salida",NOT(AND(C90="Ajuste salida",ISNUMBER(F90),F90&gt;0,OR(D90="",D90=0),OR(E90="",E90=0),OR(G90="",G90=0)))),"REVISAR: CAPTURA DE AJUSTE",IF(K90&lt;0,"REVISAR: INVENTARIO NEGATIVO","OK"))))))))))</f>
        <v/>
      </c>
    </row>
    <row r="91" spans="1:17" ht="16.05" customHeight="1">
      <c r="A91" s="17"/>
      <c r="B91" s="17"/>
      <c r="C91" s="17"/>
      <c r="D91" s="17"/>
      <c r="E91" s="17"/>
      <c r="F91" s="17"/>
      <c r="G91" s="17"/>
      <c r="H91" s="17"/>
      <c r="I91" s="22" t="str">
        <f t="shared" si="8"/>
        <v/>
      </c>
      <c r="J91" s="22" t="str">
        <f t="shared" si="9"/>
        <v/>
      </c>
      <c r="K91" s="22">
        <f t="shared" si="10"/>
        <v>87</v>
      </c>
      <c r="L91" s="22">
        <f t="shared" si="11"/>
        <v>11.673728813559322</v>
      </c>
      <c r="M91" s="22">
        <f t="shared" si="12"/>
        <v>0</v>
      </c>
      <c r="N91" s="22">
        <f t="shared" si="13"/>
        <v>1015.6144067796611</v>
      </c>
      <c r="O91" s="22">
        <f t="shared" si="14"/>
        <v>340</v>
      </c>
      <c r="P91" s="22">
        <f t="shared" si="15"/>
        <v>253</v>
      </c>
      <c r="Q91" s="24" t="str">
        <f>IF(COUNTA(A91:H91)=0,"",IF(A91="","REVISAR: FALTA FECHA",IF(NOT(ISNUMBER(A91)),"REVISAR: FECHA INVÁLIDA",IF(B91="","REVISAR: FALTA DOCUMENTO",IF(NOT(OR(C91="Compra",C91="Venta",C91="Ajuste entrada",C91="Ajuste salida")),"REVISAR: TIPO INVÁLIDO",IF(A91&lt;MAX($A$10:A90),"REVISAR: FECHA FUERA DE ORDEN",IF(AND(OR(C91="Compra",C91="Ajuste entrada"),NOT(AND(OR(C91="Compra",C91="Ajuste entrada"),ISNUMBER(D91),D91&gt;0,ISNUMBER(E91),E91&gt;0,OR(F91="",F91=0),OR(G91="",G91=0)))),"REVISAR: CAPTURA DE ENTRADA",IF(AND(C91="Venta",NOT(AND(C91="Venta",ISNUMBER(F91),F91&gt;0,ISNUMBER(G91),G91&gt;0,OR(D91="",D91=0),OR(E91="",E91=0)))),"REVISAR: CAPTURA DE VENTA",IF(AND(C91="Ajuste salida",NOT(AND(C91="Ajuste salida",ISNUMBER(F91),F91&gt;0,OR(D91="",D91=0),OR(E91="",E91=0),OR(G91="",G91=0)))),"REVISAR: CAPTURA DE AJUSTE",IF(K91&lt;0,"REVISAR: INVENTARIO NEGATIVO","OK"))))))))))</f>
        <v/>
      </c>
    </row>
    <row r="92" spans="1:17" ht="16.05" customHeight="1">
      <c r="A92" s="17"/>
      <c r="B92" s="17"/>
      <c r="C92" s="17"/>
      <c r="D92" s="17"/>
      <c r="E92" s="17"/>
      <c r="F92" s="17"/>
      <c r="G92" s="17"/>
      <c r="H92" s="17"/>
      <c r="I92" s="22" t="str">
        <f t="shared" si="8"/>
        <v/>
      </c>
      <c r="J92" s="22" t="str">
        <f t="shared" si="9"/>
        <v/>
      </c>
      <c r="K92" s="22">
        <f t="shared" si="10"/>
        <v>87</v>
      </c>
      <c r="L92" s="22">
        <f t="shared" si="11"/>
        <v>11.673728813559322</v>
      </c>
      <c r="M92" s="22">
        <f t="shared" si="12"/>
        <v>0</v>
      </c>
      <c r="N92" s="22">
        <f t="shared" si="13"/>
        <v>1015.6144067796611</v>
      </c>
      <c r="O92" s="22">
        <f t="shared" si="14"/>
        <v>340</v>
      </c>
      <c r="P92" s="22">
        <f t="shared" si="15"/>
        <v>253</v>
      </c>
      <c r="Q92" s="24" t="str">
        <f>IF(COUNTA(A92:H92)=0,"",IF(A92="","REVISAR: FALTA FECHA",IF(NOT(ISNUMBER(A92)),"REVISAR: FECHA INVÁLIDA",IF(B92="","REVISAR: FALTA DOCUMENTO",IF(NOT(OR(C92="Compra",C92="Venta",C92="Ajuste entrada",C92="Ajuste salida")),"REVISAR: TIPO INVÁLIDO",IF(A92&lt;MAX($A$10:A91),"REVISAR: FECHA FUERA DE ORDEN",IF(AND(OR(C92="Compra",C92="Ajuste entrada"),NOT(AND(OR(C92="Compra",C92="Ajuste entrada"),ISNUMBER(D92),D92&gt;0,ISNUMBER(E92),E92&gt;0,OR(F92="",F92=0),OR(G92="",G92=0)))),"REVISAR: CAPTURA DE ENTRADA",IF(AND(C92="Venta",NOT(AND(C92="Venta",ISNUMBER(F92),F92&gt;0,ISNUMBER(G92),G92&gt;0,OR(D92="",D92=0),OR(E92="",E92=0)))),"REVISAR: CAPTURA DE VENTA",IF(AND(C92="Ajuste salida",NOT(AND(C92="Ajuste salida",ISNUMBER(F92),F92&gt;0,OR(D92="",D92=0),OR(E92="",E92=0),OR(G92="",G92=0)))),"REVISAR: CAPTURA DE AJUSTE",IF(K92&lt;0,"REVISAR: INVENTARIO NEGATIVO","OK"))))))))))</f>
        <v/>
      </c>
    </row>
    <row r="93" spans="1:17" ht="16.05" customHeight="1">
      <c r="A93" s="17"/>
      <c r="B93" s="17"/>
      <c r="C93" s="17"/>
      <c r="D93" s="17"/>
      <c r="E93" s="17"/>
      <c r="F93" s="17"/>
      <c r="G93" s="17"/>
      <c r="H93" s="17"/>
      <c r="I93" s="22" t="str">
        <f t="shared" si="8"/>
        <v/>
      </c>
      <c r="J93" s="22" t="str">
        <f t="shared" si="9"/>
        <v/>
      </c>
      <c r="K93" s="22">
        <f t="shared" si="10"/>
        <v>87</v>
      </c>
      <c r="L93" s="22">
        <f t="shared" si="11"/>
        <v>11.673728813559322</v>
      </c>
      <c r="M93" s="22">
        <f t="shared" si="12"/>
        <v>0</v>
      </c>
      <c r="N93" s="22">
        <f t="shared" si="13"/>
        <v>1015.6144067796611</v>
      </c>
      <c r="O93" s="22">
        <f t="shared" si="14"/>
        <v>340</v>
      </c>
      <c r="P93" s="22">
        <f t="shared" si="15"/>
        <v>253</v>
      </c>
      <c r="Q93" s="24" t="str">
        <f>IF(COUNTA(A93:H93)=0,"",IF(A93="","REVISAR: FALTA FECHA",IF(NOT(ISNUMBER(A93)),"REVISAR: FECHA INVÁLIDA",IF(B93="","REVISAR: FALTA DOCUMENTO",IF(NOT(OR(C93="Compra",C93="Venta",C93="Ajuste entrada",C93="Ajuste salida")),"REVISAR: TIPO INVÁLIDO",IF(A93&lt;MAX($A$10:A92),"REVISAR: FECHA FUERA DE ORDEN",IF(AND(OR(C93="Compra",C93="Ajuste entrada"),NOT(AND(OR(C93="Compra",C93="Ajuste entrada"),ISNUMBER(D93),D93&gt;0,ISNUMBER(E93),E93&gt;0,OR(F93="",F93=0),OR(G93="",G93=0)))),"REVISAR: CAPTURA DE ENTRADA",IF(AND(C93="Venta",NOT(AND(C93="Venta",ISNUMBER(F93),F93&gt;0,ISNUMBER(G93),G93&gt;0,OR(D93="",D93=0),OR(E93="",E93=0)))),"REVISAR: CAPTURA DE VENTA",IF(AND(C93="Ajuste salida",NOT(AND(C93="Ajuste salida",ISNUMBER(F93),F93&gt;0,OR(D93="",D93=0),OR(E93="",E93=0),OR(G93="",G93=0)))),"REVISAR: CAPTURA DE AJUSTE",IF(K93&lt;0,"REVISAR: INVENTARIO NEGATIVO","OK"))))))))))</f>
        <v/>
      </c>
    </row>
    <row r="94" spans="1:17" ht="16.05" customHeight="1">
      <c r="A94" s="17"/>
      <c r="B94" s="17"/>
      <c r="C94" s="17"/>
      <c r="D94" s="17"/>
      <c r="E94" s="17"/>
      <c r="F94" s="17"/>
      <c r="G94" s="17"/>
      <c r="H94" s="17"/>
      <c r="I94" s="22" t="str">
        <f t="shared" si="8"/>
        <v/>
      </c>
      <c r="J94" s="22" t="str">
        <f t="shared" si="9"/>
        <v/>
      </c>
      <c r="K94" s="22">
        <f t="shared" si="10"/>
        <v>87</v>
      </c>
      <c r="L94" s="22">
        <f t="shared" si="11"/>
        <v>11.673728813559322</v>
      </c>
      <c r="M94" s="22">
        <f t="shared" si="12"/>
        <v>0</v>
      </c>
      <c r="N94" s="22">
        <f t="shared" si="13"/>
        <v>1015.6144067796611</v>
      </c>
      <c r="O94" s="22">
        <f t="shared" si="14"/>
        <v>340</v>
      </c>
      <c r="P94" s="22">
        <f t="shared" si="15"/>
        <v>253</v>
      </c>
      <c r="Q94" s="24" t="str">
        <f>IF(COUNTA(A94:H94)=0,"",IF(A94="","REVISAR: FALTA FECHA",IF(NOT(ISNUMBER(A94)),"REVISAR: FECHA INVÁLIDA",IF(B94="","REVISAR: FALTA DOCUMENTO",IF(NOT(OR(C94="Compra",C94="Venta",C94="Ajuste entrada",C94="Ajuste salida")),"REVISAR: TIPO INVÁLIDO",IF(A94&lt;MAX($A$10:A93),"REVISAR: FECHA FUERA DE ORDEN",IF(AND(OR(C94="Compra",C94="Ajuste entrada"),NOT(AND(OR(C94="Compra",C94="Ajuste entrada"),ISNUMBER(D94),D94&gt;0,ISNUMBER(E94),E94&gt;0,OR(F94="",F94=0),OR(G94="",G94=0)))),"REVISAR: CAPTURA DE ENTRADA",IF(AND(C94="Venta",NOT(AND(C94="Venta",ISNUMBER(F94),F94&gt;0,ISNUMBER(G94),G94&gt;0,OR(D94="",D94=0),OR(E94="",E94=0)))),"REVISAR: CAPTURA DE VENTA",IF(AND(C94="Ajuste salida",NOT(AND(C94="Ajuste salida",ISNUMBER(F94),F94&gt;0,OR(D94="",D94=0),OR(E94="",E94=0),OR(G94="",G94=0)))),"REVISAR: CAPTURA DE AJUSTE",IF(K94&lt;0,"REVISAR: INVENTARIO NEGATIVO","OK"))))))))))</f>
        <v/>
      </c>
    </row>
    <row r="95" spans="1:17" ht="16.05" customHeight="1">
      <c r="A95" s="17"/>
      <c r="B95" s="17"/>
      <c r="C95" s="17"/>
      <c r="D95" s="17"/>
      <c r="E95" s="17"/>
      <c r="F95" s="17"/>
      <c r="G95" s="17"/>
      <c r="H95" s="17"/>
      <c r="I95" s="22" t="str">
        <f t="shared" si="8"/>
        <v/>
      </c>
      <c r="J95" s="22" t="str">
        <f t="shared" si="9"/>
        <v/>
      </c>
      <c r="K95" s="22">
        <f t="shared" si="10"/>
        <v>87</v>
      </c>
      <c r="L95" s="22">
        <f t="shared" si="11"/>
        <v>11.673728813559322</v>
      </c>
      <c r="M95" s="22">
        <f t="shared" si="12"/>
        <v>0</v>
      </c>
      <c r="N95" s="22">
        <f t="shared" si="13"/>
        <v>1015.6144067796611</v>
      </c>
      <c r="O95" s="22">
        <f t="shared" si="14"/>
        <v>340</v>
      </c>
      <c r="P95" s="22">
        <f t="shared" si="15"/>
        <v>253</v>
      </c>
      <c r="Q95" s="24" t="str">
        <f>IF(COUNTA(A95:H95)=0,"",IF(A95="","REVISAR: FALTA FECHA",IF(NOT(ISNUMBER(A95)),"REVISAR: FECHA INVÁLIDA",IF(B95="","REVISAR: FALTA DOCUMENTO",IF(NOT(OR(C95="Compra",C95="Venta",C95="Ajuste entrada",C95="Ajuste salida")),"REVISAR: TIPO INVÁLIDO",IF(A95&lt;MAX($A$10:A94),"REVISAR: FECHA FUERA DE ORDEN",IF(AND(OR(C95="Compra",C95="Ajuste entrada"),NOT(AND(OR(C95="Compra",C95="Ajuste entrada"),ISNUMBER(D95),D95&gt;0,ISNUMBER(E95),E95&gt;0,OR(F95="",F95=0),OR(G95="",G95=0)))),"REVISAR: CAPTURA DE ENTRADA",IF(AND(C95="Venta",NOT(AND(C95="Venta",ISNUMBER(F95),F95&gt;0,ISNUMBER(G95),G95&gt;0,OR(D95="",D95=0),OR(E95="",E95=0)))),"REVISAR: CAPTURA DE VENTA",IF(AND(C95="Ajuste salida",NOT(AND(C95="Ajuste salida",ISNUMBER(F95),F95&gt;0,OR(D95="",D95=0),OR(E95="",E95=0),OR(G95="",G95=0)))),"REVISAR: CAPTURA DE AJUSTE",IF(K95&lt;0,"REVISAR: INVENTARIO NEGATIVO","OK"))))))))))</f>
        <v/>
      </c>
    </row>
    <row r="96" spans="1:17" ht="16.05" customHeight="1">
      <c r="A96" s="17"/>
      <c r="B96" s="17"/>
      <c r="C96" s="17"/>
      <c r="D96" s="17"/>
      <c r="E96" s="17"/>
      <c r="F96" s="17"/>
      <c r="G96" s="17"/>
      <c r="H96" s="17"/>
      <c r="I96" s="22" t="str">
        <f t="shared" si="8"/>
        <v/>
      </c>
      <c r="J96" s="22" t="str">
        <f t="shared" si="9"/>
        <v/>
      </c>
      <c r="K96" s="22">
        <f t="shared" si="10"/>
        <v>87</v>
      </c>
      <c r="L96" s="22">
        <f t="shared" si="11"/>
        <v>11.673728813559322</v>
      </c>
      <c r="M96" s="22">
        <f t="shared" si="12"/>
        <v>0</v>
      </c>
      <c r="N96" s="22">
        <f t="shared" si="13"/>
        <v>1015.6144067796611</v>
      </c>
      <c r="O96" s="22">
        <f t="shared" si="14"/>
        <v>340</v>
      </c>
      <c r="P96" s="22">
        <f t="shared" si="15"/>
        <v>253</v>
      </c>
      <c r="Q96" s="24" t="str">
        <f>IF(COUNTA(A96:H96)=0,"",IF(A96="","REVISAR: FALTA FECHA",IF(NOT(ISNUMBER(A96)),"REVISAR: FECHA INVÁLIDA",IF(B96="","REVISAR: FALTA DOCUMENTO",IF(NOT(OR(C96="Compra",C96="Venta",C96="Ajuste entrada",C96="Ajuste salida")),"REVISAR: TIPO INVÁLIDO",IF(A96&lt;MAX($A$10:A95),"REVISAR: FECHA FUERA DE ORDEN",IF(AND(OR(C96="Compra",C96="Ajuste entrada"),NOT(AND(OR(C96="Compra",C96="Ajuste entrada"),ISNUMBER(D96),D96&gt;0,ISNUMBER(E96),E96&gt;0,OR(F96="",F96=0),OR(G96="",G96=0)))),"REVISAR: CAPTURA DE ENTRADA",IF(AND(C96="Venta",NOT(AND(C96="Venta",ISNUMBER(F96),F96&gt;0,ISNUMBER(G96),G96&gt;0,OR(D96="",D96=0),OR(E96="",E96=0)))),"REVISAR: CAPTURA DE VENTA",IF(AND(C96="Ajuste salida",NOT(AND(C96="Ajuste salida",ISNUMBER(F96),F96&gt;0,OR(D96="",D96=0),OR(E96="",E96=0),OR(G96="",G96=0)))),"REVISAR: CAPTURA DE AJUSTE",IF(K96&lt;0,"REVISAR: INVENTARIO NEGATIVO","OK"))))))))))</f>
        <v/>
      </c>
    </row>
    <row r="97" spans="1:17" ht="16.05" customHeight="1">
      <c r="A97" s="17"/>
      <c r="B97" s="17"/>
      <c r="C97" s="17"/>
      <c r="D97" s="17"/>
      <c r="E97" s="17"/>
      <c r="F97" s="17"/>
      <c r="G97" s="17"/>
      <c r="H97" s="17"/>
      <c r="I97" s="22" t="str">
        <f t="shared" si="8"/>
        <v/>
      </c>
      <c r="J97" s="22" t="str">
        <f t="shared" si="9"/>
        <v/>
      </c>
      <c r="K97" s="22">
        <f t="shared" si="10"/>
        <v>87</v>
      </c>
      <c r="L97" s="22">
        <f t="shared" si="11"/>
        <v>11.673728813559322</v>
      </c>
      <c r="M97" s="22">
        <f t="shared" si="12"/>
        <v>0</v>
      </c>
      <c r="N97" s="22">
        <f t="shared" si="13"/>
        <v>1015.6144067796611</v>
      </c>
      <c r="O97" s="22">
        <f t="shared" si="14"/>
        <v>340</v>
      </c>
      <c r="P97" s="22">
        <f t="shared" si="15"/>
        <v>253</v>
      </c>
      <c r="Q97" s="24" t="str">
        <f>IF(COUNTA(A97:H97)=0,"",IF(A97="","REVISAR: FALTA FECHA",IF(NOT(ISNUMBER(A97)),"REVISAR: FECHA INVÁLIDA",IF(B97="","REVISAR: FALTA DOCUMENTO",IF(NOT(OR(C97="Compra",C97="Venta",C97="Ajuste entrada",C97="Ajuste salida")),"REVISAR: TIPO INVÁLIDO",IF(A97&lt;MAX($A$10:A96),"REVISAR: FECHA FUERA DE ORDEN",IF(AND(OR(C97="Compra",C97="Ajuste entrada"),NOT(AND(OR(C97="Compra",C97="Ajuste entrada"),ISNUMBER(D97),D97&gt;0,ISNUMBER(E97),E97&gt;0,OR(F97="",F97=0),OR(G97="",G97=0)))),"REVISAR: CAPTURA DE ENTRADA",IF(AND(C97="Venta",NOT(AND(C97="Venta",ISNUMBER(F97),F97&gt;0,ISNUMBER(G97),G97&gt;0,OR(D97="",D97=0),OR(E97="",E97=0)))),"REVISAR: CAPTURA DE VENTA",IF(AND(C97="Ajuste salida",NOT(AND(C97="Ajuste salida",ISNUMBER(F97),F97&gt;0,OR(D97="",D97=0),OR(E97="",E97=0),OR(G97="",G97=0)))),"REVISAR: CAPTURA DE AJUSTE",IF(K97&lt;0,"REVISAR: INVENTARIO NEGATIVO","OK"))))))))))</f>
        <v/>
      </c>
    </row>
    <row r="98" spans="1:17" ht="16.05" customHeight="1">
      <c r="A98" s="17"/>
      <c r="B98" s="17"/>
      <c r="C98" s="17"/>
      <c r="D98" s="17"/>
      <c r="E98" s="17"/>
      <c r="F98" s="17"/>
      <c r="G98" s="17"/>
      <c r="H98" s="17"/>
      <c r="I98" s="22" t="str">
        <f t="shared" si="8"/>
        <v/>
      </c>
      <c r="J98" s="22" t="str">
        <f t="shared" si="9"/>
        <v/>
      </c>
      <c r="K98" s="22">
        <f t="shared" si="10"/>
        <v>87</v>
      </c>
      <c r="L98" s="22">
        <f t="shared" si="11"/>
        <v>11.673728813559322</v>
      </c>
      <c r="M98" s="22">
        <f t="shared" si="12"/>
        <v>0</v>
      </c>
      <c r="N98" s="22">
        <f t="shared" si="13"/>
        <v>1015.6144067796611</v>
      </c>
      <c r="O98" s="22">
        <f t="shared" si="14"/>
        <v>340</v>
      </c>
      <c r="P98" s="22">
        <f t="shared" si="15"/>
        <v>253</v>
      </c>
      <c r="Q98" s="24" t="str">
        <f>IF(COUNTA(A98:H98)=0,"",IF(A98="","REVISAR: FALTA FECHA",IF(NOT(ISNUMBER(A98)),"REVISAR: FECHA INVÁLIDA",IF(B98="","REVISAR: FALTA DOCUMENTO",IF(NOT(OR(C98="Compra",C98="Venta",C98="Ajuste entrada",C98="Ajuste salida")),"REVISAR: TIPO INVÁLIDO",IF(A98&lt;MAX($A$10:A97),"REVISAR: FECHA FUERA DE ORDEN",IF(AND(OR(C98="Compra",C98="Ajuste entrada"),NOT(AND(OR(C98="Compra",C98="Ajuste entrada"),ISNUMBER(D98),D98&gt;0,ISNUMBER(E98),E98&gt;0,OR(F98="",F98=0),OR(G98="",G98=0)))),"REVISAR: CAPTURA DE ENTRADA",IF(AND(C98="Venta",NOT(AND(C98="Venta",ISNUMBER(F98),F98&gt;0,ISNUMBER(G98),G98&gt;0,OR(D98="",D98=0),OR(E98="",E98=0)))),"REVISAR: CAPTURA DE VENTA",IF(AND(C98="Ajuste salida",NOT(AND(C98="Ajuste salida",ISNUMBER(F98),F98&gt;0,OR(D98="",D98=0),OR(E98="",E98=0),OR(G98="",G98=0)))),"REVISAR: CAPTURA DE AJUSTE",IF(K98&lt;0,"REVISAR: INVENTARIO NEGATIVO","OK"))))))))))</f>
        <v/>
      </c>
    </row>
    <row r="99" spans="1:17" ht="16.05" customHeight="1">
      <c r="A99" s="17"/>
      <c r="B99" s="17"/>
      <c r="C99" s="17"/>
      <c r="D99" s="17"/>
      <c r="E99" s="17"/>
      <c r="F99" s="17"/>
      <c r="G99" s="17"/>
      <c r="H99" s="17"/>
      <c r="I99" s="22" t="str">
        <f t="shared" si="8"/>
        <v/>
      </c>
      <c r="J99" s="22" t="str">
        <f t="shared" si="9"/>
        <v/>
      </c>
      <c r="K99" s="22">
        <f t="shared" si="10"/>
        <v>87</v>
      </c>
      <c r="L99" s="22">
        <f t="shared" si="11"/>
        <v>11.673728813559322</v>
      </c>
      <c r="M99" s="22">
        <f t="shared" si="12"/>
        <v>0</v>
      </c>
      <c r="N99" s="22">
        <f t="shared" si="13"/>
        <v>1015.6144067796611</v>
      </c>
      <c r="O99" s="22">
        <f t="shared" si="14"/>
        <v>340</v>
      </c>
      <c r="P99" s="22">
        <f t="shared" si="15"/>
        <v>253</v>
      </c>
      <c r="Q99" s="24" t="str">
        <f>IF(COUNTA(A99:H99)=0,"",IF(A99="","REVISAR: FALTA FECHA",IF(NOT(ISNUMBER(A99)),"REVISAR: FECHA INVÁLIDA",IF(B99="","REVISAR: FALTA DOCUMENTO",IF(NOT(OR(C99="Compra",C99="Venta",C99="Ajuste entrada",C99="Ajuste salida")),"REVISAR: TIPO INVÁLIDO",IF(A99&lt;MAX($A$10:A98),"REVISAR: FECHA FUERA DE ORDEN",IF(AND(OR(C99="Compra",C99="Ajuste entrada"),NOT(AND(OR(C99="Compra",C99="Ajuste entrada"),ISNUMBER(D99),D99&gt;0,ISNUMBER(E99),E99&gt;0,OR(F99="",F99=0),OR(G99="",G99=0)))),"REVISAR: CAPTURA DE ENTRADA",IF(AND(C99="Venta",NOT(AND(C99="Venta",ISNUMBER(F99),F99&gt;0,ISNUMBER(G99),G99&gt;0,OR(D99="",D99=0),OR(E99="",E99=0)))),"REVISAR: CAPTURA DE VENTA",IF(AND(C99="Ajuste salida",NOT(AND(C99="Ajuste salida",ISNUMBER(F99),F99&gt;0,OR(D99="",D99=0),OR(E99="",E99=0),OR(G99="",G99=0)))),"REVISAR: CAPTURA DE AJUSTE",IF(K99&lt;0,"REVISAR: INVENTARIO NEGATIVO","OK"))))))))))</f>
        <v/>
      </c>
    </row>
    <row r="100" spans="1:17" ht="16.05" customHeight="1">
      <c r="A100" s="17"/>
      <c r="B100" s="17"/>
      <c r="C100" s="17"/>
      <c r="D100" s="17"/>
      <c r="E100" s="17"/>
      <c r="F100" s="17"/>
      <c r="G100" s="17"/>
      <c r="H100" s="17"/>
      <c r="I100" s="22" t="str">
        <f t="shared" si="8"/>
        <v/>
      </c>
      <c r="J100" s="22" t="str">
        <f t="shared" si="9"/>
        <v/>
      </c>
      <c r="K100" s="22">
        <f t="shared" si="10"/>
        <v>87</v>
      </c>
      <c r="L100" s="22">
        <f t="shared" si="11"/>
        <v>11.673728813559322</v>
      </c>
      <c r="M100" s="22">
        <f t="shared" si="12"/>
        <v>0</v>
      </c>
      <c r="N100" s="22">
        <f t="shared" si="13"/>
        <v>1015.6144067796611</v>
      </c>
      <c r="O100" s="22">
        <f t="shared" si="14"/>
        <v>340</v>
      </c>
      <c r="P100" s="22">
        <f t="shared" si="15"/>
        <v>253</v>
      </c>
      <c r="Q100" s="24" t="str">
        <f>IF(COUNTA(A100:H100)=0,"",IF(A100="","REVISAR: FALTA FECHA",IF(NOT(ISNUMBER(A100)),"REVISAR: FECHA INVÁLIDA",IF(B100="","REVISAR: FALTA DOCUMENTO",IF(NOT(OR(C100="Compra",C100="Venta",C100="Ajuste entrada",C100="Ajuste salida")),"REVISAR: TIPO INVÁLIDO",IF(A100&lt;MAX($A$10:A99),"REVISAR: FECHA FUERA DE ORDEN",IF(AND(OR(C100="Compra",C100="Ajuste entrada"),NOT(AND(OR(C100="Compra",C100="Ajuste entrada"),ISNUMBER(D100),D100&gt;0,ISNUMBER(E100),E100&gt;0,OR(F100="",F100=0),OR(G100="",G100=0)))),"REVISAR: CAPTURA DE ENTRADA",IF(AND(C100="Venta",NOT(AND(C100="Venta",ISNUMBER(F100),F100&gt;0,ISNUMBER(G100),G100&gt;0,OR(D100="",D100=0),OR(E100="",E100=0)))),"REVISAR: CAPTURA DE VENTA",IF(AND(C100="Ajuste salida",NOT(AND(C100="Ajuste salida",ISNUMBER(F100),F100&gt;0,OR(D100="",D100=0),OR(E100="",E100=0),OR(G100="",G100=0)))),"REVISAR: CAPTURA DE AJUSTE",IF(K100&lt;0,"REVISAR: INVENTARIO NEGATIVO","OK"))))))))))</f>
        <v/>
      </c>
    </row>
    <row r="101" spans="1:17" ht="16.05" customHeight="1">
      <c r="A101" s="17"/>
      <c r="B101" s="17"/>
      <c r="C101" s="17"/>
      <c r="D101" s="17"/>
      <c r="E101" s="17"/>
      <c r="F101" s="17"/>
      <c r="G101" s="17"/>
      <c r="H101" s="17"/>
      <c r="I101" s="22" t="str">
        <f t="shared" si="8"/>
        <v/>
      </c>
      <c r="J101" s="22" t="str">
        <f t="shared" si="9"/>
        <v/>
      </c>
      <c r="K101" s="22">
        <f t="shared" si="10"/>
        <v>87</v>
      </c>
      <c r="L101" s="22">
        <f t="shared" si="11"/>
        <v>11.673728813559322</v>
      </c>
      <c r="M101" s="22">
        <f t="shared" si="12"/>
        <v>0</v>
      </c>
      <c r="N101" s="22">
        <f t="shared" si="13"/>
        <v>1015.6144067796611</v>
      </c>
      <c r="O101" s="22">
        <f t="shared" si="14"/>
        <v>340</v>
      </c>
      <c r="P101" s="22">
        <f t="shared" si="15"/>
        <v>253</v>
      </c>
      <c r="Q101" s="24" t="str">
        <f>IF(COUNTA(A101:H101)=0,"",IF(A101="","REVISAR: FALTA FECHA",IF(NOT(ISNUMBER(A101)),"REVISAR: FECHA INVÁLIDA",IF(B101="","REVISAR: FALTA DOCUMENTO",IF(NOT(OR(C101="Compra",C101="Venta",C101="Ajuste entrada",C101="Ajuste salida")),"REVISAR: TIPO INVÁLIDO",IF(A101&lt;MAX($A$10:A100),"REVISAR: FECHA FUERA DE ORDEN",IF(AND(OR(C101="Compra",C101="Ajuste entrada"),NOT(AND(OR(C101="Compra",C101="Ajuste entrada"),ISNUMBER(D101),D101&gt;0,ISNUMBER(E101),E101&gt;0,OR(F101="",F101=0),OR(G101="",G101=0)))),"REVISAR: CAPTURA DE ENTRADA",IF(AND(C101="Venta",NOT(AND(C101="Venta",ISNUMBER(F101),F101&gt;0,ISNUMBER(G101),G101&gt;0,OR(D101="",D101=0),OR(E101="",E101=0)))),"REVISAR: CAPTURA DE VENTA",IF(AND(C101="Ajuste salida",NOT(AND(C101="Ajuste salida",ISNUMBER(F101),F101&gt;0,OR(D101="",D101=0),OR(E101="",E101=0),OR(G101="",G101=0)))),"REVISAR: CAPTURA DE AJUSTE",IF(K101&lt;0,"REVISAR: INVENTARIO NEGATIVO","OK"))))))))))</f>
        <v/>
      </c>
    </row>
    <row r="102" spans="1:17" ht="16.05" customHeight="1">
      <c r="A102" s="17"/>
      <c r="B102" s="17"/>
      <c r="C102" s="17"/>
      <c r="D102" s="17"/>
      <c r="E102" s="17"/>
      <c r="F102" s="17"/>
      <c r="G102" s="17"/>
      <c r="H102" s="17"/>
      <c r="I102" s="22" t="str">
        <f t="shared" si="8"/>
        <v/>
      </c>
      <c r="J102" s="22" t="str">
        <f t="shared" si="9"/>
        <v/>
      </c>
      <c r="K102" s="22">
        <f t="shared" si="10"/>
        <v>87</v>
      </c>
      <c r="L102" s="22">
        <f t="shared" si="11"/>
        <v>11.673728813559322</v>
      </c>
      <c r="M102" s="22">
        <f t="shared" si="12"/>
        <v>0</v>
      </c>
      <c r="N102" s="22">
        <f t="shared" si="13"/>
        <v>1015.6144067796611</v>
      </c>
      <c r="O102" s="22">
        <f t="shared" si="14"/>
        <v>340</v>
      </c>
      <c r="P102" s="22">
        <f t="shared" si="15"/>
        <v>253</v>
      </c>
      <c r="Q102" s="24" t="str">
        <f>IF(COUNTA(A102:H102)=0,"",IF(A102="","REVISAR: FALTA FECHA",IF(NOT(ISNUMBER(A102)),"REVISAR: FECHA INVÁLIDA",IF(B102="","REVISAR: FALTA DOCUMENTO",IF(NOT(OR(C102="Compra",C102="Venta",C102="Ajuste entrada",C102="Ajuste salida")),"REVISAR: TIPO INVÁLIDO",IF(A102&lt;MAX($A$10:A101),"REVISAR: FECHA FUERA DE ORDEN",IF(AND(OR(C102="Compra",C102="Ajuste entrada"),NOT(AND(OR(C102="Compra",C102="Ajuste entrada"),ISNUMBER(D102),D102&gt;0,ISNUMBER(E102),E102&gt;0,OR(F102="",F102=0),OR(G102="",G102=0)))),"REVISAR: CAPTURA DE ENTRADA",IF(AND(C102="Venta",NOT(AND(C102="Venta",ISNUMBER(F102),F102&gt;0,ISNUMBER(G102),G102&gt;0,OR(D102="",D102=0),OR(E102="",E102=0)))),"REVISAR: CAPTURA DE VENTA",IF(AND(C102="Ajuste salida",NOT(AND(C102="Ajuste salida",ISNUMBER(F102),F102&gt;0,OR(D102="",D102=0),OR(E102="",E102=0),OR(G102="",G102=0)))),"REVISAR: CAPTURA DE AJUSTE",IF(K102&lt;0,"REVISAR: INVENTARIO NEGATIVO","OK"))))))))))</f>
        <v/>
      </c>
    </row>
    <row r="103" spans="1:17" ht="16.05" customHeight="1">
      <c r="A103" s="17"/>
      <c r="B103" s="17"/>
      <c r="C103" s="17"/>
      <c r="D103" s="17"/>
      <c r="E103" s="17"/>
      <c r="F103" s="17"/>
      <c r="G103" s="17"/>
      <c r="H103" s="17"/>
      <c r="I103" s="22" t="str">
        <f t="shared" si="8"/>
        <v/>
      </c>
      <c r="J103" s="22" t="str">
        <f t="shared" si="9"/>
        <v/>
      </c>
      <c r="K103" s="22">
        <f t="shared" si="10"/>
        <v>87</v>
      </c>
      <c r="L103" s="22">
        <f t="shared" si="11"/>
        <v>11.673728813559322</v>
      </c>
      <c r="M103" s="22">
        <f t="shared" si="12"/>
        <v>0</v>
      </c>
      <c r="N103" s="22">
        <f t="shared" si="13"/>
        <v>1015.6144067796611</v>
      </c>
      <c r="O103" s="22">
        <f t="shared" si="14"/>
        <v>340</v>
      </c>
      <c r="P103" s="22">
        <f t="shared" si="15"/>
        <v>253</v>
      </c>
      <c r="Q103" s="24" t="str">
        <f>IF(COUNTA(A103:H103)=0,"",IF(A103="","REVISAR: FALTA FECHA",IF(NOT(ISNUMBER(A103)),"REVISAR: FECHA INVÁLIDA",IF(B103="","REVISAR: FALTA DOCUMENTO",IF(NOT(OR(C103="Compra",C103="Venta",C103="Ajuste entrada",C103="Ajuste salida")),"REVISAR: TIPO INVÁLIDO",IF(A103&lt;MAX($A$10:A102),"REVISAR: FECHA FUERA DE ORDEN",IF(AND(OR(C103="Compra",C103="Ajuste entrada"),NOT(AND(OR(C103="Compra",C103="Ajuste entrada"),ISNUMBER(D103),D103&gt;0,ISNUMBER(E103),E103&gt;0,OR(F103="",F103=0),OR(G103="",G103=0)))),"REVISAR: CAPTURA DE ENTRADA",IF(AND(C103="Venta",NOT(AND(C103="Venta",ISNUMBER(F103),F103&gt;0,ISNUMBER(G103),G103&gt;0,OR(D103="",D103=0),OR(E103="",E103=0)))),"REVISAR: CAPTURA DE VENTA",IF(AND(C103="Ajuste salida",NOT(AND(C103="Ajuste salida",ISNUMBER(F103),F103&gt;0,OR(D103="",D103=0),OR(E103="",E103=0),OR(G103="",G103=0)))),"REVISAR: CAPTURA DE AJUSTE",IF(K103&lt;0,"REVISAR: INVENTARIO NEGATIVO","OK"))))))))))</f>
        <v/>
      </c>
    </row>
    <row r="104" spans="1:17" ht="16.05" customHeight="1">
      <c r="A104" s="17"/>
      <c r="B104" s="17"/>
      <c r="C104" s="17"/>
      <c r="D104" s="17"/>
      <c r="E104" s="17"/>
      <c r="F104" s="17"/>
      <c r="G104" s="17"/>
      <c r="H104" s="17"/>
      <c r="I104" s="22" t="str">
        <f t="shared" si="8"/>
        <v/>
      </c>
      <c r="J104" s="22" t="str">
        <f t="shared" si="9"/>
        <v/>
      </c>
      <c r="K104" s="22">
        <f t="shared" si="10"/>
        <v>87</v>
      </c>
      <c r="L104" s="22">
        <f t="shared" si="11"/>
        <v>11.673728813559322</v>
      </c>
      <c r="M104" s="22">
        <f t="shared" si="12"/>
        <v>0</v>
      </c>
      <c r="N104" s="22">
        <f t="shared" si="13"/>
        <v>1015.6144067796611</v>
      </c>
      <c r="O104" s="22">
        <f t="shared" si="14"/>
        <v>340</v>
      </c>
      <c r="P104" s="22">
        <f t="shared" si="15"/>
        <v>253</v>
      </c>
      <c r="Q104" s="24" t="str">
        <f>IF(COUNTA(A104:H104)=0,"",IF(A104="","REVISAR: FALTA FECHA",IF(NOT(ISNUMBER(A104)),"REVISAR: FECHA INVÁLIDA",IF(B104="","REVISAR: FALTA DOCUMENTO",IF(NOT(OR(C104="Compra",C104="Venta",C104="Ajuste entrada",C104="Ajuste salida")),"REVISAR: TIPO INVÁLIDO",IF(A104&lt;MAX($A$10:A103),"REVISAR: FECHA FUERA DE ORDEN",IF(AND(OR(C104="Compra",C104="Ajuste entrada"),NOT(AND(OR(C104="Compra",C104="Ajuste entrada"),ISNUMBER(D104),D104&gt;0,ISNUMBER(E104),E104&gt;0,OR(F104="",F104=0),OR(G104="",G104=0)))),"REVISAR: CAPTURA DE ENTRADA",IF(AND(C104="Venta",NOT(AND(C104="Venta",ISNUMBER(F104),F104&gt;0,ISNUMBER(G104),G104&gt;0,OR(D104="",D104=0),OR(E104="",E104=0)))),"REVISAR: CAPTURA DE VENTA",IF(AND(C104="Ajuste salida",NOT(AND(C104="Ajuste salida",ISNUMBER(F104),F104&gt;0,OR(D104="",D104=0),OR(E104="",E104=0),OR(G104="",G104=0)))),"REVISAR: CAPTURA DE AJUSTE",IF(K104&lt;0,"REVISAR: INVENTARIO NEGATIVO","OK"))))))))))</f>
        <v/>
      </c>
    </row>
    <row r="105" spans="1:17" ht="16.05" customHeight="1">
      <c r="A105" s="17"/>
      <c r="B105" s="17"/>
      <c r="C105" s="17"/>
      <c r="D105" s="17"/>
      <c r="E105" s="17"/>
      <c r="F105" s="17"/>
      <c r="G105" s="17"/>
      <c r="H105" s="17"/>
      <c r="I105" s="22" t="str">
        <f t="shared" si="8"/>
        <v/>
      </c>
      <c r="J105" s="22" t="str">
        <f t="shared" si="9"/>
        <v/>
      </c>
      <c r="K105" s="22">
        <f t="shared" si="10"/>
        <v>87</v>
      </c>
      <c r="L105" s="22">
        <f t="shared" si="11"/>
        <v>11.673728813559322</v>
      </c>
      <c r="M105" s="22">
        <f t="shared" si="12"/>
        <v>0</v>
      </c>
      <c r="N105" s="22">
        <f t="shared" si="13"/>
        <v>1015.6144067796611</v>
      </c>
      <c r="O105" s="22">
        <f t="shared" si="14"/>
        <v>340</v>
      </c>
      <c r="P105" s="22">
        <f t="shared" si="15"/>
        <v>253</v>
      </c>
      <c r="Q105" s="24" t="str">
        <f>IF(COUNTA(A105:H105)=0,"",IF(A105="","REVISAR: FALTA FECHA",IF(NOT(ISNUMBER(A105)),"REVISAR: FECHA INVÁLIDA",IF(B105="","REVISAR: FALTA DOCUMENTO",IF(NOT(OR(C105="Compra",C105="Venta",C105="Ajuste entrada",C105="Ajuste salida")),"REVISAR: TIPO INVÁLIDO",IF(A105&lt;MAX($A$10:A104),"REVISAR: FECHA FUERA DE ORDEN",IF(AND(OR(C105="Compra",C105="Ajuste entrada"),NOT(AND(OR(C105="Compra",C105="Ajuste entrada"),ISNUMBER(D105),D105&gt;0,ISNUMBER(E105),E105&gt;0,OR(F105="",F105=0),OR(G105="",G105=0)))),"REVISAR: CAPTURA DE ENTRADA",IF(AND(C105="Venta",NOT(AND(C105="Venta",ISNUMBER(F105),F105&gt;0,ISNUMBER(G105),G105&gt;0,OR(D105="",D105=0),OR(E105="",E105=0)))),"REVISAR: CAPTURA DE VENTA",IF(AND(C105="Ajuste salida",NOT(AND(C105="Ajuste salida",ISNUMBER(F105),F105&gt;0,OR(D105="",D105=0),OR(E105="",E105=0),OR(G105="",G105=0)))),"REVISAR: CAPTURA DE AJUSTE",IF(K105&lt;0,"REVISAR: INVENTARIO NEGATIVO","OK"))))))))))</f>
        <v/>
      </c>
    </row>
    <row r="106" spans="1:17" ht="16.05" customHeight="1">
      <c r="A106" s="17"/>
      <c r="B106" s="17"/>
      <c r="C106" s="17"/>
      <c r="D106" s="17"/>
      <c r="E106" s="17"/>
      <c r="F106" s="17"/>
      <c r="G106" s="17"/>
      <c r="H106" s="17"/>
      <c r="I106" s="22" t="str">
        <f t="shared" si="8"/>
        <v/>
      </c>
      <c r="J106" s="22" t="str">
        <f t="shared" si="9"/>
        <v/>
      </c>
      <c r="K106" s="22">
        <f t="shared" si="10"/>
        <v>87</v>
      </c>
      <c r="L106" s="22">
        <f t="shared" si="11"/>
        <v>11.673728813559322</v>
      </c>
      <c r="M106" s="22">
        <f t="shared" si="12"/>
        <v>0</v>
      </c>
      <c r="N106" s="22">
        <f t="shared" si="13"/>
        <v>1015.6144067796611</v>
      </c>
      <c r="O106" s="22">
        <f t="shared" si="14"/>
        <v>340</v>
      </c>
      <c r="P106" s="22">
        <f t="shared" si="15"/>
        <v>253</v>
      </c>
      <c r="Q106" s="24" t="str">
        <f>IF(COUNTA(A106:H106)=0,"",IF(A106="","REVISAR: FALTA FECHA",IF(NOT(ISNUMBER(A106)),"REVISAR: FECHA INVÁLIDA",IF(B106="","REVISAR: FALTA DOCUMENTO",IF(NOT(OR(C106="Compra",C106="Venta",C106="Ajuste entrada",C106="Ajuste salida")),"REVISAR: TIPO INVÁLIDO",IF(A106&lt;MAX($A$10:A105),"REVISAR: FECHA FUERA DE ORDEN",IF(AND(OR(C106="Compra",C106="Ajuste entrada"),NOT(AND(OR(C106="Compra",C106="Ajuste entrada"),ISNUMBER(D106),D106&gt;0,ISNUMBER(E106),E106&gt;0,OR(F106="",F106=0),OR(G106="",G106=0)))),"REVISAR: CAPTURA DE ENTRADA",IF(AND(C106="Venta",NOT(AND(C106="Venta",ISNUMBER(F106),F106&gt;0,ISNUMBER(G106),G106&gt;0,OR(D106="",D106=0),OR(E106="",E106=0)))),"REVISAR: CAPTURA DE VENTA",IF(AND(C106="Ajuste salida",NOT(AND(C106="Ajuste salida",ISNUMBER(F106),F106&gt;0,OR(D106="",D106=0),OR(E106="",E106=0),OR(G106="",G106=0)))),"REVISAR: CAPTURA DE AJUSTE",IF(K106&lt;0,"REVISAR: INVENTARIO NEGATIVO","OK"))))))))))</f>
        <v/>
      </c>
    </row>
    <row r="107" spans="1:17" ht="16.05" customHeight="1">
      <c r="A107" s="17"/>
      <c r="B107" s="17"/>
      <c r="C107" s="17"/>
      <c r="D107" s="17"/>
      <c r="E107" s="17"/>
      <c r="F107" s="17"/>
      <c r="G107" s="17"/>
      <c r="H107" s="17"/>
      <c r="I107" s="22" t="str">
        <f t="shared" si="8"/>
        <v/>
      </c>
      <c r="J107" s="22" t="str">
        <f t="shared" si="9"/>
        <v/>
      </c>
      <c r="K107" s="22">
        <f t="shared" si="10"/>
        <v>87</v>
      </c>
      <c r="L107" s="22">
        <f t="shared" si="11"/>
        <v>11.673728813559322</v>
      </c>
      <c r="M107" s="22">
        <f t="shared" si="12"/>
        <v>0</v>
      </c>
      <c r="N107" s="22">
        <f t="shared" si="13"/>
        <v>1015.6144067796611</v>
      </c>
      <c r="O107" s="22">
        <f t="shared" si="14"/>
        <v>340</v>
      </c>
      <c r="P107" s="22">
        <f t="shared" si="15"/>
        <v>253</v>
      </c>
      <c r="Q107" s="24" t="str">
        <f>IF(COUNTA(A107:H107)=0,"",IF(A107="","REVISAR: FALTA FECHA",IF(NOT(ISNUMBER(A107)),"REVISAR: FECHA INVÁLIDA",IF(B107="","REVISAR: FALTA DOCUMENTO",IF(NOT(OR(C107="Compra",C107="Venta",C107="Ajuste entrada",C107="Ajuste salida")),"REVISAR: TIPO INVÁLIDO",IF(A107&lt;MAX($A$10:A106),"REVISAR: FECHA FUERA DE ORDEN",IF(AND(OR(C107="Compra",C107="Ajuste entrada"),NOT(AND(OR(C107="Compra",C107="Ajuste entrada"),ISNUMBER(D107),D107&gt;0,ISNUMBER(E107),E107&gt;0,OR(F107="",F107=0),OR(G107="",G107=0)))),"REVISAR: CAPTURA DE ENTRADA",IF(AND(C107="Venta",NOT(AND(C107="Venta",ISNUMBER(F107),F107&gt;0,ISNUMBER(G107),G107&gt;0,OR(D107="",D107=0),OR(E107="",E107=0)))),"REVISAR: CAPTURA DE VENTA",IF(AND(C107="Ajuste salida",NOT(AND(C107="Ajuste salida",ISNUMBER(F107),F107&gt;0,OR(D107="",D107=0),OR(E107="",E107=0),OR(G107="",G107=0)))),"REVISAR: CAPTURA DE AJUSTE",IF(K107&lt;0,"REVISAR: INVENTARIO NEGATIVO","OK"))))))))))</f>
        <v/>
      </c>
    </row>
    <row r="108" spans="1:17" ht="16.05" customHeight="1">
      <c r="A108" s="17"/>
      <c r="B108" s="17"/>
      <c r="C108" s="17"/>
      <c r="D108" s="17"/>
      <c r="E108" s="17"/>
      <c r="F108" s="17"/>
      <c r="G108" s="17"/>
      <c r="H108" s="17"/>
      <c r="I108" s="22" t="str">
        <f t="shared" si="8"/>
        <v/>
      </c>
      <c r="J108" s="22" t="str">
        <f t="shared" si="9"/>
        <v/>
      </c>
      <c r="K108" s="22">
        <f t="shared" si="10"/>
        <v>87</v>
      </c>
      <c r="L108" s="22">
        <f t="shared" si="11"/>
        <v>11.673728813559322</v>
      </c>
      <c r="M108" s="22">
        <f t="shared" si="12"/>
        <v>0</v>
      </c>
      <c r="N108" s="22">
        <f t="shared" si="13"/>
        <v>1015.6144067796611</v>
      </c>
      <c r="O108" s="22">
        <f t="shared" si="14"/>
        <v>340</v>
      </c>
      <c r="P108" s="22">
        <f t="shared" si="15"/>
        <v>253</v>
      </c>
      <c r="Q108" s="24" t="str">
        <f>IF(COUNTA(A108:H108)=0,"",IF(A108="","REVISAR: FALTA FECHA",IF(NOT(ISNUMBER(A108)),"REVISAR: FECHA INVÁLIDA",IF(B108="","REVISAR: FALTA DOCUMENTO",IF(NOT(OR(C108="Compra",C108="Venta",C108="Ajuste entrada",C108="Ajuste salida")),"REVISAR: TIPO INVÁLIDO",IF(A108&lt;MAX($A$10:A107),"REVISAR: FECHA FUERA DE ORDEN",IF(AND(OR(C108="Compra",C108="Ajuste entrada"),NOT(AND(OR(C108="Compra",C108="Ajuste entrada"),ISNUMBER(D108),D108&gt;0,ISNUMBER(E108),E108&gt;0,OR(F108="",F108=0),OR(G108="",G108=0)))),"REVISAR: CAPTURA DE ENTRADA",IF(AND(C108="Venta",NOT(AND(C108="Venta",ISNUMBER(F108),F108&gt;0,ISNUMBER(G108),G108&gt;0,OR(D108="",D108=0),OR(E108="",E108=0)))),"REVISAR: CAPTURA DE VENTA",IF(AND(C108="Ajuste salida",NOT(AND(C108="Ajuste salida",ISNUMBER(F108),F108&gt;0,OR(D108="",D108=0),OR(E108="",E108=0),OR(G108="",G108=0)))),"REVISAR: CAPTURA DE AJUSTE",IF(K108&lt;0,"REVISAR: INVENTARIO NEGATIVO","OK"))))))))))</f>
        <v/>
      </c>
    </row>
    <row r="109" spans="1:17" ht="16.05" customHeight="1">
      <c r="A109" s="17"/>
      <c r="B109" s="17"/>
      <c r="C109" s="17"/>
      <c r="D109" s="17"/>
      <c r="E109" s="17"/>
      <c r="F109" s="17"/>
      <c r="G109" s="17"/>
      <c r="H109" s="17"/>
      <c r="I109" s="22" t="str">
        <f t="shared" si="8"/>
        <v/>
      </c>
      <c r="J109" s="22" t="str">
        <f t="shared" si="9"/>
        <v/>
      </c>
      <c r="K109" s="22">
        <f t="shared" si="10"/>
        <v>87</v>
      </c>
      <c r="L109" s="22">
        <f t="shared" si="11"/>
        <v>11.673728813559322</v>
      </c>
      <c r="M109" s="22">
        <f t="shared" si="12"/>
        <v>0</v>
      </c>
      <c r="N109" s="22">
        <f t="shared" si="13"/>
        <v>1015.6144067796611</v>
      </c>
      <c r="O109" s="22">
        <f t="shared" si="14"/>
        <v>340</v>
      </c>
      <c r="P109" s="22">
        <f t="shared" si="15"/>
        <v>253</v>
      </c>
      <c r="Q109" s="24" t="str">
        <f>IF(COUNTA(A109:H109)=0,"",IF(A109="","REVISAR: FALTA FECHA",IF(NOT(ISNUMBER(A109)),"REVISAR: FECHA INVÁLIDA",IF(B109="","REVISAR: FALTA DOCUMENTO",IF(NOT(OR(C109="Compra",C109="Venta",C109="Ajuste entrada",C109="Ajuste salida")),"REVISAR: TIPO INVÁLIDO",IF(A109&lt;MAX($A$10:A108),"REVISAR: FECHA FUERA DE ORDEN",IF(AND(OR(C109="Compra",C109="Ajuste entrada"),NOT(AND(OR(C109="Compra",C109="Ajuste entrada"),ISNUMBER(D109),D109&gt;0,ISNUMBER(E109),E109&gt;0,OR(F109="",F109=0),OR(G109="",G109=0)))),"REVISAR: CAPTURA DE ENTRADA",IF(AND(C109="Venta",NOT(AND(C109="Venta",ISNUMBER(F109),F109&gt;0,ISNUMBER(G109),G109&gt;0,OR(D109="",D109=0),OR(E109="",E109=0)))),"REVISAR: CAPTURA DE VENTA",IF(AND(C109="Ajuste salida",NOT(AND(C109="Ajuste salida",ISNUMBER(F109),F109&gt;0,OR(D109="",D109=0),OR(E109="",E109=0),OR(G109="",G109=0)))),"REVISAR: CAPTURA DE AJUSTE",IF(K109&lt;0,"REVISAR: INVENTARIO NEGATIVO","OK"))))))))))</f>
        <v/>
      </c>
    </row>
    <row r="110" spans="1:17" ht="16.05" customHeight="1">
      <c r="A110" s="17"/>
      <c r="B110" s="17"/>
      <c r="C110" s="17"/>
      <c r="D110" s="17"/>
      <c r="E110" s="17"/>
      <c r="F110" s="17"/>
      <c r="G110" s="17"/>
      <c r="H110" s="17"/>
      <c r="I110" s="22" t="str">
        <f t="shared" si="8"/>
        <v/>
      </c>
      <c r="J110" s="22" t="str">
        <f t="shared" si="9"/>
        <v/>
      </c>
      <c r="K110" s="22">
        <f t="shared" si="10"/>
        <v>87</v>
      </c>
      <c r="L110" s="22">
        <f t="shared" si="11"/>
        <v>11.673728813559322</v>
      </c>
      <c r="M110" s="22">
        <f t="shared" si="12"/>
        <v>0</v>
      </c>
      <c r="N110" s="22">
        <f t="shared" si="13"/>
        <v>1015.6144067796611</v>
      </c>
      <c r="O110" s="22">
        <f t="shared" si="14"/>
        <v>340</v>
      </c>
      <c r="P110" s="22">
        <f t="shared" si="15"/>
        <v>253</v>
      </c>
      <c r="Q110" s="24" t="str">
        <f>IF(COUNTA(A110:H110)=0,"",IF(A110="","REVISAR: FALTA FECHA",IF(NOT(ISNUMBER(A110)),"REVISAR: FECHA INVÁLIDA",IF(B110="","REVISAR: FALTA DOCUMENTO",IF(NOT(OR(C110="Compra",C110="Venta",C110="Ajuste entrada",C110="Ajuste salida")),"REVISAR: TIPO INVÁLIDO",IF(A110&lt;MAX($A$10:A109),"REVISAR: FECHA FUERA DE ORDEN",IF(AND(OR(C110="Compra",C110="Ajuste entrada"),NOT(AND(OR(C110="Compra",C110="Ajuste entrada"),ISNUMBER(D110),D110&gt;0,ISNUMBER(E110),E110&gt;0,OR(F110="",F110=0),OR(G110="",G110=0)))),"REVISAR: CAPTURA DE ENTRADA",IF(AND(C110="Venta",NOT(AND(C110="Venta",ISNUMBER(F110),F110&gt;0,ISNUMBER(G110),G110&gt;0,OR(D110="",D110=0),OR(E110="",E110=0)))),"REVISAR: CAPTURA DE VENTA",IF(AND(C110="Ajuste salida",NOT(AND(C110="Ajuste salida",ISNUMBER(F110),F110&gt;0,OR(D110="",D110=0),OR(E110="",E110=0),OR(G110="",G110=0)))),"REVISAR: CAPTURA DE AJUSTE",IF(K110&lt;0,"REVISAR: INVENTARIO NEGATIVO","OK"))))))))))</f>
        <v/>
      </c>
    </row>
    <row r="111" spans="1:17" ht="16.05" customHeight="1">
      <c r="A111" s="17"/>
      <c r="B111" s="17"/>
      <c r="C111" s="17"/>
      <c r="D111" s="17"/>
      <c r="E111" s="17"/>
      <c r="F111" s="17"/>
      <c r="G111" s="17"/>
      <c r="H111" s="17"/>
      <c r="I111" s="22" t="str">
        <f t="shared" si="8"/>
        <v/>
      </c>
      <c r="J111" s="22" t="str">
        <f t="shared" si="9"/>
        <v/>
      </c>
      <c r="K111" s="22">
        <f t="shared" si="10"/>
        <v>87</v>
      </c>
      <c r="L111" s="22">
        <f t="shared" si="11"/>
        <v>11.673728813559322</v>
      </c>
      <c r="M111" s="22">
        <f t="shared" si="12"/>
        <v>0</v>
      </c>
      <c r="N111" s="22">
        <f t="shared" si="13"/>
        <v>1015.6144067796611</v>
      </c>
      <c r="O111" s="22">
        <f t="shared" si="14"/>
        <v>340</v>
      </c>
      <c r="P111" s="22">
        <f t="shared" si="15"/>
        <v>253</v>
      </c>
      <c r="Q111" s="24" t="str">
        <f>IF(COUNTA(A111:H111)=0,"",IF(A111="","REVISAR: FALTA FECHA",IF(NOT(ISNUMBER(A111)),"REVISAR: FECHA INVÁLIDA",IF(B111="","REVISAR: FALTA DOCUMENTO",IF(NOT(OR(C111="Compra",C111="Venta",C111="Ajuste entrada",C111="Ajuste salida")),"REVISAR: TIPO INVÁLIDO",IF(A111&lt;MAX($A$10:A110),"REVISAR: FECHA FUERA DE ORDEN",IF(AND(OR(C111="Compra",C111="Ajuste entrada"),NOT(AND(OR(C111="Compra",C111="Ajuste entrada"),ISNUMBER(D111),D111&gt;0,ISNUMBER(E111),E111&gt;0,OR(F111="",F111=0),OR(G111="",G111=0)))),"REVISAR: CAPTURA DE ENTRADA",IF(AND(C111="Venta",NOT(AND(C111="Venta",ISNUMBER(F111),F111&gt;0,ISNUMBER(G111),G111&gt;0,OR(D111="",D111=0),OR(E111="",E111=0)))),"REVISAR: CAPTURA DE VENTA",IF(AND(C111="Ajuste salida",NOT(AND(C111="Ajuste salida",ISNUMBER(F111),F111&gt;0,OR(D111="",D111=0),OR(E111="",E111=0),OR(G111="",G111=0)))),"REVISAR: CAPTURA DE AJUSTE",IF(K111&lt;0,"REVISAR: INVENTARIO NEGATIVO","OK"))))))))))</f>
        <v/>
      </c>
    </row>
    <row r="112" spans="1:17" ht="16.05" customHeight="1">
      <c r="A112" s="17"/>
      <c r="B112" s="17"/>
      <c r="C112" s="17"/>
      <c r="D112" s="17"/>
      <c r="E112" s="17"/>
      <c r="F112" s="17"/>
      <c r="G112" s="17"/>
      <c r="H112" s="17"/>
      <c r="I112" s="22" t="str">
        <f t="shared" si="8"/>
        <v/>
      </c>
      <c r="J112" s="22" t="str">
        <f t="shared" si="9"/>
        <v/>
      </c>
      <c r="K112" s="22">
        <f t="shared" si="10"/>
        <v>87</v>
      </c>
      <c r="L112" s="22">
        <f t="shared" si="11"/>
        <v>11.673728813559322</v>
      </c>
      <c r="M112" s="22">
        <f t="shared" si="12"/>
        <v>0</v>
      </c>
      <c r="N112" s="22">
        <f t="shared" si="13"/>
        <v>1015.6144067796611</v>
      </c>
      <c r="O112" s="22">
        <f t="shared" si="14"/>
        <v>340</v>
      </c>
      <c r="P112" s="22">
        <f t="shared" si="15"/>
        <v>253</v>
      </c>
      <c r="Q112" s="24" t="str">
        <f>IF(COUNTA(A112:H112)=0,"",IF(A112="","REVISAR: FALTA FECHA",IF(NOT(ISNUMBER(A112)),"REVISAR: FECHA INVÁLIDA",IF(B112="","REVISAR: FALTA DOCUMENTO",IF(NOT(OR(C112="Compra",C112="Venta",C112="Ajuste entrada",C112="Ajuste salida")),"REVISAR: TIPO INVÁLIDO",IF(A112&lt;MAX($A$10:A111),"REVISAR: FECHA FUERA DE ORDEN",IF(AND(OR(C112="Compra",C112="Ajuste entrada"),NOT(AND(OR(C112="Compra",C112="Ajuste entrada"),ISNUMBER(D112),D112&gt;0,ISNUMBER(E112),E112&gt;0,OR(F112="",F112=0),OR(G112="",G112=0)))),"REVISAR: CAPTURA DE ENTRADA",IF(AND(C112="Venta",NOT(AND(C112="Venta",ISNUMBER(F112),F112&gt;0,ISNUMBER(G112),G112&gt;0,OR(D112="",D112=0),OR(E112="",E112=0)))),"REVISAR: CAPTURA DE VENTA",IF(AND(C112="Ajuste salida",NOT(AND(C112="Ajuste salida",ISNUMBER(F112),F112&gt;0,OR(D112="",D112=0),OR(E112="",E112=0),OR(G112="",G112=0)))),"REVISAR: CAPTURA DE AJUSTE",IF(K112&lt;0,"REVISAR: INVENTARIO NEGATIVO","OK"))))))))))</f>
        <v/>
      </c>
    </row>
    <row r="113" spans="1:17" ht="16.05" customHeight="1">
      <c r="A113" s="17"/>
      <c r="B113" s="17"/>
      <c r="C113" s="17"/>
      <c r="D113" s="17"/>
      <c r="E113" s="17"/>
      <c r="F113" s="17"/>
      <c r="G113" s="17"/>
      <c r="H113" s="17"/>
      <c r="I113" s="22" t="str">
        <f t="shared" si="8"/>
        <v/>
      </c>
      <c r="J113" s="22" t="str">
        <f t="shared" si="9"/>
        <v/>
      </c>
      <c r="K113" s="22">
        <f t="shared" si="10"/>
        <v>87</v>
      </c>
      <c r="L113" s="22">
        <f t="shared" si="11"/>
        <v>11.673728813559322</v>
      </c>
      <c r="M113" s="22">
        <f t="shared" si="12"/>
        <v>0</v>
      </c>
      <c r="N113" s="22">
        <f t="shared" si="13"/>
        <v>1015.6144067796611</v>
      </c>
      <c r="O113" s="22">
        <f t="shared" si="14"/>
        <v>340</v>
      </c>
      <c r="P113" s="22">
        <f t="shared" si="15"/>
        <v>253</v>
      </c>
      <c r="Q113" s="24" t="str">
        <f>IF(COUNTA(A113:H113)=0,"",IF(A113="","REVISAR: FALTA FECHA",IF(NOT(ISNUMBER(A113)),"REVISAR: FECHA INVÁLIDA",IF(B113="","REVISAR: FALTA DOCUMENTO",IF(NOT(OR(C113="Compra",C113="Venta",C113="Ajuste entrada",C113="Ajuste salida")),"REVISAR: TIPO INVÁLIDO",IF(A113&lt;MAX($A$10:A112),"REVISAR: FECHA FUERA DE ORDEN",IF(AND(OR(C113="Compra",C113="Ajuste entrada"),NOT(AND(OR(C113="Compra",C113="Ajuste entrada"),ISNUMBER(D113),D113&gt;0,ISNUMBER(E113),E113&gt;0,OR(F113="",F113=0),OR(G113="",G113=0)))),"REVISAR: CAPTURA DE ENTRADA",IF(AND(C113="Venta",NOT(AND(C113="Venta",ISNUMBER(F113),F113&gt;0,ISNUMBER(G113),G113&gt;0,OR(D113="",D113=0),OR(E113="",E113=0)))),"REVISAR: CAPTURA DE VENTA",IF(AND(C113="Ajuste salida",NOT(AND(C113="Ajuste salida",ISNUMBER(F113),F113&gt;0,OR(D113="",D113=0),OR(E113="",E113=0),OR(G113="",G113=0)))),"REVISAR: CAPTURA DE AJUSTE",IF(K113&lt;0,"REVISAR: INVENTARIO NEGATIVO","OK"))))))))))</f>
        <v/>
      </c>
    </row>
    <row r="114" spans="1:17" ht="16.05" customHeight="1">
      <c r="A114" s="17"/>
      <c r="B114" s="17"/>
      <c r="C114" s="17"/>
      <c r="D114" s="17"/>
      <c r="E114" s="17"/>
      <c r="F114" s="17"/>
      <c r="G114" s="17"/>
      <c r="H114" s="17"/>
      <c r="I114" s="22" t="str">
        <f t="shared" si="8"/>
        <v/>
      </c>
      <c r="J114" s="22" t="str">
        <f t="shared" si="9"/>
        <v/>
      </c>
      <c r="K114" s="22">
        <f t="shared" si="10"/>
        <v>87</v>
      </c>
      <c r="L114" s="22">
        <f t="shared" si="11"/>
        <v>11.673728813559322</v>
      </c>
      <c r="M114" s="22">
        <f t="shared" si="12"/>
        <v>0</v>
      </c>
      <c r="N114" s="22">
        <f t="shared" si="13"/>
        <v>1015.6144067796611</v>
      </c>
      <c r="O114" s="22">
        <f t="shared" si="14"/>
        <v>340</v>
      </c>
      <c r="P114" s="22">
        <f t="shared" si="15"/>
        <v>253</v>
      </c>
      <c r="Q114" s="24" t="str">
        <f>IF(COUNTA(A114:H114)=0,"",IF(A114="","REVISAR: FALTA FECHA",IF(NOT(ISNUMBER(A114)),"REVISAR: FECHA INVÁLIDA",IF(B114="","REVISAR: FALTA DOCUMENTO",IF(NOT(OR(C114="Compra",C114="Venta",C114="Ajuste entrada",C114="Ajuste salida")),"REVISAR: TIPO INVÁLIDO",IF(A114&lt;MAX($A$10:A113),"REVISAR: FECHA FUERA DE ORDEN",IF(AND(OR(C114="Compra",C114="Ajuste entrada"),NOT(AND(OR(C114="Compra",C114="Ajuste entrada"),ISNUMBER(D114),D114&gt;0,ISNUMBER(E114),E114&gt;0,OR(F114="",F114=0),OR(G114="",G114=0)))),"REVISAR: CAPTURA DE ENTRADA",IF(AND(C114="Venta",NOT(AND(C114="Venta",ISNUMBER(F114),F114&gt;0,ISNUMBER(G114),G114&gt;0,OR(D114="",D114=0),OR(E114="",E114=0)))),"REVISAR: CAPTURA DE VENTA",IF(AND(C114="Ajuste salida",NOT(AND(C114="Ajuste salida",ISNUMBER(F114),F114&gt;0,OR(D114="",D114=0),OR(E114="",E114=0),OR(G114="",G114=0)))),"REVISAR: CAPTURA DE AJUSTE",IF(K114&lt;0,"REVISAR: INVENTARIO NEGATIVO","OK"))))))))))</f>
        <v/>
      </c>
    </row>
    <row r="115" spans="1:17" ht="16.05" customHeight="1">
      <c r="A115" s="17"/>
      <c r="B115" s="17"/>
      <c r="C115" s="17"/>
      <c r="D115" s="17"/>
      <c r="E115" s="17"/>
      <c r="F115" s="17"/>
      <c r="G115" s="17"/>
      <c r="H115" s="17"/>
      <c r="I115" s="22" t="str">
        <f t="shared" si="8"/>
        <v/>
      </c>
      <c r="J115" s="22" t="str">
        <f t="shared" si="9"/>
        <v/>
      </c>
      <c r="K115" s="22">
        <f t="shared" si="10"/>
        <v>87</v>
      </c>
      <c r="L115" s="22">
        <f t="shared" si="11"/>
        <v>11.673728813559322</v>
      </c>
      <c r="M115" s="22">
        <f t="shared" si="12"/>
        <v>0</v>
      </c>
      <c r="N115" s="22">
        <f t="shared" si="13"/>
        <v>1015.6144067796611</v>
      </c>
      <c r="O115" s="22">
        <f t="shared" si="14"/>
        <v>340</v>
      </c>
      <c r="P115" s="22">
        <f t="shared" si="15"/>
        <v>253</v>
      </c>
      <c r="Q115" s="24" t="str">
        <f>IF(COUNTA(A115:H115)=0,"",IF(A115="","REVISAR: FALTA FECHA",IF(NOT(ISNUMBER(A115)),"REVISAR: FECHA INVÁLIDA",IF(B115="","REVISAR: FALTA DOCUMENTO",IF(NOT(OR(C115="Compra",C115="Venta",C115="Ajuste entrada",C115="Ajuste salida")),"REVISAR: TIPO INVÁLIDO",IF(A115&lt;MAX($A$10:A114),"REVISAR: FECHA FUERA DE ORDEN",IF(AND(OR(C115="Compra",C115="Ajuste entrada"),NOT(AND(OR(C115="Compra",C115="Ajuste entrada"),ISNUMBER(D115),D115&gt;0,ISNUMBER(E115),E115&gt;0,OR(F115="",F115=0),OR(G115="",G115=0)))),"REVISAR: CAPTURA DE ENTRADA",IF(AND(C115="Venta",NOT(AND(C115="Venta",ISNUMBER(F115),F115&gt;0,ISNUMBER(G115),G115&gt;0,OR(D115="",D115=0),OR(E115="",E115=0)))),"REVISAR: CAPTURA DE VENTA",IF(AND(C115="Ajuste salida",NOT(AND(C115="Ajuste salida",ISNUMBER(F115),F115&gt;0,OR(D115="",D115=0),OR(E115="",E115=0),OR(G115="",G115=0)))),"REVISAR: CAPTURA DE AJUSTE",IF(K115&lt;0,"REVISAR: INVENTARIO NEGATIVO","OK"))))))))))</f>
        <v/>
      </c>
    </row>
    <row r="116" spans="1:17" ht="16.05" customHeight="1">
      <c r="A116" s="17"/>
      <c r="B116" s="17"/>
      <c r="C116" s="17"/>
      <c r="D116" s="17"/>
      <c r="E116" s="17"/>
      <c r="F116" s="17"/>
      <c r="G116" s="17"/>
      <c r="H116" s="17"/>
      <c r="I116" s="22" t="str">
        <f t="shared" si="8"/>
        <v/>
      </c>
      <c r="J116" s="22" t="str">
        <f t="shared" si="9"/>
        <v/>
      </c>
      <c r="K116" s="22">
        <f t="shared" si="10"/>
        <v>87</v>
      </c>
      <c r="L116" s="22">
        <f t="shared" si="11"/>
        <v>11.673728813559322</v>
      </c>
      <c r="M116" s="22">
        <f t="shared" si="12"/>
        <v>0</v>
      </c>
      <c r="N116" s="22">
        <f t="shared" si="13"/>
        <v>1015.6144067796611</v>
      </c>
      <c r="O116" s="22">
        <f t="shared" si="14"/>
        <v>340</v>
      </c>
      <c r="P116" s="22">
        <f t="shared" si="15"/>
        <v>253</v>
      </c>
      <c r="Q116" s="24" t="str">
        <f>IF(COUNTA(A116:H116)=0,"",IF(A116="","REVISAR: FALTA FECHA",IF(NOT(ISNUMBER(A116)),"REVISAR: FECHA INVÁLIDA",IF(B116="","REVISAR: FALTA DOCUMENTO",IF(NOT(OR(C116="Compra",C116="Venta",C116="Ajuste entrada",C116="Ajuste salida")),"REVISAR: TIPO INVÁLIDO",IF(A116&lt;MAX($A$10:A115),"REVISAR: FECHA FUERA DE ORDEN",IF(AND(OR(C116="Compra",C116="Ajuste entrada"),NOT(AND(OR(C116="Compra",C116="Ajuste entrada"),ISNUMBER(D116),D116&gt;0,ISNUMBER(E116),E116&gt;0,OR(F116="",F116=0),OR(G116="",G116=0)))),"REVISAR: CAPTURA DE ENTRADA",IF(AND(C116="Venta",NOT(AND(C116="Venta",ISNUMBER(F116),F116&gt;0,ISNUMBER(G116),G116&gt;0,OR(D116="",D116=0),OR(E116="",E116=0)))),"REVISAR: CAPTURA DE VENTA",IF(AND(C116="Ajuste salida",NOT(AND(C116="Ajuste salida",ISNUMBER(F116),F116&gt;0,OR(D116="",D116=0),OR(E116="",E116=0),OR(G116="",G116=0)))),"REVISAR: CAPTURA DE AJUSTE",IF(K116&lt;0,"REVISAR: INVENTARIO NEGATIVO","OK"))))))))))</f>
        <v/>
      </c>
    </row>
    <row r="117" spans="1:17" ht="16.05" customHeight="1">
      <c r="A117" s="17"/>
      <c r="B117" s="17"/>
      <c r="C117" s="17"/>
      <c r="D117" s="17"/>
      <c r="E117" s="17"/>
      <c r="F117" s="17"/>
      <c r="G117" s="17"/>
      <c r="H117" s="17"/>
      <c r="I117" s="22" t="str">
        <f t="shared" si="8"/>
        <v/>
      </c>
      <c r="J117" s="22" t="str">
        <f t="shared" si="9"/>
        <v/>
      </c>
      <c r="K117" s="22">
        <f t="shared" si="10"/>
        <v>87</v>
      </c>
      <c r="L117" s="22">
        <f t="shared" si="11"/>
        <v>11.673728813559322</v>
      </c>
      <c r="M117" s="22">
        <f t="shared" si="12"/>
        <v>0</v>
      </c>
      <c r="N117" s="22">
        <f t="shared" si="13"/>
        <v>1015.6144067796611</v>
      </c>
      <c r="O117" s="22">
        <f t="shared" si="14"/>
        <v>340</v>
      </c>
      <c r="P117" s="22">
        <f t="shared" si="15"/>
        <v>253</v>
      </c>
      <c r="Q117" s="24" t="str">
        <f>IF(COUNTA(A117:H117)=0,"",IF(A117="","REVISAR: FALTA FECHA",IF(NOT(ISNUMBER(A117)),"REVISAR: FECHA INVÁLIDA",IF(B117="","REVISAR: FALTA DOCUMENTO",IF(NOT(OR(C117="Compra",C117="Venta",C117="Ajuste entrada",C117="Ajuste salida")),"REVISAR: TIPO INVÁLIDO",IF(A117&lt;MAX($A$10:A116),"REVISAR: FECHA FUERA DE ORDEN",IF(AND(OR(C117="Compra",C117="Ajuste entrada"),NOT(AND(OR(C117="Compra",C117="Ajuste entrada"),ISNUMBER(D117),D117&gt;0,ISNUMBER(E117),E117&gt;0,OR(F117="",F117=0),OR(G117="",G117=0)))),"REVISAR: CAPTURA DE ENTRADA",IF(AND(C117="Venta",NOT(AND(C117="Venta",ISNUMBER(F117),F117&gt;0,ISNUMBER(G117),G117&gt;0,OR(D117="",D117=0),OR(E117="",E117=0)))),"REVISAR: CAPTURA DE VENTA",IF(AND(C117="Ajuste salida",NOT(AND(C117="Ajuste salida",ISNUMBER(F117),F117&gt;0,OR(D117="",D117=0),OR(E117="",E117=0),OR(G117="",G117=0)))),"REVISAR: CAPTURA DE AJUSTE",IF(K117&lt;0,"REVISAR: INVENTARIO NEGATIVO","OK"))))))))))</f>
        <v/>
      </c>
    </row>
    <row r="118" spans="1:17" ht="16.05" customHeight="1">
      <c r="A118" s="17"/>
      <c r="B118" s="17"/>
      <c r="C118" s="17"/>
      <c r="D118" s="17"/>
      <c r="E118" s="17"/>
      <c r="F118" s="17"/>
      <c r="G118" s="17"/>
      <c r="H118" s="17"/>
      <c r="I118" s="22" t="str">
        <f t="shared" si="8"/>
        <v/>
      </c>
      <c r="J118" s="22" t="str">
        <f t="shared" si="9"/>
        <v/>
      </c>
      <c r="K118" s="22">
        <f t="shared" si="10"/>
        <v>87</v>
      </c>
      <c r="L118" s="22">
        <f t="shared" si="11"/>
        <v>11.673728813559322</v>
      </c>
      <c r="M118" s="22">
        <f t="shared" si="12"/>
        <v>0</v>
      </c>
      <c r="N118" s="22">
        <f t="shared" si="13"/>
        <v>1015.6144067796611</v>
      </c>
      <c r="O118" s="22">
        <f t="shared" si="14"/>
        <v>340</v>
      </c>
      <c r="P118" s="22">
        <f t="shared" si="15"/>
        <v>253</v>
      </c>
      <c r="Q118" s="24" t="str">
        <f>IF(COUNTA(A118:H118)=0,"",IF(A118="","REVISAR: FALTA FECHA",IF(NOT(ISNUMBER(A118)),"REVISAR: FECHA INVÁLIDA",IF(B118="","REVISAR: FALTA DOCUMENTO",IF(NOT(OR(C118="Compra",C118="Venta",C118="Ajuste entrada",C118="Ajuste salida")),"REVISAR: TIPO INVÁLIDO",IF(A118&lt;MAX($A$10:A117),"REVISAR: FECHA FUERA DE ORDEN",IF(AND(OR(C118="Compra",C118="Ajuste entrada"),NOT(AND(OR(C118="Compra",C118="Ajuste entrada"),ISNUMBER(D118),D118&gt;0,ISNUMBER(E118),E118&gt;0,OR(F118="",F118=0),OR(G118="",G118=0)))),"REVISAR: CAPTURA DE ENTRADA",IF(AND(C118="Venta",NOT(AND(C118="Venta",ISNUMBER(F118),F118&gt;0,ISNUMBER(G118),G118&gt;0,OR(D118="",D118=0),OR(E118="",E118=0)))),"REVISAR: CAPTURA DE VENTA",IF(AND(C118="Ajuste salida",NOT(AND(C118="Ajuste salida",ISNUMBER(F118),F118&gt;0,OR(D118="",D118=0),OR(E118="",E118=0),OR(G118="",G118=0)))),"REVISAR: CAPTURA DE AJUSTE",IF(K118&lt;0,"REVISAR: INVENTARIO NEGATIVO","OK"))))))))))</f>
        <v/>
      </c>
    </row>
    <row r="119" spans="1:17" ht="16.05" customHeight="1">
      <c r="A119" s="17"/>
      <c r="B119" s="17"/>
      <c r="C119" s="17"/>
      <c r="D119" s="17"/>
      <c r="E119" s="17"/>
      <c r="F119" s="17"/>
      <c r="G119" s="17"/>
      <c r="H119" s="17"/>
      <c r="I119" s="22" t="str">
        <f t="shared" si="8"/>
        <v/>
      </c>
      <c r="J119" s="22" t="str">
        <f t="shared" si="9"/>
        <v/>
      </c>
      <c r="K119" s="22">
        <f t="shared" si="10"/>
        <v>87</v>
      </c>
      <c r="L119" s="22">
        <f t="shared" si="11"/>
        <v>11.673728813559322</v>
      </c>
      <c r="M119" s="22">
        <f t="shared" si="12"/>
        <v>0</v>
      </c>
      <c r="N119" s="22">
        <f t="shared" si="13"/>
        <v>1015.6144067796611</v>
      </c>
      <c r="O119" s="22">
        <f t="shared" si="14"/>
        <v>340</v>
      </c>
      <c r="P119" s="22">
        <f t="shared" si="15"/>
        <v>253</v>
      </c>
      <c r="Q119" s="24" t="str">
        <f>IF(COUNTA(A119:H119)=0,"",IF(A119="","REVISAR: FALTA FECHA",IF(NOT(ISNUMBER(A119)),"REVISAR: FECHA INVÁLIDA",IF(B119="","REVISAR: FALTA DOCUMENTO",IF(NOT(OR(C119="Compra",C119="Venta",C119="Ajuste entrada",C119="Ajuste salida")),"REVISAR: TIPO INVÁLIDO",IF(A119&lt;MAX($A$10:A118),"REVISAR: FECHA FUERA DE ORDEN",IF(AND(OR(C119="Compra",C119="Ajuste entrada"),NOT(AND(OR(C119="Compra",C119="Ajuste entrada"),ISNUMBER(D119),D119&gt;0,ISNUMBER(E119),E119&gt;0,OR(F119="",F119=0),OR(G119="",G119=0)))),"REVISAR: CAPTURA DE ENTRADA",IF(AND(C119="Venta",NOT(AND(C119="Venta",ISNUMBER(F119),F119&gt;0,ISNUMBER(G119),G119&gt;0,OR(D119="",D119=0),OR(E119="",E119=0)))),"REVISAR: CAPTURA DE VENTA",IF(AND(C119="Ajuste salida",NOT(AND(C119="Ajuste salida",ISNUMBER(F119),F119&gt;0,OR(D119="",D119=0),OR(E119="",E119=0),OR(G119="",G119=0)))),"REVISAR: CAPTURA DE AJUSTE",IF(K119&lt;0,"REVISAR: INVENTARIO NEGATIVO","OK"))))))))))</f>
        <v/>
      </c>
    </row>
    <row r="120" spans="1:17" ht="16.05" customHeight="1">
      <c r="A120" s="17"/>
      <c r="B120" s="17"/>
      <c r="C120" s="17"/>
      <c r="D120" s="17"/>
      <c r="E120" s="17"/>
      <c r="F120" s="17"/>
      <c r="G120" s="17"/>
      <c r="H120" s="17"/>
      <c r="I120" s="22" t="str">
        <f t="shared" si="8"/>
        <v/>
      </c>
      <c r="J120" s="22" t="str">
        <f t="shared" si="9"/>
        <v/>
      </c>
      <c r="K120" s="22">
        <f t="shared" si="10"/>
        <v>87</v>
      </c>
      <c r="L120" s="22">
        <f t="shared" si="11"/>
        <v>11.673728813559322</v>
      </c>
      <c r="M120" s="22">
        <f t="shared" si="12"/>
        <v>0</v>
      </c>
      <c r="N120" s="22">
        <f t="shared" si="13"/>
        <v>1015.6144067796611</v>
      </c>
      <c r="O120" s="22">
        <f t="shared" si="14"/>
        <v>340</v>
      </c>
      <c r="P120" s="22">
        <f t="shared" si="15"/>
        <v>253</v>
      </c>
      <c r="Q120" s="24" t="str">
        <f>IF(COUNTA(A120:H120)=0,"",IF(A120="","REVISAR: FALTA FECHA",IF(NOT(ISNUMBER(A120)),"REVISAR: FECHA INVÁLIDA",IF(B120="","REVISAR: FALTA DOCUMENTO",IF(NOT(OR(C120="Compra",C120="Venta",C120="Ajuste entrada",C120="Ajuste salida")),"REVISAR: TIPO INVÁLIDO",IF(A120&lt;MAX($A$10:A119),"REVISAR: FECHA FUERA DE ORDEN",IF(AND(OR(C120="Compra",C120="Ajuste entrada"),NOT(AND(OR(C120="Compra",C120="Ajuste entrada"),ISNUMBER(D120),D120&gt;0,ISNUMBER(E120),E120&gt;0,OR(F120="",F120=0),OR(G120="",G120=0)))),"REVISAR: CAPTURA DE ENTRADA",IF(AND(C120="Venta",NOT(AND(C120="Venta",ISNUMBER(F120),F120&gt;0,ISNUMBER(G120),G120&gt;0,OR(D120="",D120=0),OR(E120="",E120=0)))),"REVISAR: CAPTURA DE VENTA",IF(AND(C120="Ajuste salida",NOT(AND(C120="Ajuste salida",ISNUMBER(F120),F120&gt;0,OR(D120="",D120=0),OR(E120="",E120=0),OR(G120="",G120=0)))),"REVISAR: CAPTURA DE AJUSTE",IF(K120&lt;0,"REVISAR: INVENTARIO NEGATIVO","OK"))))))))))</f>
        <v/>
      </c>
    </row>
    <row r="121" spans="1:17" ht="16.05" customHeight="1">
      <c r="A121" s="17"/>
      <c r="B121" s="17"/>
      <c r="C121" s="17"/>
      <c r="D121" s="17"/>
      <c r="E121" s="17"/>
      <c r="F121" s="17"/>
      <c r="G121" s="17"/>
      <c r="H121" s="17"/>
      <c r="I121" s="22" t="str">
        <f t="shared" si="8"/>
        <v/>
      </c>
      <c r="J121" s="22" t="str">
        <f t="shared" si="9"/>
        <v/>
      </c>
      <c r="K121" s="22">
        <f t="shared" si="10"/>
        <v>87</v>
      </c>
      <c r="L121" s="22">
        <f t="shared" si="11"/>
        <v>11.673728813559322</v>
      </c>
      <c r="M121" s="22">
        <f t="shared" si="12"/>
        <v>0</v>
      </c>
      <c r="N121" s="22">
        <f t="shared" si="13"/>
        <v>1015.6144067796611</v>
      </c>
      <c r="O121" s="22">
        <f t="shared" si="14"/>
        <v>340</v>
      </c>
      <c r="P121" s="22">
        <f t="shared" si="15"/>
        <v>253</v>
      </c>
      <c r="Q121" s="24" t="str">
        <f>IF(COUNTA(A121:H121)=0,"",IF(A121="","REVISAR: FALTA FECHA",IF(NOT(ISNUMBER(A121)),"REVISAR: FECHA INVÁLIDA",IF(B121="","REVISAR: FALTA DOCUMENTO",IF(NOT(OR(C121="Compra",C121="Venta",C121="Ajuste entrada",C121="Ajuste salida")),"REVISAR: TIPO INVÁLIDO",IF(A121&lt;MAX($A$10:A120),"REVISAR: FECHA FUERA DE ORDEN",IF(AND(OR(C121="Compra",C121="Ajuste entrada"),NOT(AND(OR(C121="Compra",C121="Ajuste entrada"),ISNUMBER(D121),D121&gt;0,ISNUMBER(E121),E121&gt;0,OR(F121="",F121=0),OR(G121="",G121=0)))),"REVISAR: CAPTURA DE ENTRADA",IF(AND(C121="Venta",NOT(AND(C121="Venta",ISNUMBER(F121),F121&gt;0,ISNUMBER(G121),G121&gt;0,OR(D121="",D121=0),OR(E121="",E121=0)))),"REVISAR: CAPTURA DE VENTA",IF(AND(C121="Ajuste salida",NOT(AND(C121="Ajuste salida",ISNUMBER(F121),F121&gt;0,OR(D121="",D121=0),OR(E121="",E121=0),OR(G121="",G121=0)))),"REVISAR: CAPTURA DE AJUSTE",IF(K121&lt;0,"REVISAR: INVENTARIO NEGATIVO","OK"))))))))))</f>
        <v/>
      </c>
    </row>
    <row r="122" spans="1:17" ht="16.05" customHeight="1">
      <c r="A122" s="17"/>
      <c r="B122" s="17"/>
      <c r="C122" s="17"/>
      <c r="D122" s="17"/>
      <c r="E122" s="17"/>
      <c r="F122" s="17"/>
      <c r="G122" s="17"/>
      <c r="H122" s="17"/>
      <c r="I122" s="22" t="str">
        <f t="shared" si="8"/>
        <v/>
      </c>
      <c r="J122" s="22" t="str">
        <f t="shared" si="9"/>
        <v/>
      </c>
      <c r="K122" s="22">
        <f t="shared" si="10"/>
        <v>87</v>
      </c>
      <c r="L122" s="22">
        <f t="shared" si="11"/>
        <v>11.673728813559322</v>
      </c>
      <c r="M122" s="22">
        <f t="shared" si="12"/>
        <v>0</v>
      </c>
      <c r="N122" s="22">
        <f t="shared" si="13"/>
        <v>1015.6144067796611</v>
      </c>
      <c r="O122" s="22">
        <f t="shared" si="14"/>
        <v>340</v>
      </c>
      <c r="P122" s="22">
        <f t="shared" si="15"/>
        <v>253</v>
      </c>
      <c r="Q122" s="24" t="str">
        <f>IF(COUNTA(A122:H122)=0,"",IF(A122="","REVISAR: FALTA FECHA",IF(NOT(ISNUMBER(A122)),"REVISAR: FECHA INVÁLIDA",IF(B122="","REVISAR: FALTA DOCUMENTO",IF(NOT(OR(C122="Compra",C122="Venta",C122="Ajuste entrada",C122="Ajuste salida")),"REVISAR: TIPO INVÁLIDO",IF(A122&lt;MAX($A$10:A121),"REVISAR: FECHA FUERA DE ORDEN",IF(AND(OR(C122="Compra",C122="Ajuste entrada"),NOT(AND(OR(C122="Compra",C122="Ajuste entrada"),ISNUMBER(D122),D122&gt;0,ISNUMBER(E122),E122&gt;0,OR(F122="",F122=0),OR(G122="",G122=0)))),"REVISAR: CAPTURA DE ENTRADA",IF(AND(C122="Venta",NOT(AND(C122="Venta",ISNUMBER(F122),F122&gt;0,ISNUMBER(G122),G122&gt;0,OR(D122="",D122=0),OR(E122="",E122=0)))),"REVISAR: CAPTURA DE VENTA",IF(AND(C122="Ajuste salida",NOT(AND(C122="Ajuste salida",ISNUMBER(F122),F122&gt;0,OR(D122="",D122=0),OR(E122="",E122=0),OR(G122="",G122=0)))),"REVISAR: CAPTURA DE AJUSTE",IF(K122&lt;0,"REVISAR: INVENTARIO NEGATIVO","OK"))))))))))</f>
        <v/>
      </c>
    </row>
    <row r="123" spans="1:17" ht="16.05" customHeight="1">
      <c r="A123" s="17"/>
      <c r="B123" s="17"/>
      <c r="C123" s="17"/>
      <c r="D123" s="17"/>
      <c r="E123" s="17"/>
      <c r="F123" s="17"/>
      <c r="G123" s="17"/>
      <c r="H123" s="17"/>
      <c r="I123" s="22" t="str">
        <f t="shared" si="8"/>
        <v/>
      </c>
      <c r="J123" s="22" t="str">
        <f t="shared" si="9"/>
        <v/>
      </c>
      <c r="K123" s="22">
        <f t="shared" si="10"/>
        <v>87</v>
      </c>
      <c r="L123" s="22">
        <f t="shared" si="11"/>
        <v>11.673728813559322</v>
      </c>
      <c r="M123" s="22">
        <f t="shared" si="12"/>
        <v>0</v>
      </c>
      <c r="N123" s="22">
        <f t="shared" si="13"/>
        <v>1015.6144067796611</v>
      </c>
      <c r="O123" s="22">
        <f t="shared" si="14"/>
        <v>340</v>
      </c>
      <c r="P123" s="22">
        <f t="shared" si="15"/>
        <v>253</v>
      </c>
      <c r="Q123" s="24" t="str">
        <f>IF(COUNTA(A123:H123)=0,"",IF(A123="","REVISAR: FALTA FECHA",IF(NOT(ISNUMBER(A123)),"REVISAR: FECHA INVÁLIDA",IF(B123="","REVISAR: FALTA DOCUMENTO",IF(NOT(OR(C123="Compra",C123="Venta",C123="Ajuste entrada",C123="Ajuste salida")),"REVISAR: TIPO INVÁLIDO",IF(A123&lt;MAX($A$10:A122),"REVISAR: FECHA FUERA DE ORDEN",IF(AND(OR(C123="Compra",C123="Ajuste entrada"),NOT(AND(OR(C123="Compra",C123="Ajuste entrada"),ISNUMBER(D123),D123&gt;0,ISNUMBER(E123),E123&gt;0,OR(F123="",F123=0),OR(G123="",G123=0)))),"REVISAR: CAPTURA DE ENTRADA",IF(AND(C123="Venta",NOT(AND(C123="Venta",ISNUMBER(F123),F123&gt;0,ISNUMBER(G123),G123&gt;0,OR(D123="",D123=0),OR(E123="",E123=0)))),"REVISAR: CAPTURA DE VENTA",IF(AND(C123="Ajuste salida",NOT(AND(C123="Ajuste salida",ISNUMBER(F123),F123&gt;0,OR(D123="",D123=0),OR(E123="",E123=0),OR(G123="",G123=0)))),"REVISAR: CAPTURA DE AJUSTE",IF(K123&lt;0,"REVISAR: INVENTARIO NEGATIVO","OK"))))))))))</f>
        <v/>
      </c>
    </row>
    <row r="124" spans="1:17" ht="16.05" customHeight="1">
      <c r="A124" s="17"/>
      <c r="B124" s="17"/>
      <c r="C124" s="17"/>
      <c r="D124" s="17"/>
      <c r="E124" s="17"/>
      <c r="F124" s="17"/>
      <c r="G124" s="17"/>
      <c r="H124" s="17"/>
      <c r="I124" s="22" t="str">
        <f t="shared" si="8"/>
        <v/>
      </c>
      <c r="J124" s="22" t="str">
        <f t="shared" si="9"/>
        <v/>
      </c>
      <c r="K124" s="22">
        <f t="shared" si="10"/>
        <v>87</v>
      </c>
      <c r="L124" s="22">
        <f t="shared" si="11"/>
        <v>11.673728813559322</v>
      </c>
      <c r="M124" s="22">
        <f t="shared" si="12"/>
        <v>0</v>
      </c>
      <c r="N124" s="22">
        <f t="shared" si="13"/>
        <v>1015.6144067796611</v>
      </c>
      <c r="O124" s="22">
        <f t="shared" si="14"/>
        <v>340</v>
      </c>
      <c r="P124" s="22">
        <f t="shared" si="15"/>
        <v>253</v>
      </c>
      <c r="Q124" s="24" t="str">
        <f>IF(COUNTA(A124:H124)=0,"",IF(A124="","REVISAR: FALTA FECHA",IF(NOT(ISNUMBER(A124)),"REVISAR: FECHA INVÁLIDA",IF(B124="","REVISAR: FALTA DOCUMENTO",IF(NOT(OR(C124="Compra",C124="Venta",C124="Ajuste entrada",C124="Ajuste salida")),"REVISAR: TIPO INVÁLIDO",IF(A124&lt;MAX($A$10:A123),"REVISAR: FECHA FUERA DE ORDEN",IF(AND(OR(C124="Compra",C124="Ajuste entrada"),NOT(AND(OR(C124="Compra",C124="Ajuste entrada"),ISNUMBER(D124),D124&gt;0,ISNUMBER(E124),E124&gt;0,OR(F124="",F124=0),OR(G124="",G124=0)))),"REVISAR: CAPTURA DE ENTRADA",IF(AND(C124="Venta",NOT(AND(C124="Venta",ISNUMBER(F124),F124&gt;0,ISNUMBER(G124),G124&gt;0,OR(D124="",D124=0),OR(E124="",E124=0)))),"REVISAR: CAPTURA DE VENTA",IF(AND(C124="Ajuste salida",NOT(AND(C124="Ajuste salida",ISNUMBER(F124),F124&gt;0,OR(D124="",D124=0),OR(E124="",E124=0),OR(G124="",G124=0)))),"REVISAR: CAPTURA DE AJUSTE",IF(K124&lt;0,"REVISAR: INVENTARIO NEGATIVO","OK"))))))))))</f>
        <v/>
      </c>
    </row>
    <row r="125" spans="1:17" ht="16.05" customHeight="1">
      <c r="A125" s="17"/>
      <c r="B125" s="17"/>
      <c r="C125" s="17"/>
      <c r="D125" s="17"/>
      <c r="E125" s="17"/>
      <c r="F125" s="17"/>
      <c r="G125" s="17"/>
      <c r="H125" s="17"/>
      <c r="I125" s="22" t="str">
        <f t="shared" si="8"/>
        <v/>
      </c>
      <c r="J125" s="22" t="str">
        <f t="shared" si="9"/>
        <v/>
      </c>
      <c r="K125" s="22">
        <f t="shared" si="10"/>
        <v>87</v>
      </c>
      <c r="L125" s="22">
        <f t="shared" si="11"/>
        <v>11.673728813559322</v>
      </c>
      <c r="M125" s="22">
        <f t="shared" si="12"/>
        <v>0</v>
      </c>
      <c r="N125" s="22">
        <f t="shared" si="13"/>
        <v>1015.6144067796611</v>
      </c>
      <c r="O125" s="22">
        <f t="shared" si="14"/>
        <v>340</v>
      </c>
      <c r="P125" s="22">
        <f t="shared" si="15"/>
        <v>253</v>
      </c>
      <c r="Q125" s="24" t="str">
        <f>IF(COUNTA(A125:H125)=0,"",IF(A125="","REVISAR: FALTA FECHA",IF(NOT(ISNUMBER(A125)),"REVISAR: FECHA INVÁLIDA",IF(B125="","REVISAR: FALTA DOCUMENTO",IF(NOT(OR(C125="Compra",C125="Venta",C125="Ajuste entrada",C125="Ajuste salida")),"REVISAR: TIPO INVÁLIDO",IF(A125&lt;MAX($A$10:A124),"REVISAR: FECHA FUERA DE ORDEN",IF(AND(OR(C125="Compra",C125="Ajuste entrada"),NOT(AND(OR(C125="Compra",C125="Ajuste entrada"),ISNUMBER(D125),D125&gt;0,ISNUMBER(E125),E125&gt;0,OR(F125="",F125=0),OR(G125="",G125=0)))),"REVISAR: CAPTURA DE ENTRADA",IF(AND(C125="Venta",NOT(AND(C125="Venta",ISNUMBER(F125),F125&gt;0,ISNUMBER(G125),G125&gt;0,OR(D125="",D125=0),OR(E125="",E125=0)))),"REVISAR: CAPTURA DE VENTA",IF(AND(C125="Ajuste salida",NOT(AND(C125="Ajuste salida",ISNUMBER(F125),F125&gt;0,OR(D125="",D125=0),OR(E125="",E125=0),OR(G125="",G125=0)))),"REVISAR: CAPTURA DE AJUSTE",IF(K125&lt;0,"REVISAR: INVENTARIO NEGATIVO","OK"))))))))))</f>
        <v/>
      </c>
    </row>
    <row r="126" spans="1:17" ht="16.05" customHeight="1">
      <c r="A126" s="17"/>
      <c r="B126" s="17"/>
      <c r="C126" s="17"/>
      <c r="D126" s="17"/>
      <c r="E126" s="17"/>
      <c r="F126" s="17"/>
      <c r="G126" s="17"/>
      <c r="H126" s="17"/>
      <c r="I126" s="22" t="str">
        <f t="shared" si="8"/>
        <v/>
      </c>
      <c r="J126" s="22" t="str">
        <f t="shared" si="9"/>
        <v/>
      </c>
      <c r="K126" s="22">
        <f t="shared" si="10"/>
        <v>87</v>
      </c>
      <c r="L126" s="22">
        <f t="shared" si="11"/>
        <v>11.673728813559322</v>
      </c>
      <c r="M126" s="22">
        <f t="shared" si="12"/>
        <v>0</v>
      </c>
      <c r="N126" s="22">
        <f t="shared" si="13"/>
        <v>1015.6144067796611</v>
      </c>
      <c r="O126" s="22">
        <f t="shared" si="14"/>
        <v>340</v>
      </c>
      <c r="P126" s="22">
        <f t="shared" si="15"/>
        <v>253</v>
      </c>
      <c r="Q126" s="24" t="str">
        <f>IF(COUNTA(A126:H126)=0,"",IF(A126="","REVISAR: FALTA FECHA",IF(NOT(ISNUMBER(A126)),"REVISAR: FECHA INVÁLIDA",IF(B126="","REVISAR: FALTA DOCUMENTO",IF(NOT(OR(C126="Compra",C126="Venta",C126="Ajuste entrada",C126="Ajuste salida")),"REVISAR: TIPO INVÁLIDO",IF(A126&lt;MAX($A$10:A125),"REVISAR: FECHA FUERA DE ORDEN",IF(AND(OR(C126="Compra",C126="Ajuste entrada"),NOT(AND(OR(C126="Compra",C126="Ajuste entrada"),ISNUMBER(D126),D126&gt;0,ISNUMBER(E126),E126&gt;0,OR(F126="",F126=0),OR(G126="",G126=0)))),"REVISAR: CAPTURA DE ENTRADA",IF(AND(C126="Venta",NOT(AND(C126="Venta",ISNUMBER(F126),F126&gt;0,ISNUMBER(G126),G126&gt;0,OR(D126="",D126=0),OR(E126="",E126=0)))),"REVISAR: CAPTURA DE VENTA",IF(AND(C126="Ajuste salida",NOT(AND(C126="Ajuste salida",ISNUMBER(F126),F126&gt;0,OR(D126="",D126=0),OR(E126="",E126=0),OR(G126="",G126=0)))),"REVISAR: CAPTURA DE AJUSTE",IF(K126&lt;0,"REVISAR: INVENTARIO NEGATIVO","OK"))))))))))</f>
        <v/>
      </c>
    </row>
    <row r="127" spans="1:17" ht="16.05" customHeight="1">
      <c r="A127" s="17"/>
      <c r="B127" s="17"/>
      <c r="C127" s="17"/>
      <c r="D127" s="17"/>
      <c r="E127" s="17"/>
      <c r="F127" s="17"/>
      <c r="G127" s="17"/>
      <c r="H127" s="17"/>
      <c r="I127" s="22" t="str">
        <f t="shared" si="8"/>
        <v/>
      </c>
      <c r="J127" s="22" t="str">
        <f t="shared" si="9"/>
        <v/>
      </c>
      <c r="K127" s="22">
        <f t="shared" si="10"/>
        <v>87</v>
      </c>
      <c r="L127" s="22">
        <f t="shared" si="11"/>
        <v>11.673728813559322</v>
      </c>
      <c r="M127" s="22">
        <f t="shared" si="12"/>
        <v>0</v>
      </c>
      <c r="N127" s="22">
        <f t="shared" si="13"/>
        <v>1015.6144067796611</v>
      </c>
      <c r="O127" s="22">
        <f t="shared" si="14"/>
        <v>340</v>
      </c>
      <c r="P127" s="22">
        <f t="shared" si="15"/>
        <v>253</v>
      </c>
      <c r="Q127" s="24" t="str">
        <f>IF(COUNTA(A127:H127)=0,"",IF(A127="","REVISAR: FALTA FECHA",IF(NOT(ISNUMBER(A127)),"REVISAR: FECHA INVÁLIDA",IF(B127="","REVISAR: FALTA DOCUMENTO",IF(NOT(OR(C127="Compra",C127="Venta",C127="Ajuste entrada",C127="Ajuste salida")),"REVISAR: TIPO INVÁLIDO",IF(A127&lt;MAX($A$10:A126),"REVISAR: FECHA FUERA DE ORDEN",IF(AND(OR(C127="Compra",C127="Ajuste entrada"),NOT(AND(OR(C127="Compra",C127="Ajuste entrada"),ISNUMBER(D127),D127&gt;0,ISNUMBER(E127),E127&gt;0,OR(F127="",F127=0),OR(G127="",G127=0)))),"REVISAR: CAPTURA DE ENTRADA",IF(AND(C127="Venta",NOT(AND(C127="Venta",ISNUMBER(F127),F127&gt;0,ISNUMBER(G127),G127&gt;0,OR(D127="",D127=0),OR(E127="",E127=0)))),"REVISAR: CAPTURA DE VENTA",IF(AND(C127="Ajuste salida",NOT(AND(C127="Ajuste salida",ISNUMBER(F127),F127&gt;0,OR(D127="",D127=0),OR(E127="",E127=0),OR(G127="",G127=0)))),"REVISAR: CAPTURA DE AJUSTE",IF(K127&lt;0,"REVISAR: INVENTARIO NEGATIVO","OK"))))))))))</f>
        <v/>
      </c>
    </row>
    <row r="128" spans="1:17" ht="16.05" customHeight="1">
      <c r="A128" s="17"/>
      <c r="B128" s="17"/>
      <c r="C128" s="17"/>
      <c r="D128" s="17"/>
      <c r="E128" s="17"/>
      <c r="F128" s="17"/>
      <c r="G128" s="17"/>
      <c r="H128" s="17"/>
      <c r="I128" s="22" t="str">
        <f t="shared" si="8"/>
        <v/>
      </c>
      <c r="J128" s="22" t="str">
        <f t="shared" si="9"/>
        <v/>
      </c>
      <c r="K128" s="22">
        <f t="shared" si="10"/>
        <v>87</v>
      </c>
      <c r="L128" s="22">
        <f t="shared" si="11"/>
        <v>11.673728813559322</v>
      </c>
      <c r="M128" s="22">
        <f t="shared" si="12"/>
        <v>0</v>
      </c>
      <c r="N128" s="22">
        <f t="shared" si="13"/>
        <v>1015.6144067796611</v>
      </c>
      <c r="O128" s="22">
        <f t="shared" si="14"/>
        <v>340</v>
      </c>
      <c r="P128" s="22">
        <f t="shared" si="15"/>
        <v>253</v>
      </c>
      <c r="Q128" s="24" t="str">
        <f>IF(COUNTA(A128:H128)=0,"",IF(A128="","REVISAR: FALTA FECHA",IF(NOT(ISNUMBER(A128)),"REVISAR: FECHA INVÁLIDA",IF(B128="","REVISAR: FALTA DOCUMENTO",IF(NOT(OR(C128="Compra",C128="Venta",C128="Ajuste entrada",C128="Ajuste salida")),"REVISAR: TIPO INVÁLIDO",IF(A128&lt;MAX($A$10:A127),"REVISAR: FECHA FUERA DE ORDEN",IF(AND(OR(C128="Compra",C128="Ajuste entrada"),NOT(AND(OR(C128="Compra",C128="Ajuste entrada"),ISNUMBER(D128),D128&gt;0,ISNUMBER(E128),E128&gt;0,OR(F128="",F128=0),OR(G128="",G128=0)))),"REVISAR: CAPTURA DE ENTRADA",IF(AND(C128="Venta",NOT(AND(C128="Venta",ISNUMBER(F128),F128&gt;0,ISNUMBER(G128),G128&gt;0,OR(D128="",D128=0),OR(E128="",E128=0)))),"REVISAR: CAPTURA DE VENTA",IF(AND(C128="Ajuste salida",NOT(AND(C128="Ajuste salida",ISNUMBER(F128),F128&gt;0,OR(D128="",D128=0),OR(E128="",E128=0),OR(G128="",G128=0)))),"REVISAR: CAPTURA DE AJUSTE",IF(K128&lt;0,"REVISAR: INVENTARIO NEGATIVO","OK"))))))))))</f>
        <v/>
      </c>
    </row>
    <row r="129" spans="1:17" ht="16.05" customHeight="1">
      <c r="A129" s="17"/>
      <c r="B129" s="17"/>
      <c r="C129" s="17"/>
      <c r="D129" s="17"/>
      <c r="E129" s="17"/>
      <c r="F129" s="17"/>
      <c r="G129" s="17"/>
      <c r="H129" s="17"/>
      <c r="I129" s="22" t="str">
        <f t="shared" si="8"/>
        <v/>
      </c>
      <c r="J129" s="22" t="str">
        <f t="shared" si="9"/>
        <v/>
      </c>
      <c r="K129" s="22">
        <f t="shared" si="10"/>
        <v>87</v>
      </c>
      <c r="L129" s="22">
        <f t="shared" si="11"/>
        <v>11.673728813559322</v>
      </c>
      <c r="M129" s="22">
        <f t="shared" si="12"/>
        <v>0</v>
      </c>
      <c r="N129" s="22">
        <f t="shared" si="13"/>
        <v>1015.6144067796611</v>
      </c>
      <c r="O129" s="22">
        <f t="shared" si="14"/>
        <v>340</v>
      </c>
      <c r="P129" s="22">
        <f t="shared" si="15"/>
        <v>253</v>
      </c>
      <c r="Q129" s="24" t="str">
        <f>IF(COUNTA(A129:H129)=0,"",IF(A129="","REVISAR: FALTA FECHA",IF(NOT(ISNUMBER(A129)),"REVISAR: FECHA INVÁLIDA",IF(B129="","REVISAR: FALTA DOCUMENTO",IF(NOT(OR(C129="Compra",C129="Venta",C129="Ajuste entrada",C129="Ajuste salida")),"REVISAR: TIPO INVÁLIDO",IF(A129&lt;MAX($A$10:A128),"REVISAR: FECHA FUERA DE ORDEN",IF(AND(OR(C129="Compra",C129="Ajuste entrada"),NOT(AND(OR(C129="Compra",C129="Ajuste entrada"),ISNUMBER(D129),D129&gt;0,ISNUMBER(E129),E129&gt;0,OR(F129="",F129=0),OR(G129="",G129=0)))),"REVISAR: CAPTURA DE ENTRADA",IF(AND(C129="Venta",NOT(AND(C129="Venta",ISNUMBER(F129),F129&gt;0,ISNUMBER(G129),G129&gt;0,OR(D129="",D129=0),OR(E129="",E129=0)))),"REVISAR: CAPTURA DE VENTA",IF(AND(C129="Ajuste salida",NOT(AND(C129="Ajuste salida",ISNUMBER(F129),F129&gt;0,OR(D129="",D129=0),OR(E129="",E129=0),OR(G129="",G129=0)))),"REVISAR: CAPTURA DE AJUSTE",IF(K129&lt;0,"REVISAR: INVENTARIO NEGATIVO","OK"))))))))))</f>
        <v/>
      </c>
    </row>
    <row r="130" spans="1:17" ht="16.05" customHeight="1">
      <c r="A130" s="17"/>
      <c r="B130" s="17"/>
      <c r="C130" s="17"/>
      <c r="D130" s="17"/>
      <c r="E130" s="17"/>
      <c r="F130" s="17"/>
      <c r="G130" s="17"/>
      <c r="H130" s="17"/>
      <c r="I130" s="22" t="str">
        <f t="shared" si="8"/>
        <v/>
      </c>
      <c r="J130" s="22" t="str">
        <f t="shared" si="9"/>
        <v/>
      </c>
      <c r="K130" s="22">
        <f t="shared" si="10"/>
        <v>87</v>
      </c>
      <c r="L130" s="22">
        <f t="shared" si="11"/>
        <v>11.673728813559322</v>
      </c>
      <c r="M130" s="22">
        <f t="shared" si="12"/>
        <v>0</v>
      </c>
      <c r="N130" s="22">
        <f t="shared" si="13"/>
        <v>1015.6144067796611</v>
      </c>
      <c r="O130" s="22">
        <f t="shared" si="14"/>
        <v>340</v>
      </c>
      <c r="P130" s="22">
        <f t="shared" si="15"/>
        <v>253</v>
      </c>
      <c r="Q130" s="24" t="str">
        <f>IF(COUNTA(A130:H130)=0,"",IF(A130="","REVISAR: FALTA FECHA",IF(NOT(ISNUMBER(A130)),"REVISAR: FECHA INVÁLIDA",IF(B130="","REVISAR: FALTA DOCUMENTO",IF(NOT(OR(C130="Compra",C130="Venta",C130="Ajuste entrada",C130="Ajuste salida")),"REVISAR: TIPO INVÁLIDO",IF(A130&lt;MAX($A$10:A129),"REVISAR: FECHA FUERA DE ORDEN",IF(AND(OR(C130="Compra",C130="Ajuste entrada"),NOT(AND(OR(C130="Compra",C130="Ajuste entrada"),ISNUMBER(D130),D130&gt;0,ISNUMBER(E130),E130&gt;0,OR(F130="",F130=0),OR(G130="",G130=0)))),"REVISAR: CAPTURA DE ENTRADA",IF(AND(C130="Venta",NOT(AND(C130="Venta",ISNUMBER(F130),F130&gt;0,ISNUMBER(G130),G130&gt;0,OR(D130="",D130=0),OR(E130="",E130=0)))),"REVISAR: CAPTURA DE VENTA",IF(AND(C130="Ajuste salida",NOT(AND(C130="Ajuste salida",ISNUMBER(F130),F130&gt;0,OR(D130="",D130=0),OR(E130="",E130=0),OR(G130="",G130=0)))),"REVISAR: CAPTURA DE AJUSTE",IF(K130&lt;0,"REVISAR: INVENTARIO NEGATIVO","OK"))))))))))</f>
        <v/>
      </c>
    </row>
    <row r="131" spans="1:17" ht="16.05" customHeight="1">
      <c r="A131" s="17"/>
      <c r="B131" s="17"/>
      <c r="C131" s="17"/>
      <c r="D131" s="17"/>
      <c r="E131" s="17"/>
      <c r="F131" s="17"/>
      <c r="G131" s="17"/>
      <c r="H131" s="17"/>
      <c r="I131" s="22" t="str">
        <f t="shared" si="8"/>
        <v/>
      </c>
      <c r="J131" s="22" t="str">
        <f t="shared" si="9"/>
        <v/>
      </c>
      <c r="K131" s="22">
        <f t="shared" si="10"/>
        <v>87</v>
      </c>
      <c r="L131" s="22">
        <f t="shared" si="11"/>
        <v>11.673728813559322</v>
      </c>
      <c r="M131" s="22">
        <f t="shared" si="12"/>
        <v>0</v>
      </c>
      <c r="N131" s="22">
        <f t="shared" si="13"/>
        <v>1015.6144067796611</v>
      </c>
      <c r="O131" s="22">
        <f t="shared" si="14"/>
        <v>340</v>
      </c>
      <c r="P131" s="22">
        <f t="shared" si="15"/>
        <v>253</v>
      </c>
      <c r="Q131" s="24" t="str">
        <f>IF(COUNTA(A131:H131)=0,"",IF(A131="","REVISAR: FALTA FECHA",IF(NOT(ISNUMBER(A131)),"REVISAR: FECHA INVÁLIDA",IF(B131="","REVISAR: FALTA DOCUMENTO",IF(NOT(OR(C131="Compra",C131="Venta",C131="Ajuste entrada",C131="Ajuste salida")),"REVISAR: TIPO INVÁLIDO",IF(A131&lt;MAX($A$10:A130),"REVISAR: FECHA FUERA DE ORDEN",IF(AND(OR(C131="Compra",C131="Ajuste entrada"),NOT(AND(OR(C131="Compra",C131="Ajuste entrada"),ISNUMBER(D131),D131&gt;0,ISNUMBER(E131),E131&gt;0,OR(F131="",F131=0),OR(G131="",G131=0)))),"REVISAR: CAPTURA DE ENTRADA",IF(AND(C131="Venta",NOT(AND(C131="Venta",ISNUMBER(F131),F131&gt;0,ISNUMBER(G131),G131&gt;0,OR(D131="",D131=0),OR(E131="",E131=0)))),"REVISAR: CAPTURA DE VENTA",IF(AND(C131="Ajuste salida",NOT(AND(C131="Ajuste salida",ISNUMBER(F131),F131&gt;0,OR(D131="",D131=0),OR(E131="",E131=0),OR(G131="",G131=0)))),"REVISAR: CAPTURA DE AJUSTE",IF(K131&lt;0,"REVISAR: INVENTARIO NEGATIVO","OK"))))))))))</f>
        <v/>
      </c>
    </row>
    <row r="132" spans="1:17" ht="16.05" customHeight="1">
      <c r="A132" s="17"/>
      <c r="B132" s="17"/>
      <c r="C132" s="17"/>
      <c r="D132" s="17"/>
      <c r="E132" s="17"/>
      <c r="F132" s="17"/>
      <c r="G132" s="17"/>
      <c r="H132" s="17"/>
      <c r="I132" s="22" t="str">
        <f t="shared" si="8"/>
        <v/>
      </c>
      <c r="J132" s="22" t="str">
        <f t="shared" si="9"/>
        <v/>
      </c>
      <c r="K132" s="22">
        <f t="shared" si="10"/>
        <v>87</v>
      </c>
      <c r="L132" s="22">
        <f t="shared" si="11"/>
        <v>11.673728813559322</v>
      </c>
      <c r="M132" s="22">
        <f t="shared" si="12"/>
        <v>0</v>
      </c>
      <c r="N132" s="22">
        <f t="shared" si="13"/>
        <v>1015.6144067796611</v>
      </c>
      <c r="O132" s="22">
        <f t="shared" si="14"/>
        <v>340</v>
      </c>
      <c r="P132" s="22">
        <f t="shared" si="15"/>
        <v>253</v>
      </c>
      <c r="Q132" s="24" t="str">
        <f>IF(COUNTA(A132:H132)=0,"",IF(A132="","REVISAR: FALTA FECHA",IF(NOT(ISNUMBER(A132)),"REVISAR: FECHA INVÁLIDA",IF(B132="","REVISAR: FALTA DOCUMENTO",IF(NOT(OR(C132="Compra",C132="Venta",C132="Ajuste entrada",C132="Ajuste salida")),"REVISAR: TIPO INVÁLIDO",IF(A132&lt;MAX($A$10:A131),"REVISAR: FECHA FUERA DE ORDEN",IF(AND(OR(C132="Compra",C132="Ajuste entrada"),NOT(AND(OR(C132="Compra",C132="Ajuste entrada"),ISNUMBER(D132),D132&gt;0,ISNUMBER(E132),E132&gt;0,OR(F132="",F132=0),OR(G132="",G132=0)))),"REVISAR: CAPTURA DE ENTRADA",IF(AND(C132="Venta",NOT(AND(C132="Venta",ISNUMBER(F132),F132&gt;0,ISNUMBER(G132),G132&gt;0,OR(D132="",D132=0),OR(E132="",E132=0)))),"REVISAR: CAPTURA DE VENTA",IF(AND(C132="Ajuste salida",NOT(AND(C132="Ajuste salida",ISNUMBER(F132),F132&gt;0,OR(D132="",D132=0),OR(E132="",E132=0),OR(G132="",G132=0)))),"REVISAR: CAPTURA DE AJUSTE",IF(K132&lt;0,"REVISAR: INVENTARIO NEGATIVO","OK"))))))))))</f>
        <v/>
      </c>
    </row>
    <row r="133" spans="1:17" ht="16.05" customHeight="1">
      <c r="A133" s="17"/>
      <c r="B133" s="17"/>
      <c r="C133" s="17"/>
      <c r="D133" s="17"/>
      <c r="E133" s="17"/>
      <c r="F133" s="17"/>
      <c r="G133" s="17"/>
      <c r="H133" s="17"/>
      <c r="I133" s="22" t="str">
        <f t="shared" si="8"/>
        <v/>
      </c>
      <c r="J133" s="22" t="str">
        <f t="shared" si="9"/>
        <v/>
      </c>
      <c r="K133" s="22">
        <f t="shared" si="10"/>
        <v>87</v>
      </c>
      <c r="L133" s="22">
        <f t="shared" si="11"/>
        <v>11.673728813559322</v>
      </c>
      <c r="M133" s="22">
        <f t="shared" si="12"/>
        <v>0</v>
      </c>
      <c r="N133" s="22">
        <f t="shared" si="13"/>
        <v>1015.6144067796611</v>
      </c>
      <c r="O133" s="22">
        <f t="shared" si="14"/>
        <v>340</v>
      </c>
      <c r="P133" s="22">
        <f t="shared" si="15"/>
        <v>253</v>
      </c>
      <c r="Q133" s="24" t="str">
        <f>IF(COUNTA(A133:H133)=0,"",IF(A133="","REVISAR: FALTA FECHA",IF(NOT(ISNUMBER(A133)),"REVISAR: FECHA INVÁLIDA",IF(B133="","REVISAR: FALTA DOCUMENTO",IF(NOT(OR(C133="Compra",C133="Venta",C133="Ajuste entrada",C133="Ajuste salida")),"REVISAR: TIPO INVÁLIDO",IF(A133&lt;MAX($A$10:A132),"REVISAR: FECHA FUERA DE ORDEN",IF(AND(OR(C133="Compra",C133="Ajuste entrada"),NOT(AND(OR(C133="Compra",C133="Ajuste entrada"),ISNUMBER(D133),D133&gt;0,ISNUMBER(E133),E133&gt;0,OR(F133="",F133=0),OR(G133="",G133=0)))),"REVISAR: CAPTURA DE ENTRADA",IF(AND(C133="Venta",NOT(AND(C133="Venta",ISNUMBER(F133),F133&gt;0,ISNUMBER(G133),G133&gt;0,OR(D133="",D133=0),OR(E133="",E133=0)))),"REVISAR: CAPTURA DE VENTA",IF(AND(C133="Ajuste salida",NOT(AND(C133="Ajuste salida",ISNUMBER(F133),F133&gt;0,OR(D133="",D133=0),OR(E133="",E133=0),OR(G133="",G133=0)))),"REVISAR: CAPTURA DE AJUSTE",IF(K133&lt;0,"REVISAR: INVENTARIO NEGATIVO","OK"))))))))))</f>
        <v/>
      </c>
    </row>
    <row r="134" spans="1:17" ht="16.05" customHeight="1">
      <c r="A134" s="17"/>
      <c r="B134" s="17"/>
      <c r="C134" s="17"/>
      <c r="D134" s="17"/>
      <c r="E134" s="17"/>
      <c r="F134" s="17"/>
      <c r="G134" s="17"/>
      <c r="H134" s="17"/>
      <c r="I134" s="22" t="str">
        <f t="shared" si="8"/>
        <v/>
      </c>
      <c r="J134" s="22" t="str">
        <f t="shared" si="9"/>
        <v/>
      </c>
      <c r="K134" s="22">
        <f t="shared" si="10"/>
        <v>87</v>
      </c>
      <c r="L134" s="22">
        <f t="shared" si="11"/>
        <v>11.673728813559322</v>
      </c>
      <c r="M134" s="22">
        <f t="shared" si="12"/>
        <v>0</v>
      </c>
      <c r="N134" s="22">
        <f t="shared" si="13"/>
        <v>1015.6144067796611</v>
      </c>
      <c r="O134" s="22">
        <f t="shared" si="14"/>
        <v>340</v>
      </c>
      <c r="P134" s="22">
        <f t="shared" si="15"/>
        <v>253</v>
      </c>
      <c r="Q134" s="24" t="str">
        <f>IF(COUNTA(A134:H134)=0,"",IF(A134="","REVISAR: FALTA FECHA",IF(NOT(ISNUMBER(A134)),"REVISAR: FECHA INVÁLIDA",IF(B134="","REVISAR: FALTA DOCUMENTO",IF(NOT(OR(C134="Compra",C134="Venta",C134="Ajuste entrada",C134="Ajuste salida")),"REVISAR: TIPO INVÁLIDO",IF(A134&lt;MAX($A$10:A133),"REVISAR: FECHA FUERA DE ORDEN",IF(AND(OR(C134="Compra",C134="Ajuste entrada"),NOT(AND(OR(C134="Compra",C134="Ajuste entrada"),ISNUMBER(D134),D134&gt;0,ISNUMBER(E134),E134&gt;0,OR(F134="",F134=0),OR(G134="",G134=0)))),"REVISAR: CAPTURA DE ENTRADA",IF(AND(C134="Venta",NOT(AND(C134="Venta",ISNUMBER(F134),F134&gt;0,ISNUMBER(G134),G134&gt;0,OR(D134="",D134=0),OR(E134="",E134=0)))),"REVISAR: CAPTURA DE VENTA",IF(AND(C134="Ajuste salida",NOT(AND(C134="Ajuste salida",ISNUMBER(F134),F134&gt;0,OR(D134="",D134=0),OR(E134="",E134=0),OR(G134="",G134=0)))),"REVISAR: CAPTURA DE AJUSTE",IF(K134&lt;0,"REVISAR: INVENTARIO NEGATIVO","OK"))))))))))</f>
        <v/>
      </c>
    </row>
    <row r="135" spans="1:17" ht="16.05" customHeight="1">
      <c r="A135" s="17"/>
      <c r="B135" s="17"/>
      <c r="C135" s="17"/>
      <c r="D135" s="17"/>
      <c r="E135" s="17"/>
      <c r="F135" s="17"/>
      <c r="G135" s="17"/>
      <c r="H135" s="17"/>
      <c r="I135" s="22" t="str">
        <f t="shared" si="8"/>
        <v/>
      </c>
      <c r="J135" s="22" t="str">
        <f t="shared" si="9"/>
        <v/>
      </c>
      <c r="K135" s="22">
        <f t="shared" si="10"/>
        <v>87</v>
      </c>
      <c r="L135" s="22">
        <f t="shared" si="11"/>
        <v>11.673728813559322</v>
      </c>
      <c r="M135" s="22">
        <f t="shared" si="12"/>
        <v>0</v>
      </c>
      <c r="N135" s="22">
        <f t="shared" si="13"/>
        <v>1015.6144067796611</v>
      </c>
      <c r="O135" s="22">
        <f t="shared" si="14"/>
        <v>340</v>
      </c>
      <c r="P135" s="22">
        <f t="shared" si="15"/>
        <v>253</v>
      </c>
      <c r="Q135" s="24" t="str">
        <f>IF(COUNTA(A135:H135)=0,"",IF(A135="","REVISAR: FALTA FECHA",IF(NOT(ISNUMBER(A135)),"REVISAR: FECHA INVÁLIDA",IF(B135="","REVISAR: FALTA DOCUMENTO",IF(NOT(OR(C135="Compra",C135="Venta",C135="Ajuste entrada",C135="Ajuste salida")),"REVISAR: TIPO INVÁLIDO",IF(A135&lt;MAX($A$10:A134),"REVISAR: FECHA FUERA DE ORDEN",IF(AND(OR(C135="Compra",C135="Ajuste entrada"),NOT(AND(OR(C135="Compra",C135="Ajuste entrada"),ISNUMBER(D135),D135&gt;0,ISNUMBER(E135),E135&gt;0,OR(F135="",F135=0),OR(G135="",G135=0)))),"REVISAR: CAPTURA DE ENTRADA",IF(AND(C135="Venta",NOT(AND(C135="Venta",ISNUMBER(F135),F135&gt;0,ISNUMBER(G135),G135&gt;0,OR(D135="",D135=0),OR(E135="",E135=0)))),"REVISAR: CAPTURA DE VENTA",IF(AND(C135="Ajuste salida",NOT(AND(C135="Ajuste salida",ISNUMBER(F135),F135&gt;0,OR(D135="",D135=0),OR(E135="",E135=0),OR(G135="",G135=0)))),"REVISAR: CAPTURA DE AJUSTE",IF(K135&lt;0,"REVISAR: INVENTARIO NEGATIVO","OK"))))))))))</f>
        <v/>
      </c>
    </row>
    <row r="136" spans="1:17" ht="16.05" customHeight="1">
      <c r="A136" s="17"/>
      <c r="B136" s="17"/>
      <c r="C136" s="17"/>
      <c r="D136" s="17"/>
      <c r="E136" s="17"/>
      <c r="F136" s="17"/>
      <c r="G136" s="17"/>
      <c r="H136" s="17"/>
      <c r="I136" s="22" t="str">
        <f t="shared" si="8"/>
        <v/>
      </c>
      <c r="J136" s="22" t="str">
        <f t="shared" si="9"/>
        <v/>
      </c>
      <c r="K136" s="22">
        <f t="shared" si="10"/>
        <v>87</v>
      </c>
      <c r="L136" s="22">
        <f t="shared" si="11"/>
        <v>11.673728813559322</v>
      </c>
      <c r="M136" s="22">
        <f t="shared" si="12"/>
        <v>0</v>
      </c>
      <c r="N136" s="22">
        <f t="shared" si="13"/>
        <v>1015.6144067796611</v>
      </c>
      <c r="O136" s="22">
        <f t="shared" si="14"/>
        <v>340</v>
      </c>
      <c r="P136" s="22">
        <f t="shared" si="15"/>
        <v>253</v>
      </c>
      <c r="Q136" s="24" t="str">
        <f>IF(COUNTA(A136:H136)=0,"",IF(A136="","REVISAR: FALTA FECHA",IF(NOT(ISNUMBER(A136)),"REVISAR: FECHA INVÁLIDA",IF(B136="","REVISAR: FALTA DOCUMENTO",IF(NOT(OR(C136="Compra",C136="Venta",C136="Ajuste entrada",C136="Ajuste salida")),"REVISAR: TIPO INVÁLIDO",IF(A136&lt;MAX($A$10:A135),"REVISAR: FECHA FUERA DE ORDEN",IF(AND(OR(C136="Compra",C136="Ajuste entrada"),NOT(AND(OR(C136="Compra",C136="Ajuste entrada"),ISNUMBER(D136),D136&gt;0,ISNUMBER(E136),E136&gt;0,OR(F136="",F136=0),OR(G136="",G136=0)))),"REVISAR: CAPTURA DE ENTRADA",IF(AND(C136="Venta",NOT(AND(C136="Venta",ISNUMBER(F136),F136&gt;0,ISNUMBER(G136),G136&gt;0,OR(D136="",D136=0),OR(E136="",E136=0)))),"REVISAR: CAPTURA DE VENTA",IF(AND(C136="Ajuste salida",NOT(AND(C136="Ajuste salida",ISNUMBER(F136),F136&gt;0,OR(D136="",D136=0),OR(E136="",E136=0),OR(G136="",G136=0)))),"REVISAR: CAPTURA DE AJUSTE",IF(K136&lt;0,"REVISAR: INVENTARIO NEGATIVO","OK"))))))))))</f>
        <v/>
      </c>
    </row>
    <row r="137" spans="1:17" ht="16.05" customHeight="1">
      <c r="A137" s="17"/>
      <c r="B137" s="17"/>
      <c r="C137" s="17"/>
      <c r="D137" s="17"/>
      <c r="E137" s="17"/>
      <c r="F137" s="17"/>
      <c r="G137" s="17"/>
      <c r="H137" s="17"/>
      <c r="I137" s="22" t="str">
        <f t="shared" si="8"/>
        <v/>
      </c>
      <c r="J137" s="22" t="str">
        <f t="shared" si="9"/>
        <v/>
      </c>
      <c r="K137" s="22">
        <f t="shared" si="10"/>
        <v>87</v>
      </c>
      <c r="L137" s="22">
        <f t="shared" si="11"/>
        <v>11.673728813559322</v>
      </c>
      <c r="M137" s="22">
        <f t="shared" si="12"/>
        <v>0</v>
      </c>
      <c r="N137" s="22">
        <f t="shared" si="13"/>
        <v>1015.6144067796611</v>
      </c>
      <c r="O137" s="22">
        <f t="shared" si="14"/>
        <v>340</v>
      </c>
      <c r="P137" s="22">
        <f t="shared" si="15"/>
        <v>253</v>
      </c>
      <c r="Q137" s="24" t="str">
        <f>IF(COUNTA(A137:H137)=0,"",IF(A137="","REVISAR: FALTA FECHA",IF(NOT(ISNUMBER(A137)),"REVISAR: FECHA INVÁLIDA",IF(B137="","REVISAR: FALTA DOCUMENTO",IF(NOT(OR(C137="Compra",C137="Venta",C137="Ajuste entrada",C137="Ajuste salida")),"REVISAR: TIPO INVÁLIDO",IF(A137&lt;MAX($A$10:A136),"REVISAR: FECHA FUERA DE ORDEN",IF(AND(OR(C137="Compra",C137="Ajuste entrada"),NOT(AND(OR(C137="Compra",C137="Ajuste entrada"),ISNUMBER(D137),D137&gt;0,ISNUMBER(E137),E137&gt;0,OR(F137="",F137=0),OR(G137="",G137=0)))),"REVISAR: CAPTURA DE ENTRADA",IF(AND(C137="Venta",NOT(AND(C137="Venta",ISNUMBER(F137),F137&gt;0,ISNUMBER(G137),G137&gt;0,OR(D137="",D137=0),OR(E137="",E137=0)))),"REVISAR: CAPTURA DE VENTA",IF(AND(C137="Ajuste salida",NOT(AND(C137="Ajuste salida",ISNUMBER(F137),F137&gt;0,OR(D137="",D137=0),OR(E137="",E137=0),OR(G137="",G137=0)))),"REVISAR: CAPTURA DE AJUSTE",IF(K137&lt;0,"REVISAR: INVENTARIO NEGATIVO","OK"))))))))))</f>
        <v/>
      </c>
    </row>
    <row r="138" spans="1:17" ht="16.05" customHeight="1">
      <c r="A138" s="17"/>
      <c r="B138" s="17"/>
      <c r="C138" s="17"/>
      <c r="D138" s="17"/>
      <c r="E138" s="17"/>
      <c r="F138" s="17"/>
      <c r="G138" s="17"/>
      <c r="H138" s="17"/>
      <c r="I138" s="22" t="str">
        <f t="shared" ref="I138:I201" si="16">IF(A138="","",IF(AND(OR(C138="Compra",C138="Ajuste entrada"),ISNUMBER(D138),D138&gt;0,ISNUMBER(E138),E138&gt;0,OR(F138="",F138=0),OR(G138="",G138=0)),D138*E138,0))</f>
        <v/>
      </c>
      <c r="J138" s="22" t="str">
        <f t="shared" ref="J138:J201" si="17">IF(A138="","",IF(AND(C138="Venta",ISNUMBER(F138),F138&gt;0,ISNUMBER(G138),G138&gt;0,OR(D138="",D138=0),OR(E138="",E138=0)),F138*G138,0))</f>
        <v/>
      </c>
      <c r="K138" s="22">
        <f t="shared" si="10"/>
        <v>87</v>
      </c>
      <c r="L138" s="22">
        <f t="shared" si="11"/>
        <v>11.673728813559322</v>
      </c>
      <c r="M138" s="22">
        <f t="shared" si="12"/>
        <v>0</v>
      </c>
      <c r="N138" s="22">
        <f t="shared" si="13"/>
        <v>1015.6144067796611</v>
      </c>
      <c r="O138" s="22">
        <f t="shared" si="14"/>
        <v>340</v>
      </c>
      <c r="P138" s="22">
        <f t="shared" si="15"/>
        <v>253</v>
      </c>
      <c r="Q138" s="24" t="str">
        <f>IF(COUNTA(A138:H138)=0,"",IF(A138="","REVISAR: FALTA FECHA",IF(NOT(ISNUMBER(A138)),"REVISAR: FECHA INVÁLIDA",IF(B138="","REVISAR: FALTA DOCUMENTO",IF(NOT(OR(C138="Compra",C138="Venta",C138="Ajuste entrada",C138="Ajuste salida")),"REVISAR: TIPO INVÁLIDO",IF(A138&lt;MAX($A$10:A137),"REVISAR: FECHA FUERA DE ORDEN",IF(AND(OR(C138="Compra",C138="Ajuste entrada"),NOT(AND(OR(C138="Compra",C138="Ajuste entrada"),ISNUMBER(D138),D138&gt;0,ISNUMBER(E138),E138&gt;0,OR(F138="",F138=0),OR(G138="",G138=0)))),"REVISAR: CAPTURA DE ENTRADA",IF(AND(C138="Venta",NOT(AND(C138="Venta",ISNUMBER(F138),F138&gt;0,ISNUMBER(G138),G138&gt;0,OR(D138="",D138=0),OR(E138="",E138=0)))),"REVISAR: CAPTURA DE VENTA",IF(AND(C138="Ajuste salida",NOT(AND(C138="Ajuste salida",ISNUMBER(F138),F138&gt;0,OR(D138="",D138=0),OR(E138="",E138=0),OR(G138="",G138=0)))),"REVISAR: CAPTURA DE AJUSTE",IF(K138&lt;0,"REVISAR: INVENTARIO NEGATIVO","OK"))))))))))</f>
        <v/>
      </c>
    </row>
    <row r="139" spans="1:17" ht="16.05" customHeight="1">
      <c r="A139" s="17"/>
      <c r="B139" s="17"/>
      <c r="C139" s="17"/>
      <c r="D139" s="17"/>
      <c r="E139" s="17"/>
      <c r="F139" s="17"/>
      <c r="G139" s="17"/>
      <c r="H139" s="17"/>
      <c r="I139" s="22" t="str">
        <f t="shared" si="16"/>
        <v/>
      </c>
      <c r="J139" s="22" t="str">
        <f t="shared" si="17"/>
        <v/>
      </c>
      <c r="K139" s="22">
        <f t="shared" ref="K139:K202" si="18">IF(A139="",K138,K138+IF(AND(OR(C139="Compra",C139="Ajuste entrada"),ISNUMBER(D139),D139&gt;0,ISNUMBER(E139),E139&gt;0,OR(F139="",F139=0),OR(G139="",G139=0)),D139,0)-IF(OR(AND(C139="Venta",ISNUMBER(F139),F139&gt;0,ISNUMBER(G139),G139&gt;0,OR(D139="",D139=0),OR(E139="",E139=0)),AND(C139="Ajuste salida",ISNUMBER(F139),F139&gt;0,OR(D139="",D139=0),OR(E139="",E139=0),OR(G139="",G139=0))),F139,0))</f>
        <v>87</v>
      </c>
      <c r="L139" s="22">
        <f t="shared" ref="L139:L202" si="19">IF(A139="",L138,IF(AND(OR(C139="Compra",C139="Ajuste entrada"),ISNUMBER(D139),D139&gt;0,ISNUMBER(E139),E139&gt;0,OR(F139="",F139=0),OR(G139="",G139=0)),(N138+I139)/(K138+D139),L138))</f>
        <v>11.673728813559322</v>
      </c>
      <c r="M139" s="22">
        <f t="shared" ref="M139:M202" si="20">IF(A139="",0,IF(OR(AND(C139="Venta",ISNUMBER(F139),F139&gt;0,ISNUMBER(G139),G139&gt;0,OR(D139="",D139=0),OR(E139="",E139=0)),AND(C139="Ajuste salida",ISNUMBER(F139),F139&gt;0,OR(D139="",D139=0),OR(E139="",E139=0),OR(G139="",G139=0))),F139*L138,0))</f>
        <v>0</v>
      </c>
      <c r="N139" s="22">
        <f t="shared" ref="N139:N202" si="21">IF(A139="",N138,N138+I139-M139)</f>
        <v>1015.6144067796611</v>
      </c>
      <c r="O139" s="22">
        <f t="shared" ref="O139:O202" si="22">IF(A139="",O138,O138+IF(AND(OR(C139="Compra",C139="Ajuste entrada"),ISNUMBER(D139),D139&gt;0,ISNUMBER(E139),E139&gt;0,OR(F139="",F139=0),OR(G139="",G139=0)),D139,0))</f>
        <v>340</v>
      </c>
      <c r="P139" s="22">
        <f t="shared" ref="P139:P202" si="23">IF(A139="",P138,P138+IF(OR(AND(C139="Venta",ISNUMBER(F139),F139&gt;0,ISNUMBER(G139),G139&gt;0,OR(D139="",D139=0),OR(E139="",E139=0)),AND(C139="Ajuste salida",ISNUMBER(F139),F139&gt;0,OR(D139="",D139=0),OR(E139="",E139=0),OR(G139="",G139=0))),F139,0))</f>
        <v>253</v>
      </c>
      <c r="Q139" s="24" t="str">
        <f>IF(COUNTA(A139:H139)=0,"",IF(A139="","REVISAR: FALTA FECHA",IF(NOT(ISNUMBER(A139)),"REVISAR: FECHA INVÁLIDA",IF(B139="","REVISAR: FALTA DOCUMENTO",IF(NOT(OR(C139="Compra",C139="Venta",C139="Ajuste entrada",C139="Ajuste salida")),"REVISAR: TIPO INVÁLIDO",IF(A139&lt;MAX($A$10:A138),"REVISAR: FECHA FUERA DE ORDEN",IF(AND(OR(C139="Compra",C139="Ajuste entrada"),NOT(AND(OR(C139="Compra",C139="Ajuste entrada"),ISNUMBER(D139),D139&gt;0,ISNUMBER(E139),E139&gt;0,OR(F139="",F139=0),OR(G139="",G139=0)))),"REVISAR: CAPTURA DE ENTRADA",IF(AND(C139="Venta",NOT(AND(C139="Venta",ISNUMBER(F139),F139&gt;0,ISNUMBER(G139),G139&gt;0,OR(D139="",D139=0),OR(E139="",E139=0)))),"REVISAR: CAPTURA DE VENTA",IF(AND(C139="Ajuste salida",NOT(AND(C139="Ajuste salida",ISNUMBER(F139),F139&gt;0,OR(D139="",D139=0),OR(E139="",E139=0),OR(G139="",G139=0)))),"REVISAR: CAPTURA DE AJUSTE",IF(K139&lt;0,"REVISAR: INVENTARIO NEGATIVO","OK"))))))))))</f>
        <v/>
      </c>
    </row>
    <row r="140" spans="1:17" ht="16.05" customHeight="1">
      <c r="A140" s="17"/>
      <c r="B140" s="17"/>
      <c r="C140" s="17"/>
      <c r="D140" s="17"/>
      <c r="E140" s="17"/>
      <c r="F140" s="17"/>
      <c r="G140" s="17"/>
      <c r="H140" s="17"/>
      <c r="I140" s="22" t="str">
        <f t="shared" si="16"/>
        <v/>
      </c>
      <c r="J140" s="22" t="str">
        <f t="shared" si="17"/>
        <v/>
      </c>
      <c r="K140" s="22">
        <f t="shared" si="18"/>
        <v>87</v>
      </c>
      <c r="L140" s="22">
        <f t="shared" si="19"/>
        <v>11.673728813559322</v>
      </c>
      <c r="M140" s="22">
        <f t="shared" si="20"/>
        <v>0</v>
      </c>
      <c r="N140" s="22">
        <f t="shared" si="21"/>
        <v>1015.6144067796611</v>
      </c>
      <c r="O140" s="22">
        <f t="shared" si="22"/>
        <v>340</v>
      </c>
      <c r="P140" s="22">
        <f t="shared" si="23"/>
        <v>253</v>
      </c>
      <c r="Q140" s="24" t="str">
        <f>IF(COUNTA(A140:H140)=0,"",IF(A140="","REVISAR: FALTA FECHA",IF(NOT(ISNUMBER(A140)),"REVISAR: FECHA INVÁLIDA",IF(B140="","REVISAR: FALTA DOCUMENTO",IF(NOT(OR(C140="Compra",C140="Venta",C140="Ajuste entrada",C140="Ajuste salida")),"REVISAR: TIPO INVÁLIDO",IF(A140&lt;MAX($A$10:A139),"REVISAR: FECHA FUERA DE ORDEN",IF(AND(OR(C140="Compra",C140="Ajuste entrada"),NOT(AND(OR(C140="Compra",C140="Ajuste entrada"),ISNUMBER(D140),D140&gt;0,ISNUMBER(E140),E140&gt;0,OR(F140="",F140=0),OR(G140="",G140=0)))),"REVISAR: CAPTURA DE ENTRADA",IF(AND(C140="Venta",NOT(AND(C140="Venta",ISNUMBER(F140),F140&gt;0,ISNUMBER(G140),G140&gt;0,OR(D140="",D140=0),OR(E140="",E140=0)))),"REVISAR: CAPTURA DE VENTA",IF(AND(C140="Ajuste salida",NOT(AND(C140="Ajuste salida",ISNUMBER(F140),F140&gt;0,OR(D140="",D140=0),OR(E140="",E140=0),OR(G140="",G140=0)))),"REVISAR: CAPTURA DE AJUSTE",IF(K140&lt;0,"REVISAR: INVENTARIO NEGATIVO","OK"))))))))))</f>
        <v/>
      </c>
    </row>
    <row r="141" spans="1:17" ht="16.05" customHeight="1">
      <c r="A141" s="17"/>
      <c r="B141" s="17"/>
      <c r="C141" s="17"/>
      <c r="D141" s="17"/>
      <c r="E141" s="17"/>
      <c r="F141" s="17"/>
      <c r="G141" s="17"/>
      <c r="H141" s="17"/>
      <c r="I141" s="22" t="str">
        <f t="shared" si="16"/>
        <v/>
      </c>
      <c r="J141" s="22" t="str">
        <f t="shared" si="17"/>
        <v/>
      </c>
      <c r="K141" s="22">
        <f t="shared" si="18"/>
        <v>87</v>
      </c>
      <c r="L141" s="22">
        <f t="shared" si="19"/>
        <v>11.673728813559322</v>
      </c>
      <c r="M141" s="22">
        <f t="shared" si="20"/>
        <v>0</v>
      </c>
      <c r="N141" s="22">
        <f t="shared" si="21"/>
        <v>1015.6144067796611</v>
      </c>
      <c r="O141" s="22">
        <f t="shared" si="22"/>
        <v>340</v>
      </c>
      <c r="P141" s="22">
        <f t="shared" si="23"/>
        <v>253</v>
      </c>
      <c r="Q141" s="24" t="str">
        <f>IF(COUNTA(A141:H141)=0,"",IF(A141="","REVISAR: FALTA FECHA",IF(NOT(ISNUMBER(A141)),"REVISAR: FECHA INVÁLIDA",IF(B141="","REVISAR: FALTA DOCUMENTO",IF(NOT(OR(C141="Compra",C141="Venta",C141="Ajuste entrada",C141="Ajuste salida")),"REVISAR: TIPO INVÁLIDO",IF(A141&lt;MAX($A$10:A140),"REVISAR: FECHA FUERA DE ORDEN",IF(AND(OR(C141="Compra",C141="Ajuste entrada"),NOT(AND(OR(C141="Compra",C141="Ajuste entrada"),ISNUMBER(D141),D141&gt;0,ISNUMBER(E141),E141&gt;0,OR(F141="",F141=0),OR(G141="",G141=0)))),"REVISAR: CAPTURA DE ENTRADA",IF(AND(C141="Venta",NOT(AND(C141="Venta",ISNUMBER(F141),F141&gt;0,ISNUMBER(G141),G141&gt;0,OR(D141="",D141=0),OR(E141="",E141=0)))),"REVISAR: CAPTURA DE VENTA",IF(AND(C141="Ajuste salida",NOT(AND(C141="Ajuste salida",ISNUMBER(F141),F141&gt;0,OR(D141="",D141=0),OR(E141="",E141=0),OR(G141="",G141=0)))),"REVISAR: CAPTURA DE AJUSTE",IF(K141&lt;0,"REVISAR: INVENTARIO NEGATIVO","OK"))))))))))</f>
        <v/>
      </c>
    </row>
    <row r="142" spans="1:17" ht="16.05" customHeight="1">
      <c r="A142" s="17"/>
      <c r="B142" s="17"/>
      <c r="C142" s="17"/>
      <c r="D142" s="17"/>
      <c r="E142" s="17"/>
      <c r="F142" s="17"/>
      <c r="G142" s="17"/>
      <c r="H142" s="17"/>
      <c r="I142" s="22" t="str">
        <f t="shared" si="16"/>
        <v/>
      </c>
      <c r="J142" s="22" t="str">
        <f t="shared" si="17"/>
        <v/>
      </c>
      <c r="K142" s="22">
        <f t="shared" si="18"/>
        <v>87</v>
      </c>
      <c r="L142" s="22">
        <f t="shared" si="19"/>
        <v>11.673728813559322</v>
      </c>
      <c r="M142" s="22">
        <f t="shared" si="20"/>
        <v>0</v>
      </c>
      <c r="N142" s="22">
        <f t="shared" si="21"/>
        <v>1015.6144067796611</v>
      </c>
      <c r="O142" s="22">
        <f t="shared" si="22"/>
        <v>340</v>
      </c>
      <c r="P142" s="22">
        <f t="shared" si="23"/>
        <v>253</v>
      </c>
      <c r="Q142" s="24" t="str">
        <f>IF(COUNTA(A142:H142)=0,"",IF(A142="","REVISAR: FALTA FECHA",IF(NOT(ISNUMBER(A142)),"REVISAR: FECHA INVÁLIDA",IF(B142="","REVISAR: FALTA DOCUMENTO",IF(NOT(OR(C142="Compra",C142="Venta",C142="Ajuste entrada",C142="Ajuste salida")),"REVISAR: TIPO INVÁLIDO",IF(A142&lt;MAX($A$10:A141),"REVISAR: FECHA FUERA DE ORDEN",IF(AND(OR(C142="Compra",C142="Ajuste entrada"),NOT(AND(OR(C142="Compra",C142="Ajuste entrada"),ISNUMBER(D142),D142&gt;0,ISNUMBER(E142),E142&gt;0,OR(F142="",F142=0),OR(G142="",G142=0)))),"REVISAR: CAPTURA DE ENTRADA",IF(AND(C142="Venta",NOT(AND(C142="Venta",ISNUMBER(F142),F142&gt;0,ISNUMBER(G142),G142&gt;0,OR(D142="",D142=0),OR(E142="",E142=0)))),"REVISAR: CAPTURA DE VENTA",IF(AND(C142="Ajuste salida",NOT(AND(C142="Ajuste salida",ISNUMBER(F142),F142&gt;0,OR(D142="",D142=0),OR(E142="",E142=0),OR(G142="",G142=0)))),"REVISAR: CAPTURA DE AJUSTE",IF(K142&lt;0,"REVISAR: INVENTARIO NEGATIVO","OK"))))))))))</f>
        <v/>
      </c>
    </row>
    <row r="143" spans="1:17" ht="16.05" customHeight="1">
      <c r="A143" s="17"/>
      <c r="B143" s="17"/>
      <c r="C143" s="17"/>
      <c r="D143" s="17"/>
      <c r="E143" s="17"/>
      <c r="F143" s="17"/>
      <c r="G143" s="17"/>
      <c r="H143" s="17"/>
      <c r="I143" s="22" t="str">
        <f t="shared" si="16"/>
        <v/>
      </c>
      <c r="J143" s="22" t="str">
        <f t="shared" si="17"/>
        <v/>
      </c>
      <c r="K143" s="22">
        <f t="shared" si="18"/>
        <v>87</v>
      </c>
      <c r="L143" s="22">
        <f t="shared" si="19"/>
        <v>11.673728813559322</v>
      </c>
      <c r="M143" s="22">
        <f t="shared" si="20"/>
        <v>0</v>
      </c>
      <c r="N143" s="22">
        <f t="shared" si="21"/>
        <v>1015.6144067796611</v>
      </c>
      <c r="O143" s="22">
        <f t="shared" si="22"/>
        <v>340</v>
      </c>
      <c r="P143" s="22">
        <f t="shared" si="23"/>
        <v>253</v>
      </c>
      <c r="Q143" s="24" t="str">
        <f>IF(COUNTA(A143:H143)=0,"",IF(A143="","REVISAR: FALTA FECHA",IF(NOT(ISNUMBER(A143)),"REVISAR: FECHA INVÁLIDA",IF(B143="","REVISAR: FALTA DOCUMENTO",IF(NOT(OR(C143="Compra",C143="Venta",C143="Ajuste entrada",C143="Ajuste salida")),"REVISAR: TIPO INVÁLIDO",IF(A143&lt;MAX($A$10:A142),"REVISAR: FECHA FUERA DE ORDEN",IF(AND(OR(C143="Compra",C143="Ajuste entrada"),NOT(AND(OR(C143="Compra",C143="Ajuste entrada"),ISNUMBER(D143),D143&gt;0,ISNUMBER(E143),E143&gt;0,OR(F143="",F143=0),OR(G143="",G143=0)))),"REVISAR: CAPTURA DE ENTRADA",IF(AND(C143="Venta",NOT(AND(C143="Venta",ISNUMBER(F143),F143&gt;0,ISNUMBER(G143),G143&gt;0,OR(D143="",D143=0),OR(E143="",E143=0)))),"REVISAR: CAPTURA DE VENTA",IF(AND(C143="Ajuste salida",NOT(AND(C143="Ajuste salida",ISNUMBER(F143),F143&gt;0,OR(D143="",D143=0),OR(E143="",E143=0),OR(G143="",G143=0)))),"REVISAR: CAPTURA DE AJUSTE",IF(K143&lt;0,"REVISAR: INVENTARIO NEGATIVO","OK"))))))))))</f>
        <v/>
      </c>
    </row>
    <row r="144" spans="1:17" ht="16.05" customHeight="1">
      <c r="A144" s="17"/>
      <c r="B144" s="17"/>
      <c r="C144" s="17"/>
      <c r="D144" s="17"/>
      <c r="E144" s="17"/>
      <c r="F144" s="17"/>
      <c r="G144" s="17"/>
      <c r="H144" s="17"/>
      <c r="I144" s="22" t="str">
        <f t="shared" si="16"/>
        <v/>
      </c>
      <c r="J144" s="22" t="str">
        <f t="shared" si="17"/>
        <v/>
      </c>
      <c r="K144" s="22">
        <f t="shared" si="18"/>
        <v>87</v>
      </c>
      <c r="L144" s="22">
        <f t="shared" si="19"/>
        <v>11.673728813559322</v>
      </c>
      <c r="M144" s="22">
        <f t="shared" si="20"/>
        <v>0</v>
      </c>
      <c r="N144" s="22">
        <f t="shared" si="21"/>
        <v>1015.6144067796611</v>
      </c>
      <c r="O144" s="22">
        <f t="shared" si="22"/>
        <v>340</v>
      </c>
      <c r="P144" s="22">
        <f t="shared" si="23"/>
        <v>253</v>
      </c>
      <c r="Q144" s="24" t="str">
        <f>IF(COUNTA(A144:H144)=0,"",IF(A144="","REVISAR: FALTA FECHA",IF(NOT(ISNUMBER(A144)),"REVISAR: FECHA INVÁLIDA",IF(B144="","REVISAR: FALTA DOCUMENTO",IF(NOT(OR(C144="Compra",C144="Venta",C144="Ajuste entrada",C144="Ajuste salida")),"REVISAR: TIPO INVÁLIDO",IF(A144&lt;MAX($A$10:A143),"REVISAR: FECHA FUERA DE ORDEN",IF(AND(OR(C144="Compra",C144="Ajuste entrada"),NOT(AND(OR(C144="Compra",C144="Ajuste entrada"),ISNUMBER(D144),D144&gt;0,ISNUMBER(E144),E144&gt;0,OR(F144="",F144=0),OR(G144="",G144=0)))),"REVISAR: CAPTURA DE ENTRADA",IF(AND(C144="Venta",NOT(AND(C144="Venta",ISNUMBER(F144),F144&gt;0,ISNUMBER(G144),G144&gt;0,OR(D144="",D144=0),OR(E144="",E144=0)))),"REVISAR: CAPTURA DE VENTA",IF(AND(C144="Ajuste salida",NOT(AND(C144="Ajuste salida",ISNUMBER(F144),F144&gt;0,OR(D144="",D144=0),OR(E144="",E144=0),OR(G144="",G144=0)))),"REVISAR: CAPTURA DE AJUSTE",IF(K144&lt;0,"REVISAR: INVENTARIO NEGATIVO","OK"))))))))))</f>
        <v/>
      </c>
    </row>
    <row r="145" spans="1:17" ht="16.05" customHeight="1">
      <c r="A145" s="17"/>
      <c r="B145" s="17"/>
      <c r="C145" s="17"/>
      <c r="D145" s="17"/>
      <c r="E145" s="17"/>
      <c r="F145" s="17"/>
      <c r="G145" s="17"/>
      <c r="H145" s="17"/>
      <c r="I145" s="22" t="str">
        <f t="shared" si="16"/>
        <v/>
      </c>
      <c r="J145" s="22" t="str">
        <f t="shared" si="17"/>
        <v/>
      </c>
      <c r="K145" s="22">
        <f t="shared" si="18"/>
        <v>87</v>
      </c>
      <c r="L145" s="22">
        <f t="shared" si="19"/>
        <v>11.673728813559322</v>
      </c>
      <c r="M145" s="22">
        <f t="shared" si="20"/>
        <v>0</v>
      </c>
      <c r="N145" s="22">
        <f t="shared" si="21"/>
        <v>1015.6144067796611</v>
      </c>
      <c r="O145" s="22">
        <f t="shared" si="22"/>
        <v>340</v>
      </c>
      <c r="P145" s="22">
        <f t="shared" si="23"/>
        <v>253</v>
      </c>
      <c r="Q145" s="24" t="str">
        <f>IF(COUNTA(A145:H145)=0,"",IF(A145="","REVISAR: FALTA FECHA",IF(NOT(ISNUMBER(A145)),"REVISAR: FECHA INVÁLIDA",IF(B145="","REVISAR: FALTA DOCUMENTO",IF(NOT(OR(C145="Compra",C145="Venta",C145="Ajuste entrada",C145="Ajuste salida")),"REVISAR: TIPO INVÁLIDO",IF(A145&lt;MAX($A$10:A144),"REVISAR: FECHA FUERA DE ORDEN",IF(AND(OR(C145="Compra",C145="Ajuste entrada"),NOT(AND(OR(C145="Compra",C145="Ajuste entrada"),ISNUMBER(D145),D145&gt;0,ISNUMBER(E145),E145&gt;0,OR(F145="",F145=0),OR(G145="",G145=0)))),"REVISAR: CAPTURA DE ENTRADA",IF(AND(C145="Venta",NOT(AND(C145="Venta",ISNUMBER(F145),F145&gt;0,ISNUMBER(G145),G145&gt;0,OR(D145="",D145=0),OR(E145="",E145=0)))),"REVISAR: CAPTURA DE VENTA",IF(AND(C145="Ajuste salida",NOT(AND(C145="Ajuste salida",ISNUMBER(F145),F145&gt;0,OR(D145="",D145=0),OR(E145="",E145=0),OR(G145="",G145=0)))),"REVISAR: CAPTURA DE AJUSTE",IF(K145&lt;0,"REVISAR: INVENTARIO NEGATIVO","OK"))))))))))</f>
        <v/>
      </c>
    </row>
    <row r="146" spans="1:17" ht="16.05" customHeight="1">
      <c r="A146" s="17"/>
      <c r="B146" s="17"/>
      <c r="C146" s="17"/>
      <c r="D146" s="17"/>
      <c r="E146" s="17"/>
      <c r="F146" s="17"/>
      <c r="G146" s="17"/>
      <c r="H146" s="17"/>
      <c r="I146" s="22" t="str">
        <f t="shared" si="16"/>
        <v/>
      </c>
      <c r="J146" s="22" t="str">
        <f t="shared" si="17"/>
        <v/>
      </c>
      <c r="K146" s="22">
        <f t="shared" si="18"/>
        <v>87</v>
      </c>
      <c r="L146" s="22">
        <f t="shared" si="19"/>
        <v>11.673728813559322</v>
      </c>
      <c r="M146" s="22">
        <f t="shared" si="20"/>
        <v>0</v>
      </c>
      <c r="N146" s="22">
        <f t="shared" si="21"/>
        <v>1015.6144067796611</v>
      </c>
      <c r="O146" s="22">
        <f t="shared" si="22"/>
        <v>340</v>
      </c>
      <c r="P146" s="22">
        <f t="shared" si="23"/>
        <v>253</v>
      </c>
      <c r="Q146" s="24" t="str">
        <f>IF(COUNTA(A146:H146)=0,"",IF(A146="","REVISAR: FALTA FECHA",IF(NOT(ISNUMBER(A146)),"REVISAR: FECHA INVÁLIDA",IF(B146="","REVISAR: FALTA DOCUMENTO",IF(NOT(OR(C146="Compra",C146="Venta",C146="Ajuste entrada",C146="Ajuste salida")),"REVISAR: TIPO INVÁLIDO",IF(A146&lt;MAX($A$10:A145),"REVISAR: FECHA FUERA DE ORDEN",IF(AND(OR(C146="Compra",C146="Ajuste entrada"),NOT(AND(OR(C146="Compra",C146="Ajuste entrada"),ISNUMBER(D146),D146&gt;0,ISNUMBER(E146),E146&gt;0,OR(F146="",F146=0),OR(G146="",G146=0)))),"REVISAR: CAPTURA DE ENTRADA",IF(AND(C146="Venta",NOT(AND(C146="Venta",ISNUMBER(F146),F146&gt;0,ISNUMBER(G146),G146&gt;0,OR(D146="",D146=0),OR(E146="",E146=0)))),"REVISAR: CAPTURA DE VENTA",IF(AND(C146="Ajuste salida",NOT(AND(C146="Ajuste salida",ISNUMBER(F146),F146&gt;0,OR(D146="",D146=0),OR(E146="",E146=0),OR(G146="",G146=0)))),"REVISAR: CAPTURA DE AJUSTE",IF(K146&lt;0,"REVISAR: INVENTARIO NEGATIVO","OK"))))))))))</f>
        <v/>
      </c>
    </row>
    <row r="147" spans="1:17" ht="16.05" customHeight="1">
      <c r="A147" s="17"/>
      <c r="B147" s="17"/>
      <c r="C147" s="17"/>
      <c r="D147" s="17"/>
      <c r="E147" s="17"/>
      <c r="F147" s="17"/>
      <c r="G147" s="17"/>
      <c r="H147" s="17"/>
      <c r="I147" s="22" t="str">
        <f t="shared" si="16"/>
        <v/>
      </c>
      <c r="J147" s="22" t="str">
        <f t="shared" si="17"/>
        <v/>
      </c>
      <c r="K147" s="22">
        <f t="shared" si="18"/>
        <v>87</v>
      </c>
      <c r="L147" s="22">
        <f t="shared" si="19"/>
        <v>11.673728813559322</v>
      </c>
      <c r="M147" s="22">
        <f t="shared" si="20"/>
        <v>0</v>
      </c>
      <c r="N147" s="22">
        <f t="shared" si="21"/>
        <v>1015.6144067796611</v>
      </c>
      <c r="O147" s="22">
        <f t="shared" si="22"/>
        <v>340</v>
      </c>
      <c r="P147" s="22">
        <f t="shared" si="23"/>
        <v>253</v>
      </c>
      <c r="Q147" s="24" t="str">
        <f>IF(COUNTA(A147:H147)=0,"",IF(A147="","REVISAR: FALTA FECHA",IF(NOT(ISNUMBER(A147)),"REVISAR: FECHA INVÁLIDA",IF(B147="","REVISAR: FALTA DOCUMENTO",IF(NOT(OR(C147="Compra",C147="Venta",C147="Ajuste entrada",C147="Ajuste salida")),"REVISAR: TIPO INVÁLIDO",IF(A147&lt;MAX($A$10:A146),"REVISAR: FECHA FUERA DE ORDEN",IF(AND(OR(C147="Compra",C147="Ajuste entrada"),NOT(AND(OR(C147="Compra",C147="Ajuste entrada"),ISNUMBER(D147),D147&gt;0,ISNUMBER(E147),E147&gt;0,OR(F147="",F147=0),OR(G147="",G147=0)))),"REVISAR: CAPTURA DE ENTRADA",IF(AND(C147="Venta",NOT(AND(C147="Venta",ISNUMBER(F147),F147&gt;0,ISNUMBER(G147),G147&gt;0,OR(D147="",D147=0),OR(E147="",E147=0)))),"REVISAR: CAPTURA DE VENTA",IF(AND(C147="Ajuste salida",NOT(AND(C147="Ajuste salida",ISNUMBER(F147),F147&gt;0,OR(D147="",D147=0),OR(E147="",E147=0),OR(G147="",G147=0)))),"REVISAR: CAPTURA DE AJUSTE",IF(K147&lt;0,"REVISAR: INVENTARIO NEGATIVO","OK"))))))))))</f>
        <v/>
      </c>
    </row>
    <row r="148" spans="1:17" ht="16.05" customHeight="1">
      <c r="A148" s="17"/>
      <c r="B148" s="17"/>
      <c r="C148" s="17"/>
      <c r="D148" s="17"/>
      <c r="E148" s="17"/>
      <c r="F148" s="17"/>
      <c r="G148" s="17"/>
      <c r="H148" s="17"/>
      <c r="I148" s="22" t="str">
        <f t="shared" si="16"/>
        <v/>
      </c>
      <c r="J148" s="22" t="str">
        <f t="shared" si="17"/>
        <v/>
      </c>
      <c r="K148" s="22">
        <f t="shared" si="18"/>
        <v>87</v>
      </c>
      <c r="L148" s="22">
        <f t="shared" si="19"/>
        <v>11.673728813559322</v>
      </c>
      <c r="M148" s="22">
        <f t="shared" si="20"/>
        <v>0</v>
      </c>
      <c r="N148" s="22">
        <f t="shared" si="21"/>
        <v>1015.6144067796611</v>
      </c>
      <c r="O148" s="22">
        <f t="shared" si="22"/>
        <v>340</v>
      </c>
      <c r="P148" s="22">
        <f t="shared" si="23"/>
        <v>253</v>
      </c>
      <c r="Q148" s="24" t="str">
        <f>IF(COUNTA(A148:H148)=0,"",IF(A148="","REVISAR: FALTA FECHA",IF(NOT(ISNUMBER(A148)),"REVISAR: FECHA INVÁLIDA",IF(B148="","REVISAR: FALTA DOCUMENTO",IF(NOT(OR(C148="Compra",C148="Venta",C148="Ajuste entrada",C148="Ajuste salida")),"REVISAR: TIPO INVÁLIDO",IF(A148&lt;MAX($A$10:A147),"REVISAR: FECHA FUERA DE ORDEN",IF(AND(OR(C148="Compra",C148="Ajuste entrada"),NOT(AND(OR(C148="Compra",C148="Ajuste entrada"),ISNUMBER(D148),D148&gt;0,ISNUMBER(E148),E148&gt;0,OR(F148="",F148=0),OR(G148="",G148=0)))),"REVISAR: CAPTURA DE ENTRADA",IF(AND(C148="Venta",NOT(AND(C148="Venta",ISNUMBER(F148),F148&gt;0,ISNUMBER(G148),G148&gt;0,OR(D148="",D148=0),OR(E148="",E148=0)))),"REVISAR: CAPTURA DE VENTA",IF(AND(C148="Ajuste salida",NOT(AND(C148="Ajuste salida",ISNUMBER(F148),F148&gt;0,OR(D148="",D148=0),OR(E148="",E148=0),OR(G148="",G148=0)))),"REVISAR: CAPTURA DE AJUSTE",IF(K148&lt;0,"REVISAR: INVENTARIO NEGATIVO","OK"))))))))))</f>
        <v/>
      </c>
    </row>
    <row r="149" spans="1:17" ht="16.05" customHeight="1">
      <c r="A149" s="17"/>
      <c r="B149" s="17"/>
      <c r="C149" s="17"/>
      <c r="D149" s="17"/>
      <c r="E149" s="17"/>
      <c r="F149" s="17"/>
      <c r="G149" s="17"/>
      <c r="H149" s="17"/>
      <c r="I149" s="22" t="str">
        <f t="shared" si="16"/>
        <v/>
      </c>
      <c r="J149" s="22" t="str">
        <f t="shared" si="17"/>
        <v/>
      </c>
      <c r="K149" s="22">
        <f t="shared" si="18"/>
        <v>87</v>
      </c>
      <c r="L149" s="22">
        <f t="shared" si="19"/>
        <v>11.673728813559322</v>
      </c>
      <c r="M149" s="22">
        <f t="shared" si="20"/>
        <v>0</v>
      </c>
      <c r="N149" s="22">
        <f t="shared" si="21"/>
        <v>1015.6144067796611</v>
      </c>
      <c r="O149" s="22">
        <f t="shared" si="22"/>
        <v>340</v>
      </c>
      <c r="P149" s="22">
        <f t="shared" si="23"/>
        <v>253</v>
      </c>
      <c r="Q149" s="24" t="str">
        <f>IF(COUNTA(A149:H149)=0,"",IF(A149="","REVISAR: FALTA FECHA",IF(NOT(ISNUMBER(A149)),"REVISAR: FECHA INVÁLIDA",IF(B149="","REVISAR: FALTA DOCUMENTO",IF(NOT(OR(C149="Compra",C149="Venta",C149="Ajuste entrada",C149="Ajuste salida")),"REVISAR: TIPO INVÁLIDO",IF(A149&lt;MAX($A$10:A148),"REVISAR: FECHA FUERA DE ORDEN",IF(AND(OR(C149="Compra",C149="Ajuste entrada"),NOT(AND(OR(C149="Compra",C149="Ajuste entrada"),ISNUMBER(D149),D149&gt;0,ISNUMBER(E149),E149&gt;0,OR(F149="",F149=0),OR(G149="",G149=0)))),"REVISAR: CAPTURA DE ENTRADA",IF(AND(C149="Venta",NOT(AND(C149="Venta",ISNUMBER(F149),F149&gt;0,ISNUMBER(G149),G149&gt;0,OR(D149="",D149=0),OR(E149="",E149=0)))),"REVISAR: CAPTURA DE VENTA",IF(AND(C149="Ajuste salida",NOT(AND(C149="Ajuste salida",ISNUMBER(F149),F149&gt;0,OR(D149="",D149=0),OR(E149="",E149=0),OR(G149="",G149=0)))),"REVISAR: CAPTURA DE AJUSTE",IF(K149&lt;0,"REVISAR: INVENTARIO NEGATIVO","OK"))))))))))</f>
        <v/>
      </c>
    </row>
    <row r="150" spans="1:17" ht="16.05" customHeight="1">
      <c r="A150" s="17"/>
      <c r="B150" s="17"/>
      <c r="C150" s="17"/>
      <c r="D150" s="17"/>
      <c r="E150" s="17"/>
      <c r="F150" s="17"/>
      <c r="G150" s="17"/>
      <c r="H150" s="17"/>
      <c r="I150" s="22" t="str">
        <f t="shared" si="16"/>
        <v/>
      </c>
      <c r="J150" s="22" t="str">
        <f t="shared" si="17"/>
        <v/>
      </c>
      <c r="K150" s="22">
        <f t="shared" si="18"/>
        <v>87</v>
      </c>
      <c r="L150" s="22">
        <f t="shared" si="19"/>
        <v>11.673728813559322</v>
      </c>
      <c r="M150" s="22">
        <f t="shared" si="20"/>
        <v>0</v>
      </c>
      <c r="N150" s="22">
        <f t="shared" si="21"/>
        <v>1015.6144067796611</v>
      </c>
      <c r="O150" s="22">
        <f t="shared" si="22"/>
        <v>340</v>
      </c>
      <c r="P150" s="22">
        <f t="shared" si="23"/>
        <v>253</v>
      </c>
      <c r="Q150" s="24" t="str">
        <f>IF(COUNTA(A150:H150)=0,"",IF(A150="","REVISAR: FALTA FECHA",IF(NOT(ISNUMBER(A150)),"REVISAR: FECHA INVÁLIDA",IF(B150="","REVISAR: FALTA DOCUMENTO",IF(NOT(OR(C150="Compra",C150="Venta",C150="Ajuste entrada",C150="Ajuste salida")),"REVISAR: TIPO INVÁLIDO",IF(A150&lt;MAX($A$10:A149),"REVISAR: FECHA FUERA DE ORDEN",IF(AND(OR(C150="Compra",C150="Ajuste entrada"),NOT(AND(OR(C150="Compra",C150="Ajuste entrada"),ISNUMBER(D150),D150&gt;0,ISNUMBER(E150),E150&gt;0,OR(F150="",F150=0),OR(G150="",G150=0)))),"REVISAR: CAPTURA DE ENTRADA",IF(AND(C150="Venta",NOT(AND(C150="Venta",ISNUMBER(F150),F150&gt;0,ISNUMBER(G150),G150&gt;0,OR(D150="",D150=0),OR(E150="",E150=0)))),"REVISAR: CAPTURA DE VENTA",IF(AND(C150="Ajuste salida",NOT(AND(C150="Ajuste salida",ISNUMBER(F150),F150&gt;0,OR(D150="",D150=0),OR(E150="",E150=0),OR(G150="",G150=0)))),"REVISAR: CAPTURA DE AJUSTE",IF(K150&lt;0,"REVISAR: INVENTARIO NEGATIVO","OK"))))))))))</f>
        <v/>
      </c>
    </row>
    <row r="151" spans="1:17" ht="16.05" customHeight="1">
      <c r="A151" s="17"/>
      <c r="B151" s="17"/>
      <c r="C151" s="17"/>
      <c r="D151" s="17"/>
      <c r="E151" s="17"/>
      <c r="F151" s="17"/>
      <c r="G151" s="17"/>
      <c r="H151" s="17"/>
      <c r="I151" s="22" t="str">
        <f t="shared" si="16"/>
        <v/>
      </c>
      <c r="J151" s="22" t="str">
        <f t="shared" si="17"/>
        <v/>
      </c>
      <c r="K151" s="22">
        <f t="shared" si="18"/>
        <v>87</v>
      </c>
      <c r="L151" s="22">
        <f t="shared" si="19"/>
        <v>11.673728813559322</v>
      </c>
      <c r="M151" s="22">
        <f t="shared" si="20"/>
        <v>0</v>
      </c>
      <c r="N151" s="22">
        <f t="shared" si="21"/>
        <v>1015.6144067796611</v>
      </c>
      <c r="O151" s="22">
        <f t="shared" si="22"/>
        <v>340</v>
      </c>
      <c r="P151" s="22">
        <f t="shared" si="23"/>
        <v>253</v>
      </c>
      <c r="Q151" s="24" t="str">
        <f>IF(COUNTA(A151:H151)=0,"",IF(A151="","REVISAR: FALTA FECHA",IF(NOT(ISNUMBER(A151)),"REVISAR: FECHA INVÁLIDA",IF(B151="","REVISAR: FALTA DOCUMENTO",IF(NOT(OR(C151="Compra",C151="Venta",C151="Ajuste entrada",C151="Ajuste salida")),"REVISAR: TIPO INVÁLIDO",IF(A151&lt;MAX($A$10:A150),"REVISAR: FECHA FUERA DE ORDEN",IF(AND(OR(C151="Compra",C151="Ajuste entrada"),NOT(AND(OR(C151="Compra",C151="Ajuste entrada"),ISNUMBER(D151),D151&gt;0,ISNUMBER(E151),E151&gt;0,OR(F151="",F151=0),OR(G151="",G151=0)))),"REVISAR: CAPTURA DE ENTRADA",IF(AND(C151="Venta",NOT(AND(C151="Venta",ISNUMBER(F151),F151&gt;0,ISNUMBER(G151),G151&gt;0,OR(D151="",D151=0),OR(E151="",E151=0)))),"REVISAR: CAPTURA DE VENTA",IF(AND(C151="Ajuste salida",NOT(AND(C151="Ajuste salida",ISNUMBER(F151),F151&gt;0,OR(D151="",D151=0),OR(E151="",E151=0),OR(G151="",G151=0)))),"REVISAR: CAPTURA DE AJUSTE",IF(K151&lt;0,"REVISAR: INVENTARIO NEGATIVO","OK"))))))))))</f>
        <v/>
      </c>
    </row>
    <row r="152" spans="1:17" ht="16.05" customHeight="1">
      <c r="A152" s="17"/>
      <c r="B152" s="17"/>
      <c r="C152" s="17"/>
      <c r="D152" s="17"/>
      <c r="E152" s="17"/>
      <c r="F152" s="17"/>
      <c r="G152" s="17"/>
      <c r="H152" s="17"/>
      <c r="I152" s="22" t="str">
        <f t="shared" si="16"/>
        <v/>
      </c>
      <c r="J152" s="22" t="str">
        <f t="shared" si="17"/>
        <v/>
      </c>
      <c r="K152" s="22">
        <f t="shared" si="18"/>
        <v>87</v>
      </c>
      <c r="L152" s="22">
        <f t="shared" si="19"/>
        <v>11.673728813559322</v>
      </c>
      <c r="M152" s="22">
        <f t="shared" si="20"/>
        <v>0</v>
      </c>
      <c r="N152" s="22">
        <f t="shared" si="21"/>
        <v>1015.6144067796611</v>
      </c>
      <c r="O152" s="22">
        <f t="shared" si="22"/>
        <v>340</v>
      </c>
      <c r="P152" s="22">
        <f t="shared" si="23"/>
        <v>253</v>
      </c>
      <c r="Q152" s="24" t="str">
        <f>IF(COUNTA(A152:H152)=0,"",IF(A152="","REVISAR: FALTA FECHA",IF(NOT(ISNUMBER(A152)),"REVISAR: FECHA INVÁLIDA",IF(B152="","REVISAR: FALTA DOCUMENTO",IF(NOT(OR(C152="Compra",C152="Venta",C152="Ajuste entrada",C152="Ajuste salida")),"REVISAR: TIPO INVÁLIDO",IF(A152&lt;MAX($A$10:A151),"REVISAR: FECHA FUERA DE ORDEN",IF(AND(OR(C152="Compra",C152="Ajuste entrada"),NOT(AND(OR(C152="Compra",C152="Ajuste entrada"),ISNUMBER(D152),D152&gt;0,ISNUMBER(E152),E152&gt;0,OR(F152="",F152=0),OR(G152="",G152=0)))),"REVISAR: CAPTURA DE ENTRADA",IF(AND(C152="Venta",NOT(AND(C152="Venta",ISNUMBER(F152),F152&gt;0,ISNUMBER(G152),G152&gt;0,OR(D152="",D152=0),OR(E152="",E152=0)))),"REVISAR: CAPTURA DE VENTA",IF(AND(C152="Ajuste salida",NOT(AND(C152="Ajuste salida",ISNUMBER(F152),F152&gt;0,OR(D152="",D152=0),OR(E152="",E152=0),OR(G152="",G152=0)))),"REVISAR: CAPTURA DE AJUSTE",IF(K152&lt;0,"REVISAR: INVENTARIO NEGATIVO","OK"))))))))))</f>
        <v/>
      </c>
    </row>
    <row r="153" spans="1:17" ht="16.05" customHeight="1">
      <c r="A153" s="17"/>
      <c r="B153" s="17"/>
      <c r="C153" s="17"/>
      <c r="D153" s="17"/>
      <c r="E153" s="17"/>
      <c r="F153" s="17"/>
      <c r="G153" s="17"/>
      <c r="H153" s="17"/>
      <c r="I153" s="22" t="str">
        <f t="shared" si="16"/>
        <v/>
      </c>
      <c r="J153" s="22" t="str">
        <f t="shared" si="17"/>
        <v/>
      </c>
      <c r="K153" s="22">
        <f t="shared" si="18"/>
        <v>87</v>
      </c>
      <c r="L153" s="22">
        <f t="shared" si="19"/>
        <v>11.673728813559322</v>
      </c>
      <c r="M153" s="22">
        <f t="shared" si="20"/>
        <v>0</v>
      </c>
      <c r="N153" s="22">
        <f t="shared" si="21"/>
        <v>1015.6144067796611</v>
      </c>
      <c r="O153" s="22">
        <f t="shared" si="22"/>
        <v>340</v>
      </c>
      <c r="P153" s="22">
        <f t="shared" si="23"/>
        <v>253</v>
      </c>
      <c r="Q153" s="24" t="str">
        <f>IF(COUNTA(A153:H153)=0,"",IF(A153="","REVISAR: FALTA FECHA",IF(NOT(ISNUMBER(A153)),"REVISAR: FECHA INVÁLIDA",IF(B153="","REVISAR: FALTA DOCUMENTO",IF(NOT(OR(C153="Compra",C153="Venta",C153="Ajuste entrada",C153="Ajuste salida")),"REVISAR: TIPO INVÁLIDO",IF(A153&lt;MAX($A$10:A152),"REVISAR: FECHA FUERA DE ORDEN",IF(AND(OR(C153="Compra",C153="Ajuste entrada"),NOT(AND(OR(C153="Compra",C153="Ajuste entrada"),ISNUMBER(D153),D153&gt;0,ISNUMBER(E153),E153&gt;0,OR(F153="",F153=0),OR(G153="",G153=0)))),"REVISAR: CAPTURA DE ENTRADA",IF(AND(C153="Venta",NOT(AND(C153="Venta",ISNUMBER(F153),F153&gt;0,ISNUMBER(G153),G153&gt;0,OR(D153="",D153=0),OR(E153="",E153=0)))),"REVISAR: CAPTURA DE VENTA",IF(AND(C153="Ajuste salida",NOT(AND(C153="Ajuste salida",ISNUMBER(F153),F153&gt;0,OR(D153="",D153=0),OR(E153="",E153=0),OR(G153="",G153=0)))),"REVISAR: CAPTURA DE AJUSTE",IF(K153&lt;0,"REVISAR: INVENTARIO NEGATIVO","OK"))))))))))</f>
        <v/>
      </c>
    </row>
    <row r="154" spans="1:17" ht="16.05" customHeight="1">
      <c r="A154" s="17"/>
      <c r="B154" s="17"/>
      <c r="C154" s="17"/>
      <c r="D154" s="17"/>
      <c r="E154" s="17"/>
      <c r="F154" s="17"/>
      <c r="G154" s="17"/>
      <c r="H154" s="17"/>
      <c r="I154" s="22" t="str">
        <f t="shared" si="16"/>
        <v/>
      </c>
      <c r="J154" s="22" t="str">
        <f t="shared" si="17"/>
        <v/>
      </c>
      <c r="K154" s="22">
        <f t="shared" si="18"/>
        <v>87</v>
      </c>
      <c r="L154" s="22">
        <f t="shared" si="19"/>
        <v>11.673728813559322</v>
      </c>
      <c r="M154" s="22">
        <f t="shared" si="20"/>
        <v>0</v>
      </c>
      <c r="N154" s="22">
        <f t="shared" si="21"/>
        <v>1015.6144067796611</v>
      </c>
      <c r="O154" s="22">
        <f t="shared" si="22"/>
        <v>340</v>
      </c>
      <c r="P154" s="22">
        <f t="shared" si="23"/>
        <v>253</v>
      </c>
      <c r="Q154" s="24" t="str">
        <f>IF(COUNTA(A154:H154)=0,"",IF(A154="","REVISAR: FALTA FECHA",IF(NOT(ISNUMBER(A154)),"REVISAR: FECHA INVÁLIDA",IF(B154="","REVISAR: FALTA DOCUMENTO",IF(NOT(OR(C154="Compra",C154="Venta",C154="Ajuste entrada",C154="Ajuste salida")),"REVISAR: TIPO INVÁLIDO",IF(A154&lt;MAX($A$10:A153),"REVISAR: FECHA FUERA DE ORDEN",IF(AND(OR(C154="Compra",C154="Ajuste entrada"),NOT(AND(OR(C154="Compra",C154="Ajuste entrada"),ISNUMBER(D154),D154&gt;0,ISNUMBER(E154),E154&gt;0,OR(F154="",F154=0),OR(G154="",G154=0)))),"REVISAR: CAPTURA DE ENTRADA",IF(AND(C154="Venta",NOT(AND(C154="Venta",ISNUMBER(F154),F154&gt;0,ISNUMBER(G154),G154&gt;0,OR(D154="",D154=0),OR(E154="",E154=0)))),"REVISAR: CAPTURA DE VENTA",IF(AND(C154="Ajuste salida",NOT(AND(C154="Ajuste salida",ISNUMBER(F154),F154&gt;0,OR(D154="",D154=0),OR(E154="",E154=0),OR(G154="",G154=0)))),"REVISAR: CAPTURA DE AJUSTE",IF(K154&lt;0,"REVISAR: INVENTARIO NEGATIVO","OK"))))))))))</f>
        <v/>
      </c>
    </row>
    <row r="155" spans="1:17" ht="16.05" customHeight="1">
      <c r="A155" s="17"/>
      <c r="B155" s="17"/>
      <c r="C155" s="17"/>
      <c r="D155" s="17"/>
      <c r="E155" s="17"/>
      <c r="F155" s="17"/>
      <c r="G155" s="17"/>
      <c r="H155" s="17"/>
      <c r="I155" s="22" t="str">
        <f t="shared" si="16"/>
        <v/>
      </c>
      <c r="J155" s="22" t="str">
        <f t="shared" si="17"/>
        <v/>
      </c>
      <c r="K155" s="22">
        <f t="shared" si="18"/>
        <v>87</v>
      </c>
      <c r="L155" s="22">
        <f t="shared" si="19"/>
        <v>11.673728813559322</v>
      </c>
      <c r="M155" s="22">
        <f t="shared" si="20"/>
        <v>0</v>
      </c>
      <c r="N155" s="22">
        <f t="shared" si="21"/>
        <v>1015.6144067796611</v>
      </c>
      <c r="O155" s="22">
        <f t="shared" si="22"/>
        <v>340</v>
      </c>
      <c r="P155" s="22">
        <f t="shared" si="23"/>
        <v>253</v>
      </c>
      <c r="Q155" s="24" t="str">
        <f>IF(COUNTA(A155:H155)=0,"",IF(A155="","REVISAR: FALTA FECHA",IF(NOT(ISNUMBER(A155)),"REVISAR: FECHA INVÁLIDA",IF(B155="","REVISAR: FALTA DOCUMENTO",IF(NOT(OR(C155="Compra",C155="Venta",C155="Ajuste entrada",C155="Ajuste salida")),"REVISAR: TIPO INVÁLIDO",IF(A155&lt;MAX($A$10:A154),"REVISAR: FECHA FUERA DE ORDEN",IF(AND(OR(C155="Compra",C155="Ajuste entrada"),NOT(AND(OR(C155="Compra",C155="Ajuste entrada"),ISNUMBER(D155),D155&gt;0,ISNUMBER(E155),E155&gt;0,OR(F155="",F155=0),OR(G155="",G155=0)))),"REVISAR: CAPTURA DE ENTRADA",IF(AND(C155="Venta",NOT(AND(C155="Venta",ISNUMBER(F155),F155&gt;0,ISNUMBER(G155),G155&gt;0,OR(D155="",D155=0),OR(E155="",E155=0)))),"REVISAR: CAPTURA DE VENTA",IF(AND(C155="Ajuste salida",NOT(AND(C155="Ajuste salida",ISNUMBER(F155),F155&gt;0,OR(D155="",D155=0),OR(E155="",E155=0),OR(G155="",G155=0)))),"REVISAR: CAPTURA DE AJUSTE",IF(K155&lt;0,"REVISAR: INVENTARIO NEGATIVO","OK"))))))))))</f>
        <v/>
      </c>
    </row>
    <row r="156" spans="1:17" ht="16.05" customHeight="1">
      <c r="A156" s="17"/>
      <c r="B156" s="17"/>
      <c r="C156" s="17"/>
      <c r="D156" s="17"/>
      <c r="E156" s="17"/>
      <c r="F156" s="17"/>
      <c r="G156" s="17"/>
      <c r="H156" s="17"/>
      <c r="I156" s="22" t="str">
        <f t="shared" si="16"/>
        <v/>
      </c>
      <c r="J156" s="22" t="str">
        <f t="shared" si="17"/>
        <v/>
      </c>
      <c r="K156" s="22">
        <f t="shared" si="18"/>
        <v>87</v>
      </c>
      <c r="L156" s="22">
        <f t="shared" si="19"/>
        <v>11.673728813559322</v>
      </c>
      <c r="M156" s="22">
        <f t="shared" si="20"/>
        <v>0</v>
      </c>
      <c r="N156" s="22">
        <f t="shared" si="21"/>
        <v>1015.6144067796611</v>
      </c>
      <c r="O156" s="22">
        <f t="shared" si="22"/>
        <v>340</v>
      </c>
      <c r="P156" s="22">
        <f t="shared" si="23"/>
        <v>253</v>
      </c>
      <c r="Q156" s="24" t="str">
        <f>IF(COUNTA(A156:H156)=0,"",IF(A156="","REVISAR: FALTA FECHA",IF(NOT(ISNUMBER(A156)),"REVISAR: FECHA INVÁLIDA",IF(B156="","REVISAR: FALTA DOCUMENTO",IF(NOT(OR(C156="Compra",C156="Venta",C156="Ajuste entrada",C156="Ajuste salida")),"REVISAR: TIPO INVÁLIDO",IF(A156&lt;MAX($A$10:A155),"REVISAR: FECHA FUERA DE ORDEN",IF(AND(OR(C156="Compra",C156="Ajuste entrada"),NOT(AND(OR(C156="Compra",C156="Ajuste entrada"),ISNUMBER(D156),D156&gt;0,ISNUMBER(E156),E156&gt;0,OR(F156="",F156=0),OR(G156="",G156=0)))),"REVISAR: CAPTURA DE ENTRADA",IF(AND(C156="Venta",NOT(AND(C156="Venta",ISNUMBER(F156),F156&gt;0,ISNUMBER(G156),G156&gt;0,OR(D156="",D156=0),OR(E156="",E156=0)))),"REVISAR: CAPTURA DE VENTA",IF(AND(C156="Ajuste salida",NOT(AND(C156="Ajuste salida",ISNUMBER(F156),F156&gt;0,OR(D156="",D156=0),OR(E156="",E156=0),OR(G156="",G156=0)))),"REVISAR: CAPTURA DE AJUSTE",IF(K156&lt;0,"REVISAR: INVENTARIO NEGATIVO","OK"))))))))))</f>
        <v/>
      </c>
    </row>
    <row r="157" spans="1:17" ht="16.05" customHeight="1">
      <c r="A157" s="17"/>
      <c r="B157" s="17"/>
      <c r="C157" s="17"/>
      <c r="D157" s="17"/>
      <c r="E157" s="17"/>
      <c r="F157" s="17"/>
      <c r="G157" s="17"/>
      <c r="H157" s="17"/>
      <c r="I157" s="22" t="str">
        <f t="shared" si="16"/>
        <v/>
      </c>
      <c r="J157" s="22" t="str">
        <f t="shared" si="17"/>
        <v/>
      </c>
      <c r="K157" s="22">
        <f t="shared" si="18"/>
        <v>87</v>
      </c>
      <c r="L157" s="22">
        <f t="shared" si="19"/>
        <v>11.673728813559322</v>
      </c>
      <c r="M157" s="22">
        <f t="shared" si="20"/>
        <v>0</v>
      </c>
      <c r="N157" s="22">
        <f t="shared" si="21"/>
        <v>1015.6144067796611</v>
      </c>
      <c r="O157" s="22">
        <f t="shared" si="22"/>
        <v>340</v>
      </c>
      <c r="P157" s="22">
        <f t="shared" si="23"/>
        <v>253</v>
      </c>
      <c r="Q157" s="24" t="str">
        <f>IF(COUNTA(A157:H157)=0,"",IF(A157="","REVISAR: FALTA FECHA",IF(NOT(ISNUMBER(A157)),"REVISAR: FECHA INVÁLIDA",IF(B157="","REVISAR: FALTA DOCUMENTO",IF(NOT(OR(C157="Compra",C157="Venta",C157="Ajuste entrada",C157="Ajuste salida")),"REVISAR: TIPO INVÁLIDO",IF(A157&lt;MAX($A$10:A156),"REVISAR: FECHA FUERA DE ORDEN",IF(AND(OR(C157="Compra",C157="Ajuste entrada"),NOT(AND(OR(C157="Compra",C157="Ajuste entrada"),ISNUMBER(D157),D157&gt;0,ISNUMBER(E157),E157&gt;0,OR(F157="",F157=0),OR(G157="",G157=0)))),"REVISAR: CAPTURA DE ENTRADA",IF(AND(C157="Venta",NOT(AND(C157="Venta",ISNUMBER(F157),F157&gt;0,ISNUMBER(G157),G157&gt;0,OR(D157="",D157=0),OR(E157="",E157=0)))),"REVISAR: CAPTURA DE VENTA",IF(AND(C157="Ajuste salida",NOT(AND(C157="Ajuste salida",ISNUMBER(F157),F157&gt;0,OR(D157="",D157=0),OR(E157="",E157=0),OR(G157="",G157=0)))),"REVISAR: CAPTURA DE AJUSTE",IF(K157&lt;0,"REVISAR: INVENTARIO NEGATIVO","OK"))))))))))</f>
        <v/>
      </c>
    </row>
    <row r="158" spans="1:17" ht="16.05" customHeight="1">
      <c r="A158" s="17"/>
      <c r="B158" s="17"/>
      <c r="C158" s="17"/>
      <c r="D158" s="17"/>
      <c r="E158" s="17"/>
      <c r="F158" s="17"/>
      <c r="G158" s="17"/>
      <c r="H158" s="17"/>
      <c r="I158" s="22" t="str">
        <f t="shared" si="16"/>
        <v/>
      </c>
      <c r="J158" s="22" t="str">
        <f t="shared" si="17"/>
        <v/>
      </c>
      <c r="K158" s="22">
        <f t="shared" si="18"/>
        <v>87</v>
      </c>
      <c r="L158" s="22">
        <f t="shared" si="19"/>
        <v>11.673728813559322</v>
      </c>
      <c r="M158" s="22">
        <f t="shared" si="20"/>
        <v>0</v>
      </c>
      <c r="N158" s="22">
        <f t="shared" si="21"/>
        <v>1015.6144067796611</v>
      </c>
      <c r="O158" s="22">
        <f t="shared" si="22"/>
        <v>340</v>
      </c>
      <c r="P158" s="22">
        <f t="shared" si="23"/>
        <v>253</v>
      </c>
      <c r="Q158" s="24" t="str">
        <f>IF(COUNTA(A158:H158)=0,"",IF(A158="","REVISAR: FALTA FECHA",IF(NOT(ISNUMBER(A158)),"REVISAR: FECHA INVÁLIDA",IF(B158="","REVISAR: FALTA DOCUMENTO",IF(NOT(OR(C158="Compra",C158="Venta",C158="Ajuste entrada",C158="Ajuste salida")),"REVISAR: TIPO INVÁLIDO",IF(A158&lt;MAX($A$10:A157),"REVISAR: FECHA FUERA DE ORDEN",IF(AND(OR(C158="Compra",C158="Ajuste entrada"),NOT(AND(OR(C158="Compra",C158="Ajuste entrada"),ISNUMBER(D158),D158&gt;0,ISNUMBER(E158),E158&gt;0,OR(F158="",F158=0),OR(G158="",G158=0)))),"REVISAR: CAPTURA DE ENTRADA",IF(AND(C158="Venta",NOT(AND(C158="Venta",ISNUMBER(F158),F158&gt;0,ISNUMBER(G158),G158&gt;0,OR(D158="",D158=0),OR(E158="",E158=0)))),"REVISAR: CAPTURA DE VENTA",IF(AND(C158="Ajuste salida",NOT(AND(C158="Ajuste salida",ISNUMBER(F158),F158&gt;0,OR(D158="",D158=0),OR(E158="",E158=0),OR(G158="",G158=0)))),"REVISAR: CAPTURA DE AJUSTE",IF(K158&lt;0,"REVISAR: INVENTARIO NEGATIVO","OK"))))))))))</f>
        <v/>
      </c>
    </row>
    <row r="159" spans="1:17" ht="16.05" customHeight="1">
      <c r="A159" s="17"/>
      <c r="B159" s="17"/>
      <c r="C159" s="17"/>
      <c r="D159" s="17"/>
      <c r="E159" s="17"/>
      <c r="F159" s="17"/>
      <c r="G159" s="17"/>
      <c r="H159" s="17"/>
      <c r="I159" s="22" t="str">
        <f t="shared" si="16"/>
        <v/>
      </c>
      <c r="J159" s="22" t="str">
        <f t="shared" si="17"/>
        <v/>
      </c>
      <c r="K159" s="22">
        <f t="shared" si="18"/>
        <v>87</v>
      </c>
      <c r="L159" s="22">
        <f t="shared" si="19"/>
        <v>11.673728813559322</v>
      </c>
      <c r="M159" s="22">
        <f t="shared" si="20"/>
        <v>0</v>
      </c>
      <c r="N159" s="22">
        <f t="shared" si="21"/>
        <v>1015.6144067796611</v>
      </c>
      <c r="O159" s="22">
        <f t="shared" si="22"/>
        <v>340</v>
      </c>
      <c r="P159" s="22">
        <f t="shared" si="23"/>
        <v>253</v>
      </c>
      <c r="Q159" s="24" t="str">
        <f>IF(COUNTA(A159:H159)=0,"",IF(A159="","REVISAR: FALTA FECHA",IF(NOT(ISNUMBER(A159)),"REVISAR: FECHA INVÁLIDA",IF(B159="","REVISAR: FALTA DOCUMENTO",IF(NOT(OR(C159="Compra",C159="Venta",C159="Ajuste entrada",C159="Ajuste salida")),"REVISAR: TIPO INVÁLIDO",IF(A159&lt;MAX($A$10:A158),"REVISAR: FECHA FUERA DE ORDEN",IF(AND(OR(C159="Compra",C159="Ajuste entrada"),NOT(AND(OR(C159="Compra",C159="Ajuste entrada"),ISNUMBER(D159),D159&gt;0,ISNUMBER(E159),E159&gt;0,OR(F159="",F159=0),OR(G159="",G159=0)))),"REVISAR: CAPTURA DE ENTRADA",IF(AND(C159="Venta",NOT(AND(C159="Venta",ISNUMBER(F159),F159&gt;0,ISNUMBER(G159),G159&gt;0,OR(D159="",D159=0),OR(E159="",E159=0)))),"REVISAR: CAPTURA DE VENTA",IF(AND(C159="Ajuste salida",NOT(AND(C159="Ajuste salida",ISNUMBER(F159),F159&gt;0,OR(D159="",D159=0),OR(E159="",E159=0),OR(G159="",G159=0)))),"REVISAR: CAPTURA DE AJUSTE",IF(K159&lt;0,"REVISAR: INVENTARIO NEGATIVO","OK"))))))))))</f>
        <v/>
      </c>
    </row>
    <row r="160" spans="1:17" ht="16.05" customHeight="1">
      <c r="A160" s="17"/>
      <c r="B160" s="17"/>
      <c r="C160" s="17"/>
      <c r="D160" s="17"/>
      <c r="E160" s="17"/>
      <c r="F160" s="17"/>
      <c r="G160" s="17"/>
      <c r="H160" s="17"/>
      <c r="I160" s="22" t="str">
        <f t="shared" si="16"/>
        <v/>
      </c>
      <c r="J160" s="22" t="str">
        <f t="shared" si="17"/>
        <v/>
      </c>
      <c r="K160" s="22">
        <f t="shared" si="18"/>
        <v>87</v>
      </c>
      <c r="L160" s="22">
        <f t="shared" si="19"/>
        <v>11.673728813559322</v>
      </c>
      <c r="M160" s="22">
        <f t="shared" si="20"/>
        <v>0</v>
      </c>
      <c r="N160" s="22">
        <f t="shared" si="21"/>
        <v>1015.6144067796611</v>
      </c>
      <c r="O160" s="22">
        <f t="shared" si="22"/>
        <v>340</v>
      </c>
      <c r="P160" s="22">
        <f t="shared" si="23"/>
        <v>253</v>
      </c>
      <c r="Q160" s="24" t="str">
        <f>IF(COUNTA(A160:H160)=0,"",IF(A160="","REVISAR: FALTA FECHA",IF(NOT(ISNUMBER(A160)),"REVISAR: FECHA INVÁLIDA",IF(B160="","REVISAR: FALTA DOCUMENTO",IF(NOT(OR(C160="Compra",C160="Venta",C160="Ajuste entrada",C160="Ajuste salida")),"REVISAR: TIPO INVÁLIDO",IF(A160&lt;MAX($A$10:A159),"REVISAR: FECHA FUERA DE ORDEN",IF(AND(OR(C160="Compra",C160="Ajuste entrada"),NOT(AND(OR(C160="Compra",C160="Ajuste entrada"),ISNUMBER(D160),D160&gt;0,ISNUMBER(E160),E160&gt;0,OR(F160="",F160=0),OR(G160="",G160=0)))),"REVISAR: CAPTURA DE ENTRADA",IF(AND(C160="Venta",NOT(AND(C160="Venta",ISNUMBER(F160),F160&gt;0,ISNUMBER(G160),G160&gt;0,OR(D160="",D160=0),OR(E160="",E160=0)))),"REVISAR: CAPTURA DE VENTA",IF(AND(C160="Ajuste salida",NOT(AND(C160="Ajuste salida",ISNUMBER(F160),F160&gt;0,OR(D160="",D160=0),OR(E160="",E160=0),OR(G160="",G160=0)))),"REVISAR: CAPTURA DE AJUSTE",IF(K160&lt;0,"REVISAR: INVENTARIO NEGATIVO","OK"))))))))))</f>
        <v/>
      </c>
    </row>
    <row r="161" spans="1:17" ht="16.05" customHeight="1">
      <c r="A161" s="17"/>
      <c r="B161" s="17"/>
      <c r="C161" s="17"/>
      <c r="D161" s="17"/>
      <c r="E161" s="17"/>
      <c r="F161" s="17"/>
      <c r="G161" s="17"/>
      <c r="H161" s="17"/>
      <c r="I161" s="22" t="str">
        <f t="shared" si="16"/>
        <v/>
      </c>
      <c r="J161" s="22" t="str">
        <f t="shared" si="17"/>
        <v/>
      </c>
      <c r="K161" s="22">
        <f t="shared" si="18"/>
        <v>87</v>
      </c>
      <c r="L161" s="22">
        <f t="shared" si="19"/>
        <v>11.673728813559322</v>
      </c>
      <c r="M161" s="22">
        <f t="shared" si="20"/>
        <v>0</v>
      </c>
      <c r="N161" s="22">
        <f t="shared" si="21"/>
        <v>1015.6144067796611</v>
      </c>
      <c r="O161" s="22">
        <f t="shared" si="22"/>
        <v>340</v>
      </c>
      <c r="P161" s="22">
        <f t="shared" si="23"/>
        <v>253</v>
      </c>
      <c r="Q161" s="24" t="str">
        <f>IF(COUNTA(A161:H161)=0,"",IF(A161="","REVISAR: FALTA FECHA",IF(NOT(ISNUMBER(A161)),"REVISAR: FECHA INVÁLIDA",IF(B161="","REVISAR: FALTA DOCUMENTO",IF(NOT(OR(C161="Compra",C161="Venta",C161="Ajuste entrada",C161="Ajuste salida")),"REVISAR: TIPO INVÁLIDO",IF(A161&lt;MAX($A$10:A160),"REVISAR: FECHA FUERA DE ORDEN",IF(AND(OR(C161="Compra",C161="Ajuste entrada"),NOT(AND(OR(C161="Compra",C161="Ajuste entrada"),ISNUMBER(D161),D161&gt;0,ISNUMBER(E161),E161&gt;0,OR(F161="",F161=0),OR(G161="",G161=0)))),"REVISAR: CAPTURA DE ENTRADA",IF(AND(C161="Venta",NOT(AND(C161="Venta",ISNUMBER(F161),F161&gt;0,ISNUMBER(G161),G161&gt;0,OR(D161="",D161=0),OR(E161="",E161=0)))),"REVISAR: CAPTURA DE VENTA",IF(AND(C161="Ajuste salida",NOT(AND(C161="Ajuste salida",ISNUMBER(F161),F161&gt;0,OR(D161="",D161=0),OR(E161="",E161=0),OR(G161="",G161=0)))),"REVISAR: CAPTURA DE AJUSTE",IF(K161&lt;0,"REVISAR: INVENTARIO NEGATIVO","OK"))))))))))</f>
        <v/>
      </c>
    </row>
    <row r="162" spans="1:17" ht="16.05" customHeight="1">
      <c r="A162" s="17"/>
      <c r="B162" s="17"/>
      <c r="C162" s="17"/>
      <c r="D162" s="17"/>
      <c r="E162" s="17"/>
      <c r="F162" s="17"/>
      <c r="G162" s="17"/>
      <c r="H162" s="17"/>
      <c r="I162" s="22" t="str">
        <f t="shared" si="16"/>
        <v/>
      </c>
      <c r="J162" s="22" t="str">
        <f t="shared" si="17"/>
        <v/>
      </c>
      <c r="K162" s="22">
        <f t="shared" si="18"/>
        <v>87</v>
      </c>
      <c r="L162" s="22">
        <f t="shared" si="19"/>
        <v>11.673728813559322</v>
      </c>
      <c r="M162" s="22">
        <f t="shared" si="20"/>
        <v>0</v>
      </c>
      <c r="N162" s="22">
        <f t="shared" si="21"/>
        <v>1015.6144067796611</v>
      </c>
      <c r="O162" s="22">
        <f t="shared" si="22"/>
        <v>340</v>
      </c>
      <c r="P162" s="22">
        <f t="shared" si="23"/>
        <v>253</v>
      </c>
      <c r="Q162" s="24" t="str">
        <f>IF(COUNTA(A162:H162)=0,"",IF(A162="","REVISAR: FALTA FECHA",IF(NOT(ISNUMBER(A162)),"REVISAR: FECHA INVÁLIDA",IF(B162="","REVISAR: FALTA DOCUMENTO",IF(NOT(OR(C162="Compra",C162="Venta",C162="Ajuste entrada",C162="Ajuste salida")),"REVISAR: TIPO INVÁLIDO",IF(A162&lt;MAX($A$10:A161),"REVISAR: FECHA FUERA DE ORDEN",IF(AND(OR(C162="Compra",C162="Ajuste entrada"),NOT(AND(OR(C162="Compra",C162="Ajuste entrada"),ISNUMBER(D162),D162&gt;0,ISNUMBER(E162),E162&gt;0,OR(F162="",F162=0),OR(G162="",G162=0)))),"REVISAR: CAPTURA DE ENTRADA",IF(AND(C162="Venta",NOT(AND(C162="Venta",ISNUMBER(F162),F162&gt;0,ISNUMBER(G162),G162&gt;0,OR(D162="",D162=0),OR(E162="",E162=0)))),"REVISAR: CAPTURA DE VENTA",IF(AND(C162="Ajuste salida",NOT(AND(C162="Ajuste salida",ISNUMBER(F162),F162&gt;0,OR(D162="",D162=0),OR(E162="",E162=0),OR(G162="",G162=0)))),"REVISAR: CAPTURA DE AJUSTE",IF(K162&lt;0,"REVISAR: INVENTARIO NEGATIVO","OK"))))))))))</f>
        <v/>
      </c>
    </row>
    <row r="163" spans="1:17" ht="16.05" customHeight="1">
      <c r="A163" s="17"/>
      <c r="B163" s="17"/>
      <c r="C163" s="17"/>
      <c r="D163" s="17"/>
      <c r="E163" s="17"/>
      <c r="F163" s="17"/>
      <c r="G163" s="17"/>
      <c r="H163" s="17"/>
      <c r="I163" s="22" t="str">
        <f t="shared" si="16"/>
        <v/>
      </c>
      <c r="J163" s="22" t="str">
        <f t="shared" si="17"/>
        <v/>
      </c>
      <c r="K163" s="22">
        <f t="shared" si="18"/>
        <v>87</v>
      </c>
      <c r="L163" s="22">
        <f t="shared" si="19"/>
        <v>11.673728813559322</v>
      </c>
      <c r="M163" s="22">
        <f t="shared" si="20"/>
        <v>0</v>
      </c>
      <c r="N163" s="22">
        <f t="shared" si="21"/>
        <v>1015.6144067796611</v>
      </c>
      <c r="O163" s="22">
        <f t="shared" si="22"/>
        <v>340</v>
      </c>
      <c r="P163" s="22">
        <f t="shared" si="23"/>
        <v>253</v>
      </c>
      <c r="Q163" s="24" t="str">
        <f>IF(COUNTA(A163:H163)=0,"",IF(A163="","REVISAR: FALTA FECHA",IF(NOT(ISNUMBER(A163)),"REVISAR: FECHA INVÁLIDA",IF(B163="","REVISAR: FALTA DOCUMENTO",IF(NOT(OR(C163="Compra",C163="Venta",C163="Ajuste entrada",C163="Ajuste salida")),"REVISAR: TIPO INVÁLIDO",IF(A163&lt;MAX($A$10:A162),"REVISAR: FECHA FUERA DE ORDEN",IF(AND(OR(C163="Compra",C163="Ajuste entrada"),NOT(AND(OR(C163="Compra",C163="Ajuste entrada"),ISNUMBER(D163),D163&gt;0,ISNUMBER(E163),E163&gt;0,OR(F163="",F163=0),OR(G163="",G163=0)))),"REVISAR: CAPTURA DE ENTRADA",IF(AND(C163="Venta",NOT(AND(C163="Venta",ISNUMBER(F163),F163&gt;0,ISNUMBER(G163),G163&gt;0,OR(D163="",D163=0),OR(E163="",E163=0)))),"REVISAR: CAPTURA DE VENTA",IF(AND(C163="Ajuste salida",NOT(AND(C163="Ajuste salida",ISNUMBER(F163),F163&gt;0,OR(D163="",D163=0),OR(E163="",E163=0),OR(G163="",G163=0)))),"REVISAR: CAPTURA DE AJUSTE",IF(K163&lt;0,"REVISAR: INVENTARIO NEGATIVO","OK"))))))))))</f>
        <v/>
      </c>
    </row>
    <row r="164" spans="1:17" ht="16.05" customHeight="1">
      <c r="A164" s="17"/>
      <c r="B164" s="17"/>
      <c r="C164" s="17"/>
      <c r="D164" s="17"/>
      <c r="E164" s="17"/>
      <c r="F164" s="17"/>
      <c r="G164" s="17"/>
      <c r="H164" s="17"/>
      <c r="I164" s="22" t="str">
        <f t="shared" si="16"/>
        <v/>
      </c>
      <c r="J164" s="22" t="str">
        <f t="shared" si="17"/>
        <v/>
      </c>
      <c r="K164" s="22">
        <f t="shared" si="18"/>
        <v>87</v>
      </c>
      <c r="L164" s="22">
        <f t="shared" si="19"/>
        <v>11.673728813559322</v>
      </c>
      <c r="M164" s="22">
        <f t="shared" si="20"/>
        <v>0</v>
      </c>
      <c r="N164" s="22">
        <f t="shared" si="21"/>
        <v>1015.6144067796611</v>
      </c>
      <c r="O164" s="22">
        <f t="shared" si="22"/>
        <v>340</v>
      </c>
      <c r="P164" s="22">
        <f t="shared" si="23"/>
        <v>253</v>
      </c>
      <c r="Q164" s="24" t="str">
        <f>IF(COUNTA(A164:H164)=0,"",IF(A164="","REVISAR: FALTA FECHA",IF(NOT(ISNUMBER(A164)),"REVISAR: FECHA INVÁLIDA",IF(B164="","REVISAR: FALTA DOCUMENTO",IF(NOT(OR(C164="Compra",C164="Venta",C164="Ajuste entrada",C164="Ajuste salida")),"REVISAR: TIPO INVÁLIDO",IF(A164&lt;MAX($A$10:A163),"REVISAR: FECHA FUERA DE ORDEN",IF(AND(OR(C164="Compra",C164="Ajuste entrada"),NOT(AND(OR(C164="Compra",C164="Ajuste entrada"),ISNUMBER(D164),D164&gt;0,ISNUMBER(E164),E164&gt;0,OR(F164="",F164=0),OR(G164="",G164=0)))),"REVISAR: CAPTURA DE ENTRADA",IF(AND(C164="Venta",NOT(AND(C164="Venta",ISNUMBER(F164),F164&gt;0,ISNUMBER(G164),G164&gt;0,OR(D164="",D164=0),OR(E164="",E164=0)))),"REVISAR: CAPTURA DE VENTA",IF(AND(C164="Ajuste salida",NOT(AND(C164="Ajuste salida",ISNUMBER(F164),F164&gt;0,OR(D164="",D164=0),OR(E164="",E164=0),OR(G164="",G164=0)))),"REVISAR: CAPTURA DE AJUSTE",IF(K164&lt;0,"REVISAR: INVENTARIO NEGATIVO","OK"))))))))))</f>
        <v/>
      </c>
    </row>
    <row r="165" spans="1:17" ht="16.05" customHeight="1">
      <c r="A165" s="17"/>
      <c r="B165" s="17"/>
      <c r="C165" s="17"/>
      <c r="D165" s="17"/>
      <c r="E165" s="17"/>
      <c r="F165" s="17"/>
      <c r="G165" s="17"/>
      <c r="H165" s="17"/>
      <c r="I165" s="22" t="str">
        <f t="shared" si="16"/>
        <v/>
      </c>
      <c r="J165" s="22" t="str">
        <f t="shared" si="17"/>
        <v/>
      </c>
      <c r="K165" s="22">
        <f t="shared" si="18"/>
        <v>87</v>
      </c>
      <c r="L165" s="22">
        <f t="shared" si="19"/>
        <v>11.673728813559322</v>
      </c>
      <c r="M165" s="22">
        <f t="shared" si="20"/>
        <v>0</v>
      </c>
      <c r="N165" s="22">
        <f t="shared" si="21"/>
        <v>1015.6144067796611</v>
      </c>
      <c r="O165" s="22">
        <f t="shared" si="22"/>
        <v>340</v>
      </c>
      <c r="P165" s="22">
        <f t="shared" si="23"/>
        <v>253</v>
      </c>
      <c r="Q165" s="24" t="str">
        <f>IF(COUNTA(A165:H165)=0,"",IF(A165="","REVISAR: FALTA FECHA",IF(NOT(ISNUMBER(A165)),"REVISAR: FECHA INVÁLIDA",IF(B165="","REVISAR: FALTA DOCUMENTO",IF(NOT(OR(C165="Compra",C165="Venta",C165="Ajuste entrada",C165="Ajuste salida")),"REVISAR: TIPO INVÁLIDO",IF(A165&lt;MAX($A$10:A164),"REVISAR: FECHA FUERA DE ORDEN",IF(AND(OR(C165="Compra",C165="Ajuste entrada"),NOT(AND(OR(C165="Compra",C165="Ajuste entrada"),ISNUMBER(D165),D165&gt;0,ISNUMBER(E165),E165&gt;0,OR(F165="",F165=0),OR(G165="",G165=0)))),"REVISAR: CAPTURA DE ENTRADA",IF(AND(C165="Venta",NOT(AND(C165="Venta",ISNUMBER(F165),F165&gt;0,ISNUMBER(G165),G165&gt;0,OR(D165="",D165=0),OR(E165="",E165=0)))),"REVISAR: CAPTURA DE VENTA",IF(AND(C165="Ajuste salida",NOT(AND(C165="Ajuste salida",ISNUMBER(F165),F165&gt;0,OR(D165="",D165=0),OR(E165="",E165=0),OR(G165="",G165=0)))),"REVISAR: CAPTURA DE AJUSTE",IF(K165&lt;0,"REVISAR: INVENTARIO NEGATIVO","OK"))))))))))</f>
        <v/>
      </c>
    </row>
    <row r="166" spans="1:17" ht="16.05" customHeight="1">
      <c r="A166" s="17"/>
      <c r="B166" s="17"/>
      <c r="C166" s="17"/>
      <c r="D166" s="17"/>
      <c r="E166" s="17"/>
      <c r="F166" s="17"/>
      <c r="G166" s="17"/>
      <c r="H166" s="17"/>
      <c r="I166" s="22" t="str">
        <f t="shared" si="16"/>
        <v/>
      </c>
      <c r="J166" s="22" t="str">
        <f t="shared" si="17"/>
        <v/>
      </c>
      <c r="K166" s="22">
        <f t="shared" si="18"/>
        <v>87</v>
      </c>
      <c r="L166" s="22">
        <f t="shared" si="19"/>
        <v>11.673728813559322</v>
      </c>
      <c r="M166" s="22">
        <f t="shared" si="20"/>
        <v>0</v>
      </c>
      <c r="N166" s="22">
        <f t="shared" si="21"/>
        <v>1015.6144067796611</v>
      </c>
      <c r="O166" s="22">
        <f t="shared" si="22"/>
        <v>340</v>
      </c>
      <c r="P166" s="22">
        <f t="shared" si="23"/>
        <v>253</v>
      </c>
      <c r="Q166" s="24" t="str">
        <f>IF(COUNTA(A166:H166)=0,"",IF(A166="","REVISAR: FALTA FECHA",IF(NOT(ISNUMBER(A166)),"REVISAR: FECHA INVÁLIDA",IF(B166="","REVISAR: FALTA DOCUMENTO",IF(NOT(OR(C166="Compra",C166="Venta",C166="Ajuste entrada",C166="Ajuste salida")),"REVISAR: TIPO INVÁLIDO",IF(A166&lt;MAX($A$10:A165),"REVISAR: FECHA FUERA DE ORDEN",IF(AND(OR(C166="Compra",C166="Ajuste entrada"),NOT(AND(OR(C166="Compra",C166="Ajuste entrada"),ISNUMBER(D166),D166&gt;0,ISNUMBER(E166),E166&gt;0,OR(F166="",F166=0),OR(G166="",G166=0)))),"REVISAR: CAPTURA DE ENTRADA",IF(AND(C166="Venta",NOT(AND(C166="Venta",ISNUMBER(F166),F166&gt;0,ISNUMBER(G166),G166&gt;0,OR(D166="",D166=0),OR(E166="",E166=0)))),"REVISAR: CAPTURA DE VENTA",IF(AND(C166="Ajuste salida",NOT(AND(C166="Ajuste salida",ISNUMBER(F166),F166&gt;0,OR(D166="",D166=0),OR(E166="",E166=0),OR(G166="",G166=0)))),"REVISAR: CAPTURA DE AJUSTE",IF(K166&lt;0,"REVISAR: INVENTARIO NEGATIVO","OK"))))))))))</f>
        <v/>
      </c>
    </row>
    <row r="167" spans="1:17" ht="16.05" customHeight="1">
      <c r="A167" s="17"/>
      <c r="B167" s="17"/>
      <c r="C167" s="17"/>
      <c r="D167" s="17"/>
      <c r="E167" s="17"/>
      <c r="F167" s="17"/>
      <c r="G167" s="17"/>
      <c r="H167" s="17"/>
      <c r="I167" s="22" t="str">
        <f t="shared" si="16"/>
        <v/>
      </c>
      <c r="J167" s="22" t="str">
        <f t="shared" si="17"/>
        <v/>
      </c>
      <c r="K167" s="22">
        <f t="shared" si="18"/>
        <v>87</v>
      </c>
      <c r="L167" s="22">
        <f t="shared" si="19"/>
        <v>11.673728813559322</v>
      </c>
      <c r="M167" s="22">
        <f t="shared" si="20"/>
        <v>0</v>
      </c>
      <c r="N167" s="22">
        <f t="shared" si="21"/>
        <v>1015.6144067796611</v>
      </c>
      <c r="O167" s="22">
        <f t="shared" si="22"/>
        <v>340</v>
      </c>
      <c r="P167" s="22">
        <f t="shared" si="23"/>
        <v>253</v>
      </c>
      <c r="Q167" s="24" t="str">
        <f>IF(COUNTA(A167:H167)=0,"",IF(A167="","REVISAR: FALTA FECHA",IF(NOT(ISNUMBER(A167)),"REVISAR: FECHA INVÁLIDA",IF(B167="","REVISAR: FALTA DOCUMENTO",IF(NOT(OR(C167="Compra",C167="Venta",C167="Ajuste entrada",C167="Ajuste salida")),"REVISAR: TIPO INVÁLIDO",IF(A167&lt;MAX($A$10:A166),"REVISAR: FECHA FUERA DE ORDEN",IF(AND(OR(C167="Compra",C167="Ajuste entrada"),NOT(AND(OR(C167="Compra",C167="Ajuste entrada"),ISNUMBER(D167),D167&gt;0,ISNUMBER(E167),E167&gt;0,OR(F167="",F167=0),OR(G167="",G167=0)))),"REVISAR: CAPTURA DE ENTRADA",IF(AND(C167="Venta",NOT(AND(C167="Venta",ISNUMBER(F167),F167&gt;0,ISNUMBER(G167),G167&gt;0,OR(D167="",D167=0),OR(E167="",E167=0)))),"REVISAR: CAPTURA DE VENTA",IF(AND(C167="Ajuste salida",NOT(AND(C167="Ajuste salida",ISNUMBER(F167),F167&gt;0,OR(D167="",D167=0),OR(E167="",E167=0),OR(G167="",G167=0)))),"REVISAR: CAPTURA DE AJUSTE",IF(K167&lt;0,"REVISAR: INVENTARIO NEGATIVO","OK"))))))))))</f>
        <v/>
      </c>
    </row>
    <row r="168" spans="1:17" ht="16.05" customHeight="1">
      <c r="A168" s="17"/>
      <c r="B168" s="17"/>
      <c r="C168" s="17"/>
      <c r="D168" s="17"/>
      <c r="E168" s="17"/>
      <c r="F168" s="17"/>
      <c r="G168" s="17"/>
      <c r="H168" s="17"/>
      <c r="I168" s="22" t="str">
        <f t="shared" si="16"/>
        <v/>
      </c>
      <c r="J168" s="22" t="str">
        <f t="shared" si="17"/>
        <v/>
      </c>
      <c r="K168" s="22">
        <f t="shared" si="18"/>
        <v>87</v>
      </c>
      <c r="L168" s="22">
        <f t="shared" si="19"/>
        <v>11.673728813559322</v>
      </c>
      <c r="M168" s="22">
        <f t="shared" si="20"/>
        <v>0</v>
      </c>
      <c r="N168" s="22">
        <f t="shared" si="21"/>
        <v>1015.6144067796611</v>
      </c>
      <c r="O168" s="22">
        <f t="shared" si="22"/>
        <v>340</v>
      </c>
      <c r="P168" s="22">
        <f t="shared" si="23"/>
        <v>253</v>
      </c>
      <c r="Q168" s="24" t="str">
        <f>IF(COUNTA(A168:H168)=0,"",IF(A168="","REVISAR: FALTA FECHA",IF(NOT(ISNUMBER(A168)),"REVISAR: FECHA INVÁLIDA",IF(B168="","REVISAR: FALTA DOCUMENTO",IF(NOT(OR(C168="Compra",C168="Venta",C168="Ajuste entrada",C168="Ajuste salida")),"REVISAR: TIPO INVÁLIDO",IF(A168&lt;MAX($A$10:A167),"REVISAR: FECHA FUERA DE ORDEN",IF(AND(OR(C168="Compra",C168="Ajuste entrada"),NOT(AND(OR(C168="Compra",C168="Ajuste entrada"),ISNUMBER(D168),D168&gt;0,ISNUMBER(E168),E168&gt;0,OR(F168="",F168=0),OR(G168="",G168=0)))),"REVISAR: CAPTURA DE ENTRADA",IF(AND(C168="Venta",NOT(AND(C168="Venta",ISNUMBER(F168),F168&gt;0,ISNUMBER(G168),G168&gt;0,OR(D168="",D168=0),OR(E168="",E168=0)))),"REVISAR: CAPTURA DE VENTA",IF(AND(C168="Ajuste salida",NOT(AND(C168="Ajuste salida",ISNUMBER(F168),F168&gt;0,OR(D168="",D168=0),OR(E168="",E168=0),OR(G168="",G168=0)))),"REVISAR: CAPTURA DE AJUSTE",IF(K168&lt;0,"REVISAR: INVENTARIO NEGATIVO","OK"))))))))))</f>
        <v/>
      </c>
    </row>
    <row r="169" spans="1:17" ht="16.05" customHeight="1">
      <c r="A169" s="17"/>
      <c r="B169" s="17"/>
      <c r="C169" s="17"/>
      <c r="D169" s="17"/>
      <c r="E169" s="17"/>
      <c r="F169" s="17"/>
      <c r="G169" s="17"/>
      <c r="H169" s="17"/>
      <c r="I169" s="22" t="str">
        <f t="shared" si="16"/>
        <v/>
      </c>
      <c r="J169" s="22" t="str">
        <f t="shared" si="17"/>
        <v/>
      </c>
      <c r="K169" s="22">
        <f t="shared" si="18"/>
        <v>87</v>
      </c>
      <c r="L169" s="22">
        <f t="shared" si="19"/>
        <v>11.673728813559322</v>
      </c>
      <c r="M169" s="22">
        <f t="shared" si="20"/>
        <v>0</v>
      </c>
      <c r="N169" s="22">
        <f t="shared" si="21"/>
        <v>1015.6144067796611</v>
      </c>
      <c r="O169" s="22">
        <f t="shared" si="22"/>
        <v>340</v>
      </c>
      <c r="P169" s="22">
        <f t="shared" si="23"/>
        <v>253</v>
      </c>
      <c r="Q169" s="24" t="str">
        <f>IF(COUNTA(A169:H169)=0,"",IF(A169="","REVISAR: FALTA FECHA",IF(NOT(ISNUMBER(A169)),"REVISAR: FECHA INVÁLIDA",IF(B169="","REVISAR: FALTA DOCUMENTO",IF(NOT(OR(C169="Compra",C169="Venta",C169="Ajuste entrada",C169="Ajuste salida")),"REVISAR: TIPO INVÁLIDO",IF(A169&lt;MAX($A$10:A168),"REVISAR: FECHA FUERA DE ORDEN",IF(AND(OR(C169="Compra",C169="Ajuste entrada"),NOT(AND(OR(C169="Compra",C169="Ajuste entrada"),ISNUMBER(D169),D169&gt;0,ISNUMBER(E169),E169&gt;0,OR(F169="",F169=0),OR(G169="",G169=0)))),"REVISAR: CAPTURA DE ENTRADA",IF(AND(C169="Venta",NOT(AND(C169="Venta",ISNUMBER(F169),F169&gt;0,ISNUMBER(G169),G169&gt;0,OR(D169="",D169=0),OR(E169="",E169=0)))),"REVISAR: CAPTURA DE VENTA",IF(AND(C169="Ajuste salida",NOT(AND(C169="Ajuste salida",ISNUMBER(F169),F169&gt;0,OR(D169="",D169=0),OR(E169="",E169=0),OR(G169="",G169=0)))),"REVISAR: CAPTURA DE AJUSTE",IF(K169&lt;0,"REVISAR: INVENTARIO NEGATIVO","OK"))))))))))</f>
        <v/>
      </c>
    </row>
    <row r="170" spans="1:17" ht="16.05" customHeight="1">
      <c r="A170" s="17"/>
      <c r="B170" s="17"/>
      <c r="C170" s="17"/>
      <c r="D170" s="17"/>
      <c r="E170" s="17"/>
      <c r="F170" s="17"/>
      <c r="G170" s="17"/>
      <c r="H170" s="17"/>
      <c r="I170" s="22" t="str">
        <f t="shared" si="16"/>
        <v/>
      </c>
      <c r="J170" s="22" t="str">
        <f t="shared" si="17"/>
        <v/>
      </c>
      <c r="K170" s="22">
        <f t="shared" si="18"/>
        <v>87</v>
      </c>
      <c r="L170" s="22">
        <f t="shared" si="19"/>
        <v>11.673728813559322</v>
      </c>
      <c r="M170" s="22">
        <f t="shared" si="20"/>
        <v>0</v>
      </c>
      <c r="N170" s="22">
        <f t="shared" si="21"/>
        <v>1015.6144067796611</v>
      </c>
      <c r="O170" s="22">
        <f t="shared" si="22"/>
        <v>340</v>
      </c>
      <c r="P170" s="22">
        <f t="shared" si="23"/>
        <v>253</v>
      </c>
      <c r="Q170" s="24" t="str">
        <f>IF(COUNTA(A170:H170)=0,"",IF(A170="","REVISAR: FALTA FECHA",IF(NOT(ISNUMBER(A170)),"REVISAR: FECHA INVÁLIDA",IF(B170="","REVISAR: FALTA DOCUMENTO",IF(NOT(OR(C170="Compra",C170="Venta",C170="Ajuste entrada",C170="Ajuste salida")),"REVISAR: TIPO INVÁLIDO",IF(A170&lt;MAX($A$10:A169),"REVISAR: FECHA FUERA DE ORDEN",IF(AND(OR(C170="Compra",C170="Ajuste entrada"),NOT(AND(OR(C170="Compra",C170="Ajuste entrada"),ISNUMBER(D170),D170&gt;0,ISNUMBER(E170),E170&gt;0,OR(F170="",F170=0),OR(G170="",G170=0)))),"REVISAR: CAPTURA DE ENTRADA",IF(AND(C170="Venta",NOT(AND(C170="Venta",ISNUMBER(F170),F170&gt;0,ISNUMBER(G170),G170&gt;0,OR(D170="",D170=0),OR(E170="",E170=0)))),"REVISAR: CAPTURA DE VENTA",IF(AND(C170="Ajuste salida",NOT(AND(C170="Ajuste salida",ISNUMBER(F170),F170&gt;0,OR(D170="",D170=0),OR(E170="",E170=0),OR(G170="",G170=0)))),"REVISAR: CAPTURA DE AJUSTE",IF(K170&lt;0,"REVISAR: INVENTARIO NEGATIVO","OK"))))))))))</f>
        <v/>
      </c>
    </row>
    <row r="171" spans="1:17" ht="16.05" customHeight="1">
      <c r="A171" s="17"/>
      <c r="B171" s="17"/>
      <c r="C171" s="17"/>
      <c r="D171" s="17"/>
      <c r="E171" s="17"/>
      <c r="F171" s="17"/>
      <c r="G171" s="17"/>
      <c r="H171" s="17"/>
      <c r="I171" s="22" t="str">
        <f t="shared" si="16"/>
        <v/>
      </c>
      <c r="J171" s="22" t="str">
        <f t="shared" si="17"/>
        <v/>
      </c>
      <c r="K171" s="22">
        <f t="shared" si="18"/>
        <v>87</v>
      </c>
      <c r="L171" s="22">
        <f t="shared" si="19"/>
        <v>11.673728813559322</v>
      </c>
      <c r="M171" s="22">
        <f t="shared" si="20"/>
        <v>0</v>
      </c>
      <c r="N171" s="22">
        <f t="shared" si="21"/>
        <v>1015.6144067796611</v>
      </c>
      <c r="O171" s="22">
        <f t="shared" si="22"/>
        <v>340</v>
      </c>
      <c r="P171" s="22">
        <f t="shared" si="23"/>
        <v>253</v>
      </c>
      <c r="Q171" s="24" t="str">
        <f>IF(COUNTA(A171:H171)=0,"",IF(A171="","REVISAR: FALTA FECHA",IF(NOT(ISNUMBER(A171)),"REVISAR: FECHA INVÁLIDA",IF(B171="","REVISAR: FALTA DOCUMENTO",IF(NOT(OR(C171="Compra",C171="Venta",C171="Ajuste entrada",C171="Ajuste salida")),"REVISAR: TIPO INVÁLIDO",IF(A171&lt;MAX($A$10:A170),"REVISAR: FECHA FUERA DE ORDEN",IF(AND(OR(C171="Compra",C171="Ajuste entrada"),NOT(AND(OR(C171="Compra",C171="Ajuste entrada"),ISNUMBER(D171),D171&gt;0,ISNUMBER(E171),E171&gt;0,OR(F171="",F171=0),OR(G171="",G171=0)))),"REVISAR: CAPTURA DE ENTRADA",IF(AND(C171="Venta",NOT(AND(C171="Venta",ISNUMBER(F171),F171&gt;0,ISNUMBER(G171),G171&gt;0,OR(D171="",D171=0),OR(E171="",E171=0)))),"REVISAR: CAPTURA DE VENTA",IF(AND(C171="Ajuste salida",NOT(AND(C171="Ajuste salida",ISNUMBER(F171),F171&gt;0,OR(D171="",D171=0),OR(E171="",E171=0),OR(G171="",G171=0)))),"REVISAR: CAPTURA DE AJUSTE",IF(K171&lt;0,"REVISAR: INVENTARIO NEGATIVO","OK"))))))))))</f>
        <v/>
      </c>
    </row>
    <row r="172" spans="1:17" ht="16.05" customHeight="1">
      <c r="A172" s="17"/>
      <c r="B172" s="17"/>
      <c r="C172" s="17"/>
      <c r="D172" s="17"/>
      <c r="E172" s="17"/>
      <c r="F172" s="17"/>
      <c r="G172" s="17"/>
      <c r="H172" s="17"/>
      <c r="I172" s="22" t="str">
        <f t="shared" si="16"/>
        <v/>
      </c>
      <c r="J172" s="22" t="str">
        <f t="shared" si="17"/>
        <v/>
      </c>
      <c r="K172" s="22">
        <f t="shared" si="18"/>
        <v>87</v>
      </c>
      <c r="L172" s="22">
        <f t="shared" si="19"/>
        <v>11.673728813559322</v>
      </c>
      <c r="M172" s="22">
        <f t="shared" si="20"/>
        <v>0</v>
      </c>
      <c r="N172" s="22">
        <f t="shared" si="21"/>
        <v>1015.6144067796611</v>
      </c>
      <c r="O172" s="22">
        <f t="shared" si="22"/>
        <v>340</v>
      </c>
      <c r="P172" s="22">
        <f t="shared" si="23"/>
        <v>253</v>
      </c>
      <c r="Q172" s="24" t="str">
        <f>IF(COUNTA(A172:H172)=0,"",IF(A172="","REVISAR: FALTA FECHA",IF(NOT(ISNUMBER(A172)),"REVISAR: FECHA INVÁLIDA",IF(B172="","REVISAR: FALTA DOCUMENTO",IF(NOT(OR(C172="Compra",C172="Venta",C172="Ajuste entrada",C172="Ajuste salida")),"REVISAR: TIPO INVÁLIDO",IF(A172&lt;MAX($A$10:A171),"REVISAR: FECHA FUERA DE ORDEN",IF(AND(OR(C172="Compra",C172="Ajuste entrada"),NOT(AND(OR(C172="Compra",C172="Ajuste entrada"),ISNUMBER(D172),D172&gt;0,ISNUMBER(E172),E172&gt;0,OR(F172="",F172=0),OR(G172="",G172=0)))),"REVISAR: CAPTURA DE ENTRADA",IF(AND(C172="Venta",NOT(AND(C172="Venta",ISNUMBER(F172),F172&gt;0,ISNUMBER(G172),G172&gt;0,OR(D172="",D172=0),OR(E172="",E172=0)))),"REVISAR: CAPTURA DE VENTA",IF(AND(C172="Ajuste salida",NOT(AND(C172="Ajuste salida",ISNUMBER(F172),F172&gt;0,OR(D172="",D172=0),OR(E172="",E172=0),OR(G172="",G172=0)))),"REVISAR: CAPTURA DE AJUSTE",IF(K172&lt;0,"REVISAR: INVENTARIO NEGATIVO","OK"))))))))))</f>
        <v/>
      </c>
    </row>
    <row r="173" spans="1:17" ht="16.05" customHeight="1">
      <c r="A173" s="17"/>
      <c r="B173" s="17"/>
      <c r="C173" s="17"/>
      <c r="D173" s="17"/>
      <c r="E173" s="17"/>
      <c r="F173" s="17"/>
      <c r="G173" s="17"/>
      <c r="H173" s="17"/>
      <c r="I173" s="22" t="str">
        <f t="shared" si="16"/>
        <v/>
      </c>
      <c r="J173" s="22" t="str">
        <f t="shared" si="17"/>
        <v/>
      </c>
      <c r="K173" s="22">
        <f t="shared" si="18"/>
        <v>87</v>
      </c>
      <c r="L173" s="22">
        <f t="shared" si="19"/>
        <v>11.673728813559322</v>
      </c>
      <c r="M173" s="22">
        <f t="shared" si="20"/>
        <v>0</v>
      </c>
      <c r="N173" s="22">
        <f t="shared" si="21"/>
        <v>1015.6144067796611</v>
      </c>
      <c r="O173" s="22">
        <f t="shared" si="22"/>
        <v>340</v>
      </c>
      <c r="P173" s="22">
        <f t="shared" si="23"/>
        <v>253</v>
      </c>
      <c r="Q173" s="24" t="str">
        <f>IF(COUNTA(A173:H173)=0,"",IF(A173="","REVISAR: FALTA FECHA",IF(NOT(ISNUMBER(A173)),"REVISAR: FECHA INVÁLIDA",IF(B173="","REVISAR: FALTA DOCUMENTO",IF(NOT(OR(C173="Compra",C173="Venta",C173="Ajuste entrada",C173="Ajuste salida")),"REVISAR: TIPO INVÁLIDO",IF(A173&lt;MAX($A$10:A172),"REVISAR: FECHA FUERA DE ORDEN",IF(AND(OR(C173="Compra",C173="Ajuste entrada"),NOT(AND(OR(C173="Compra",C173="Ajuste entrada"),ISNUMBER(D173),D173&gt;0,ISNUMBER(E173),E173&gt;0,OR(F173="",F173=0),OR(G173="",G173=0)))),"REVISAR: CAPTURA DE ENTRADA",IF(AND(C173="Venta",NOT(AND(C173="Venta",ISNUMBER(F173),F173&gt;0,ISNUMBER(G173),G173&gt;0,OR(D173="",D173=0),OR(E173="",E173=0)))),"REVISAR: CAPTURA DE VENTA",IF(AND(C173="Ajuste salida",NOT(AND(C173="Ajuste salida",ISNUMBER(F173),F173&gt;0,OR(D173="",D173=0),OR(E173="",E173=0),OR(G173="",G173=0)))),"REVISAR: CAPTURA DE AJUSTE",IF(K173&lt;0,"REVISAR: INVENTARIO NEGATIVO","OK"))))))))))</f>
        <v/>
      </c>
    </row>
    <row r="174" spans="1:17" ht="16.05" customHeight="1">
      <c r="A174" s="17"/>
      <c r="B174" s="17"/>
      <c r="C174" s="17"/>
      <c r="D174" s="17"/>
      <c r="E174" s="17"/>
      <c r="F174" s="17"/>
      <c r="G174" s="17"/>
      <c r="H174" s="17"/>
      <c r="I174" s="22" t="str">
        <f t="shared" si="16"/>
        <v/>
      </c>
      <c r="J174" s="22" t="str">
        <f t="shared" si="17"/>
        <v/>
      </c>
      <c r="K174" s="22">
        <f t="shared" si="18"/>
        <v>87</v>
      </c>
      <c r="L174" s="22">
        <f t="shared" si="19"/>
        <v>11.673728813559322</v>
      </c>
      <c r="M174" s="22">
        <f t="shared" si="20"/>
        <v>0</v>
      </c>
      <c r="N174" s="22">
        <f t="shared" si="21"/>
        <v>1015.6144067796611</v>
      </c>
      <c r="O174" s="22">
        <f t="shared" si="22"/>
        <v>340</v>
      </c>
      <c r="P174" s="22">
        <f t="shared" si="23"/>
        <v>253</v>
      </c>
      <c r="Q174" s="24" t="str">
        <f>IF(COUNTA(A174:H174)=0,"",IF(A174="","REVISAR: FALTA FECHA",IF(NOT(ISNUMBER(A174)),"REVISAR: FECHA INVÁLIDA",IF(B174="","REVISAR: FALTA DOCUMENTO",IF(NOT(OR(C174="Compra",C174="Venta",C174="Ajuste entrada",C174="Ajuste salida")),"REVISAR: TIPO INVÁLIDO",IF(A174&lt;MAX($A$10:A173),"REVISAR: FECHA FUERA DE ORDEN",IF(AND(OR(C174="Compra",C174="Ajuste entrada"),NOT(AND(OR(C174="Compra",C174="Ajuste entrada"),ISNUMBER(D174),D174&gt;0,ISNUMBER(E174),E174&gt;0,OR(F174="",F174=0),OR(G174="",G174=0)))),"REVISAR: CAPTURA DE ENTRADA",IF(AND(C174="Venta",NOT(AND(C174="Venta",ISNUMBER(F174),F174&gt;0,ISNUMBER(G174),G174&gt;0,OR(D174="",D174=0),OR(E174="",E174=0)))),"REVISAR: CAPTURA DE VENTA",IF(AND(C174="Ajuste salida",NOT(AND(C174="Ajuste salida",ISNUMBER(F174),F174&gt;0,OR(D174="",D174=0),OR(E174="",E174=0),OR(G174="",G174=0)))),"REVISAR: CAPTURA DE AJUSTE",IF(K174&lt;0,"REVISAR: INVENTARIO NEGATIVO","OK"))))))))))</f>
        <v/>
      </c>
    </row>
    <row r="175" spans="1:17" ht="16.05" customHeight="1">
      <c r="A175" s="17"/>
      <c r="B175" s="17"/>
      <c r="C175" s="17"/>
      <c r="D175" s="17"/>
      <c r="E175" s="17"/>
      <c r="F175" s="17"/>
      <c r="G175" s="17"/>
      <c r="H175" s="17"/>
      <c r="I175" s="22" t="str">
        <f t="shared" si="16"/>
        <v/>
      </c>
      <c r="J175" s="22" t="str">
        <f t="shared" si="17"/>
        <v/>
      </c>
      <c r="K175" s="22">
        <f t="shared" si="18"/>
        <v>87</v>
      </c>
      <c r="L175" s="22">
        <f t="shared" si="19"/>
        <v>11.673728813559322</v>
      </c>
      <c r="M175" s="22">
        <f t="shared" si="20"/>
        <v>0</v>
      </c>
      <c r="N175" s="22">
        <f t="shared" si="21"/>
        <v>1015.6144067796611</v>
      </c>
      <c r="O175" s="22">
        <f t="shared" si="22"/>
        <v>340</v>
      </c>
      <c r="P175" s="22">
        <f t="shared" si="23"/>
        <v>253</v>
      </c>
      <c r="Q175" s="24" t="str">
        <f>IF(COUNTA(A175:H175)=0,"",IF(A175="","REVISAR: FALTA FECHA",IF(NOT(ISNUMBER(A175)),"REVISAR: FECHA INVÁLIDA",IF(B175="","REVISAR: FALTA DOCUMENTO",IF(NOT(OR(C175="Compra",C175="Venta",C175="Ajuste entrada",C175="Ajuste salida")),"REVISAR: TIPO INVÁLIDO",IF(A175&lt;MAX($A$10:A174),"REVISAR: FECHA FUERA DE ORDEN",IF(AND(OR(C175="Compra",C175="Ajuste entrada"),NOT(AND(OR(C175="Compra",C175="Ajuste entrada"),ISNUMBER(D175),D175&gt;0,ISNUMBER(E175),E175&gt;0,OR(F175="",F175=0),OR(G175="",G175=0)))),"REVISAR: CAPTURA DE ENTRADA",IF(AND(C175="Venta",NOT(AND(C175="Venta",ISNUMBER(F175),F175&gt;0,ISNUMBER(G175),G175&gt;0,OR(D175="",D175=0),OR(E175="",E175=0)))),"REVISAR: CAPTURA DE VENTA",IF(AND(C175="Ajuste salida",NOT(AND(C175="Ajuste salida",ISNUMBER(F175),F175&gt;0,OR(D175="",D175=0),OR(E175="",E175=0),OR(G175="",G175=0)))),"REVISAR: CAPTURA DE AJUSTE",IF(K175&lt;0,"REVISAR: INVENTARIO NEGATIVO","OK"))))))))))</f>
        <v/>
      </c>
    </row>
    <row r="176" spans="1:17" ht="16.05" customHeight="1">
      <c r="A176" s="17"/>
      <c r="B176" s="17"/>
      <c r="C176" s="17"/>
      <c r="D176" s="17"/>
      <c r="E176" s="17"/>
      <c r="F176" s="17"/>
      <c r="G176" s="17"/>
      <c r="H176" s="17"/>
      <c r="I176" s="22" t="str">
        <f t="shared" si="16"/>
        <v/>
      </c>
      <c r="J176" s="22" t="str">
        <f t="shared" si="17"/>
        <v/>
      </c>
      <c r="K176" s="22">
        <f t="shared" si="18"/>
        <v>87</v>
      </c>
      <c r="L176" s="22">
        <f t="shared" si="19"/>
        <v>11.673728813559322</v>
      </c>
      <c r="M176" s="22">
        <f t="shared" si="20"/>
        <v>0</v>
      </c>
      <c r="N176" s="22">
        <f t="shared" si="21"/>
        <v>1015.6144067796611</v>
      </c>
      <c r="O176" s="22">
        <f t="shared" si="22"/>
        <v>340</v>
      </c>
      <c r="P176" s="22">
        <f t="shared" si="23"/>
        <v>253</v>
      </c>
      <c r="Q176" s="24" t="str">
        <f>IF(COUNTA(A176:H176)=0,"",IF(A176="","REVISAR: FALTA FECHA",IF(NOT(ISNUMBER(A176)),"REVISAR: FECHA INVÁLIDA",IF(B176="","REVISAR: FALTA DOCUMENTO",IF(NOT(OR(C176="Compra",C176="Venta",C176="Ajuste entrada",C176="Ajuste salida")),"REVISAR: TIPO INVÁLIDO",IF(A176&lt;MAX($A$10:A175),"REVISAR: FECHA FUERA DE ORDEN",IF(AND(OR(C176="Compra",C176="Ajuste entrada"),NOT(AND(OR(C176="Compra",C176="Ajuste entrada"),ISNUMBER(D176),D176&gt;0,ISNUMBER(E176),E176&gt;0,OR(F176="",F176=0),OR(G176="",G176=0)))),"REVISAR: CAPTURA DE ENTRADA",IF(AND(C176="Venta",NOT(AND(C176="Venta",ISNUMBER(F176),F176&gt;0,ISNUMBER(G176),G176&gt;0,OR(D176="",D176=0),OR(E176="",E176=0)))),"REVISAR: CAPTURA DE VENTA",IF(AND(C176="Ajuste salida",NOT(AND(C176="Ajuste salida",ISNUMBER(F176),F176&gt;0,OR(D176="",D176=0),OR(E176="",E176=0),OR(G176="",G176=0)))),"REVISAR: CAPTURA DE AJUSTE",IF(K176&lt;0,"REVISAR: INVENTARIO NEGATIVO","OK"))))))))))</f>
        <v/>
      </c>
    </row>
    <row r="177" spans="1:17" ht="16.05" customHeight="1">
      <c r="A177" s="17"/>
      <c r="B177" s="17"/>
      <c r="C177" s="17"/>
      <c r="D177" s="17"/>
      <c r="E177" s="17"/>
      <c r="F177" s="17"/>
      <c r="G177" s="17"/>
      <c r="H177" s="17"/>
      <c r="I177" s="22" t="str">
        <f t="shared" si="16"/>
        <v/>
      </c>
      <c r="J177" s="22" t="str">
        <f t="shared" si="17"/>
        <v/>
      </c>
      <c r="K177" s="22">
        <f t="shared" si="18"/>
        <v>87</v>
      </c>
      <c r="L177" s="22">
        <f t="shared" si="19"/>
        <v>11.673728813559322</v>
      </c>
      <c r="M177" s="22">
        <f t="shared" si="20"/>
        <v>0</v>
      </c>
      <c r="N177" s="22">
        <f t="shared" si="21"/>
        <v>1015.6144067796611</v>
      </c>
      <c r="O177" s="22">
        <f t="shared" si="22"/>
        <v>340</v>
      </c>
      <c r="P177" s="22">
        <f t="shared" si="23"/>
        <v>253</v>
      </c>
      <c r="Q177" s="24" t="str">
        <f>IF(COUNTA(A177:H177)=0,"",IF(A177="","REVISAR: FALTA FECHA",IF(NOT(ISNUMBER(A177)),"REVISAR: FECHA INVÁLIDA",IF(B177="","REVISAR: FALTA DOCUMENTO",IF(NOT(OR(C177="Compra",C177="Venta",C177="Ajuste entrada",C177="Ajuste salida")),"REVISAR: TIPO INVÁLIDO",IF(A177&lt;MAX($A$10:A176),"REVISAR: FECHA FUERA DE ORDEN",IF(AND(OR(C177="Compra",C177="Ajuste entrada"),NOT(AND(OR(C177="Compra",C177="Ajuste entrada"),ISNUMBER(D177),D177&gt;0,ISNUMBER(E177),E177&gt;0,OR(F177="",F177=0),OR(G177="",G177=0)))),"REVISAR: CAPTURA DE ENTRADA",IF(AND(C177="Venta",NOT(AND(C177="Venta",ISNUMBER(F177),F177&gt;0,ISNUMBER(G177),G177&gt;0,OR(D177="",D177=0),OR(E177="",E177=0)))),"REVISAR: CAPTURA DE VENTA",IF(AND(C177="Ajuste salida",NOT(AND(C177="Ajuste salida",ISNUMBER(F177),F177&gt;0,OR(D177="",D177=0),OR(E177="",E177=0),OR(G177="",G177=0)))),"REVISAR: CAPTURA DE AJUSTE",IF(K177&lt;0,"REVISAR: INVENTARIO NEGATIVO","OK"))))))))))</f>
        <v/>
      </c>
    </row>
    <row r="178" spans="1:17" ht="16.05" customHeight="1">
      <c r="A178" s="17"/>
      <c r="B178" s="17"/>
      <c r="C178" s="17"/>
      <c r="D178" s="17"/>
      <c r="E178" s="17"/>
      <c r="F178" s="17"/>
      <c r="G178" s="17"/>
      <c r="H178" s="17"/>
      <c r="I178" s="22" t="str">
        <f t="shared" si="16"/>
        <v/>
      </c>
      <c r="J178" s="22" t="str">
        <f t="shared" si="17"/>
        <v/>
      </c>
      <c r="K178" s="22">
        <f t="shared" si="18"/>
        <v>87</v>
      </c>
      <c r="L178" s="22">
        <f t="shared" si="19"/>
        <v>11.673728813559322</v>
      </c>
      <c r="M178" s="22">
        <f t="shared" si="20"/>
        <v>0</v>
      </c>
      <c r="N178" s="22">
        <f t="shared" si="21"/>
        <v>1015.6144067796611</v>
      </c>
      <c r="O178" s="22">
        <f t="shared" si="22"/>
        <v>340</v>
      </c>
      <c r="P178" s="22">
        <f t="shared" si="23"/>
        <v>253</v>
      </c>
      <c r="Q178" s="24" t="str">
        <f>IF(COUNTA(A178:H178)=0,"",IF(A178="","REVISAR: FALTA FECHA",IF(NOT(ISNUMBER(A178)),"REVISAR: FECHA INVÁLIDA",IF(B178="","REVISAR: FALTA DOCUMENTO",IF(NOT(OR(C178="Compra",C178="Venta",C178="Ajuste entrada",C178="Ajuste salida")),"REVISAR: TIPO INVÁLIDO",IF(A178&lt;MAX($A$10:A177),"REVISAR: FECHA FUERA DE ORDEN",IF(AND(OR(C178="Compra",C178="Ajuste entrada"),NOT(AND(OR(C178="Compra",C178="Ajuste entrada"),ISNUMBER(D178),D178&gt;0,ISNUMBER(E178),E178&gt;0,OR(F178="",F178=0),OR(G178="",G178=0)))),"REVISAR: CAPTURA DE ENTRADA",IF(AND(C178="Venta",NOT(AND(C178="Venta",ISNUMBER(F178),F178&gt;0,ISNUMBER(G178),G178&gt;0,OR(D178="",D178=0),OR(E178="",E178=0)))),"REVISAR: CAPTURA DE VENTA",IF(AND(C178="Ajuste salida",NOT(AND(C178="Ajuste salida",ISNUMBER(F178),F178&gt;0,OR(D178="",D178=0),OR(E178="",E178=0),OR(G178="",G178=0)))),"REVISAR: CAPTURA DE AJUSTE",IF(K178&lt;0,"REVISAR: INVENTARIO NEGATIVO","OK"))))))))))</f>
        <v/>
      </c>
    </row>
    <row r="179" spans="1:17" ht="16.05" customHeight="1">
      <c r="A179" s="17"/>
      <c r="B179" s="17"/>
      <c r="C179" s="17"/>
      <c r="D179" s="17"/>
      <c r="E179" s="17"/>
      <c r="F179" s="17"/>
      <c r="G179" s="17"/>
      <c r="H179" s="17"/>
      <c r="I179" s="22" t="str">
        <f t="shared" si="16"/>
        <v/>
      </c>
      <c r="J179" s="22" t="str">
        <f t="shared" si="17"/>
        <v/>
      </c>
      <c r="K179" s="22">
        <f t="shared" si="18"/>
        <v>87</v>
      </c>
      <c r="L179" s="22">
        <f t="shared" si="19"/>
        <v>11.673728813559322</v>
      </c>
      <c r="M179" s="22">
        <f t="shared" si="20"/>
        <v>0</v>
      </c>
      <c r="N179" s="22">
        <f t="shared" si="21"/>
        <v>1015.6144067796611</v>
      </c>
      <c r="O179" s="22">
        <f t="shared" si="22"/>
        <v>340</v>
      </c>
      <c r="P179" s="22">
        <f t="shared" si="23"/>
        <v>253</v>
      </c>
      <c r="Q179" s="24" t="str">
        <f>IF(COUNTA(A179:H179)=0,"",IF(A179="","REVISAR: FALTA FECHA",IF(NOT(ISNUMBER(A179)),"REVISAR: FECHA INVÁLIDA",IF(B179="","REVISAR: FALTA DOCUMENTO",IF(NOT(OR(C179="Compra",C179="Venta",C179="Ajuste entrada",C179="Ajuste salida")),"REVISAR: TIPO INVÁLIDO",IF(A179&lt;MAX($A$10:A178),"REVISAR: FECHA FUERA DE ORDEN",IF(AND(OR(C179="Compra",C179="Ajuste entrada"),NOT(AND(OR(C179="Compra",C179="Ajuste entrada"),ISNUMBER(D179),D179&gt;0,ISNUMBER(E179),E179&gt;0,OR(F179="",F179=0),OR(G179="",G179=0)))),"REVISAR: CAPTURA DE ENTRADA",IF(AND(C179="Venta",NOT(AND(C179="Venta",ISNUMBER(F179),F179&gt;0,ISNUMBER(G179),G179&gt;0,OR(D179="",D179=0),OR(E179="",E179=0)))),"REVISAR: CAPTURA DE VENTA",IF(AND(C179="Ajuste salida",NOT(AND(C179="Ajuste salida",ISNUMBER(F179),F179&gt;0,OR(D179="",D179=0),OR(E179="",E179=0),OR(G179="",G179=0)))),"REVISAR: CAPTURA DE AJUSTE",IF(K179&lt;0,"REVISAR: INVENTARIO NEGATIVO","OK"))))))))))</f>
        <v/>
      </c>
    </row>
    <row r="180" spans="1:17" ht="16.05" customHeight="1">
      <c r="A180" s="17"/>
      <c r="B180" s="17"/>
      <c r="C180" s="17"/>
      <c r="D180" s="17"/>
      <c r="E180" s="17"/>
      <c r="F180" s="17"/>
      <c r="G180" s="17"/>
      <c r="H180" s="17"/>
      <c r="I180" s="22" t="str">
        <f t="shared" si="16"/>
        <v/>
      </c>
      <c r="J180" s="22" t="str">
        <f t="shared" si="17"/>
        <v/>
      </c>
      <c r="K180" s="22">
        <f t="shared" si="18"/>
        <v>87</v>
      </c>
      <c r="L180" s="22">
        <f t="shared" si="19"/>
        <v>11.673728813559322</v>
      </c>
      <c r="M180" s="22">
        <f t="shared" si="20"/>
        <v>0</v>
      </c>
      <c r="N180" s="22">
        <f t="shared" si="21"/>
        <v>1015.6144067796611</v>
      </c>
      <c r="O180" s="22">
        <f t="shared" si="22"/>
        <v>340</v>
      </c>
      <c r="P180" s="22">
        <f t="shared" si="23"/>
        <v>253</v>
      </c>
      <c r="Q180" s="24" t="str">
        <f>IF(COUNTA(A180:H180)=0,"",IF(A180="","REVISAR: FALTA FECHA",IF(NOT(ISNUMBER(A180)),"REVISAR: FECHA INVÁLIDA",IF(B180="","REVISAR: FALTA DOCUMENTO",IF(NOT(OR(C180="Compra",C180="Venta",C180="Ajuste entrada",C180="Ajuste salida")),"REVISAR: TIPO INVÁLIDO",IF(A180&lt;MAX($A$10:A179),"REVISAR: FECHA FUERA DE ORDEN",IF(AND(OR(C180="Compra",C180="Ajuste entrada"),NOT(AND(OR(C180="Compra",C180="Ajuste entrada"),ISNUMBER(D180),D180&gt;0,ISNUMBER(E180),E180&gt;0,OR(F180="",F180=0),OR(G180="",G180=0)))),"REVISAR: CAPTURA DE ENTRADA",IF(AND(C180="Venta",NOT(AND(C180="Venta",ISNUMBER(F180),F180&gt;0,ISNUMBER(G180),G180&gt;0,OR(D180="",D180=0),OR(E180="",E180=0)))),"REVISAR: CAPTURA DE VENTA",IF(AND(C180="Ajuste salida",NOT(AND(C180="Ajuste salida",ISNUMBER(F180),F180&gt;0,OR(D180="",D180=0),OR(E180="",E180=0),OR(G180="",G180=0)))),"REVISAR: CAPTURA DE AJUSTE",IF(K180&lt;0,"REVISAR: INVENTARIO NEGATIVO","OK"))))))))))</f>
        <v/>
      </c>
    </row>
    <row r="181" spans="1:17" ht="16.05" customHeight="1">
      <c r="A181" s="17"/>
      <c r="B181" s="17"/>
      <c r="C181" s="17"/>
      <c r="D181" s="17"/>
      <c r="E181" s="17"/>
      <c r="F181" s="17"/>
      <c r="G181" s="17"/>
      <c r="H181" s="17"/>
      <c r="I181" s="22" t="str">
        <f t="shared" si="16"/>
        <v/>
      </c>
      <c r="J181" s="22" t="str">
        <f t="shared" si="17"/>
        <v/>
      </c>
      <c r="K181" s="22">
        <f t="shared" si="18"/>
        <v>87</v>
      </c>
      <c r="L181" s="22">
        <f t="shared" si="19"/>
        <v>11.673728813559322</v>
      </c>
      <c r="M181" s="22">
        <f t="shared" si="20"/>
        <v>0</v>
      </c>
      <c r="N181" s="22">
        <f t="shared" si="21"/>
        <v>1015.6144067796611</v>
      </c>
      <c r="O181" s="22">
        <f t="shared" si="22"/>
        <v>340</v>
      </c>
      <c r="P181" s="22">
        <f t="shared" si="23"/>
        <v>253</v>
      </c>
      <c r="Q181" s="24" t="str">
        <f>IF(COUNTA(A181:H181)=0,"",IF(A181="","REVISAR: FALTA FECHA",IF(NOT(ISNUMBER(A181)),"REVISAR: FECHA INVÁLIDA",IF(B181="","REVISAR: FALTA DOCUMENTO",IF(NOT(OR(C181="Compra",C181="Venta",C181="Ajuste entrada",C181="Ajuste salida")),"REVISAR: TIPO INVÁLIDO",IF(A181&lt;MAX($A$10:A180),"REVISAR: FECHA FUERA DE ORDEN",IF(AND(OR(C181="Compra",C181="Ajuste entrada"),NOT(AND(OR(C181="Compra",C181="Ajuste entrada"),ISNUMBER(D181),D181&gt;0,ISNUMBER(E181),E181&gt;0,OR(F181="",F181=0),OR(G181="",G181=0)))),"REVISAR: CAPTURA DE ENTRADA",IF(AND(C181="Venta",NOT(AND(C181="Venta",ISNUMBER(F181),F181&gt;0,ISNUMBER(G181),G181&gt;0,OR(D181="",D181=0),OR(E181="",E181=0)))),"REVISAR: CAPTURA DE VENTA",IF(AND(C181="Ajuste salida",NOT(AND(C181="Ajuste salida",ISNUMBER(F181),F181&gt;0,OR(D181="",D181=0),OR(E181="",E181=0),OR(G181="",G181=0)))),"REVISAR: CAPTURA DE AJUSTE",IF(K181&lt;0,"REVISAR: INVENTARIO NEGATIVO","OK"))))))))))</f>
        <v/>
      </c>
    </row>
    <row r="182" spans="1:17" ht="16.05" customHeight="1">
      <c r="A182" s="17"/>
      <c r="B182" s="17"/>
      <c r="C182" s="17"/>
      <c r="D182" s="17"/>
      <c r="E182" s="17"/>
      <c r="F182" s="17"/>
      <c r="G182" s="17"/>
      <c r="H182" s="17"/>
      <c r="I182" s="22" t="str">
        <f t="shared" si="16"/>
        <v/>
      </c>
      <c r="J182" s="22" t="str">
        <f t="shared" si="17"/>
        <v/>
      </c>
      <c r="K182" s="22">
        <f t="shared" si="18"/>
        <v>87</v>
      </c>
      <c r="L182" s="22">
        <f t="shared" si="19"/>
        <v>11.673728813559322</v>
      </c>
      <c r="M182" s="22">
        <f t="shared" si="20"/>
        <v>0</v>
      </c>
      <c r="N182" s="22">
        <f t="shared" si="21"/>
        <v>1015.6144067796611</v>
      </c>
      <c r="O182" s="22">
        <f t="shared" si="22"/>
        <v>340</v>
      </c>
      <c r="P182" s="22">
        <f t="shared" si="23"/>
        <v>253</v>
      </c>
      <c r="Q182" s="24" t="str">
        <f>IF(COUNTA(A182:H182)=0,"",IF(A182="","REVISAR: FALTA FECHA",IF(NOT(ISNUMBER(A182)),"REVISAR: FECHA INVÁLIDA",IF(B182="","REVISAR: FALTA DOCUMENTO",IF(NOT(OR(C182="Compra",C182="Venta",C182="Ajuste entrada",C182="Ajuste salida")),"REVISAR: TIPO INVÁLIDO",IF(A182&lt;MAX($A$10:A181),"REVISAR: FECHA FUERA DE ORDEN",IF(AND(OR(C182="Compra",C182="Ajuste entrada"),NOT(AND(OR(C182="Compra",C182="Ajuste entrada"),ISNUMBER(D182),D182&gt;0,ISNUMBER(E182),E182&gt;0,OR(F182="",F182=0),OR(G182="",G182=0)))),"REVISAR: CAPTURA DE ENTRADA",IF(AND(C182="Venta",NOT(AND(C182="Venta",ISNUMBER(F182),F182&gt;0,ISNUMBER(G182),G182&gt;0,OR(D182="",D182=0),OR(E182="",E182=0)))),"REVISAR: CAPTURA DE VENTA",IF(AND(C182="Ajuste salida",NOT(AND(C182="Ajuste salida",ISNUMBER(F182),F182&gt;0,OR(D182="",D182=0),OR(E182="",E182=0),OR(G182="",G182=0)))),"REVISAR: CAPTURA DE AJUSTE",IF(K182&lt;0,"REVISAR: INVENTARIO NEGATIVO","OK"))))))))))</f>
        <v/>
      </c>
    </row>
    <row r="183" spans="1:17" ht="16.05" customHeight="1">
      <c r="A183" s="17"/>
      <c r="B183" s="17"/>
      <c r="C183" s="17"/>
      <c r="D183" s="17"/>
      <c r="E183" s="17"/>
      <c r="F183" s="17"/>
      <c r="G183" s="17"/>
      <c r="H183" s="17"/>
      <c r="I183" s="22" t="str">
        <f t="shared" si="16"/>
        <v/>
      </c>
      <c r="J183" s="22" t="str">
        <f t="shared" si="17"/>
        <v/>
      </c>
      <c r="K183" s="22">
        <f t="shared" si="18"/>
        <v>87</v>
      </c>
      <c r="L183" s="22">
        <f t="shared" si="19"/>
        <v>11.673728813559322</v>
      </c>
      <c r="M183" s="22">
        <f t="shared" si="20"/>
        <v>0</v>
      </c>
      <c r="N183" s="22">
        <f t="shared" si="21"/>
        <v>1015.6144067796611</v>
      </c>
      <c r="O183" s="22">
        <f t="shared" si="22"/>
        <v>340</v>
      </c>
      <c r="P183" s="22">
        <f t="shared" si="23"/>
        <v>253</v>
      </c>
      <c r="Q183" s="24" t="str">
        <f>IF(COUNTA(A183:H183)=0,"",IF(A183="","REVISAR: FALTA FECHA",IF(NOT(ISNUMBER(A183)),"REVISAR: FECHA INVÁLIDA",IF(B183="","REVISAR: FALTA DOCUMENTO",IF(NOT(OR(C183="Compra",C183="Venta",C183="Ajuste entrada",C183="Ajuste salida")),"REVISAR: TIPO INVÁLIDO",IF(A183&lt;MAX($A$10:A182),"REVISAR: FECHA FUERA DE ORDEN",IF(AND(OR(C183="Compra",C183="Ajuste entrada"),NOT(AND(OR(C183="Compra",C183="Ajuste entrada"),ISNUMBER(D183),D183&gt;0,ISNUMBER(E183),E183&gt;0,OR(F183="",F183=0),OR(G183="",G183=0)))),"REVISAR: CAPTURA DE ENTRADA",IF(AND(C183="Venta",NOT(AND(C183="Venta",ISNUMBER(F183),F183&gt;0,ISNUMBER(G183),G183&gt;0,OR(D183="",D183=0),OR(E183="",E183=0)))),"REVISAR: CAPTURA DE VENTA",IF(AND(C183="Ajuste salida",NOT(AND(C183="Ajuste salida",ISNUMBER(F183),F183&gt;0,OR(D183="",D183=0),OR(E183="",E183=0),OR(G183="",G183=0)))),"REVISAR: CAPTURA DE AJUSTE",IF(K183&lt;0,"REVISAR: INVENTARIO NEGATIVO","OK"))))))))))</f>
        <v/>
      </c>
    </row>
    <row r="184" spans="1:17" ht="16.05" customHeight="1">
      <c r="A184" s="17"/>
      <c r="B184" s="17"/>
      <c r="C184" s="17"/>
      <c r="D184" s="17"/>
      <c r="E184" s="17"/>
      <c r="F184" s="17"/>
      <c r="G184" s="17"/>
      <c r="H184" s="17"/>
      <c r="I184" s="22" t="str">
        <f t="shared" si="16"/>
        <v/>
      </c>
      <c r="J184" s="22" t="str">
        <f t="shared" si="17"/>
        <v/>
      </c>
      <c r="K184" s="22">
        <f t="shared" si="18"/>
        <v>87</v>
      </c>
      <c r="L184" s="22">
        <f t="shared" si="19"/>
        <v>11.673728813559322</v>
      </c>
      <c r="M184" s="22">
        <f t="shared" si="20"/>
        <v>0</v>
      </c>
      <c r="N184" s="22">
        <f t="shared" si="21"/>
        <v>1015.6144067796611</v>
      </c>
      <c r="O184" s="22">
        <f t="shared" si="22"/>
        <v>340</v>
      </c>
      <c r="P184" s="22">
        <f t="shared" si="23"/>
        <v>253</v>
      </c>
      <c r="Q184" s="24" t="str">
        <f>IF(COUNTA(A184:H184)=0,"",IF(A184="","REVISAR: FALTA FECHA",IF(NOT(ISNUMBER(A184)),"REVISAR: FECHA INVÁLIDA",IF(B184="","REVISAR: FALTA DOCUMENTO",IF(NOT(OR(C184="Compra",C184="Venta",C184="Ajuste entrada",C184="Ajuste salida")),"REVISAR: TIPO INVÁLIDO",IF(A184&lt;MAX($A$10:A183),"REVISAR: FECHA FUERA DE ORDEN",IF(AND(OR(C184="Compra",C184="Ajuste entrada"),NOT(AND(OR(C184="Compra",C184="Ajuste entrada"),ISNUMBER(D184),D184&gt;0,ISNUMBER(E184),E184&gt;0,OR(F184="",F184=0),OR(G184="",G184=0)))),"REVISAR: CAPTURA DE ENTRADA",IF(AND(C184="Venta",NOT(AND(C184="Venta",ISNUMBER(F184),F184&gt;0,ISNUMBER(G184),G184&gt;0,OR(D184="",D184=0),OR(E184="",E184=0)))),"REVISAR: CAPTURA DE VENTA",IF(AND(C184="Ajuste salida",NOT(AND(C184="Ajuste salida",ISNUMBER(F184),F184&gt;0,OR(D184="",D184=0),OR(E184="",E184=0),OR(G184="",G184=0)))),"REVISAR: CAPTURA DE AJUSTE",IF(K184&lt;0,"REVISAR: INVENTARIO NEGATIVO","OK"))))))))))</f>
        <v/>
      </c>
    </row>
    <row r="185" spans="1:17" ht="16.05" customHeight="1">
      <c r="A185" s="17"/>
      <c r="B185" s="17"/>
      <c r="C185" s="17"/>
      <c r="D185" s="17"/>
      <c r="E185" s="17"/>
      <c r="F185" s="17"/>
      <c r="G185" s="17"/>
      <c r="H185" s="17"/>
      <c r="I185" s="22" t="str">
        <f t="shared" si="16"/>
        <v/>
      </c>
      <c r="J185" s="22" t="str">
        <f t="shared" si="17"/>
        <v/>
      </c>
      <c r="K185" s="22">
        <f t="shared" si="18"/>
        <v>87</v>
      </c>
      <c r="L185" s="22">
        <f t="shared" si="19"/>
        <v>11.673728813559322</v>
      </c>
      <c r="M185" s="22">
        <f t="shared" si="20"/>
        <v>0</v>
      </c>
      <c r="N185" s="22">
        <f t="shared" si="21"/>
        <v>1015.6144067796611</v>
      </c>
      <c r="O185" s="22">
        <f t="shared" si="22"/>
        <v>340</v>
      </c>
      <c r="P185" s="22">
        <f t="shared" si="23"/>
        <v>253</v>
      </c>
      <c r="Q185" s="24" t="str">
        <f>IF(COUNTA(A185:H185)=0,"",IF(A185="","REVISAR: FALTA FECHA",IF(NOT(ISNUMBER(A185)),"REVISAR: FECHA INVÁLIDA",IF(B185="","REVISAR: FALTA DOCUMENTO",IF(NOT(OR(C185="Compra",C185="Venta",C185="Ajuste entrada",C185="Ajuste salida")),"REVISAR: TIPO INVÁLIDO",IF(A185&lt;MAX($A$10:A184),"REVISAR: FECHA FUERA DE ORDEN",IF(AND(OR(C185="Compra",C185="Ajuste entrada"),NOT(AND(OR(C185="Compra",C185="Ajuste entrada"),ISNUMBER(D185),D185&gt;0,ISNUMBER(E185),E185&gt;0,OR(F185="",F185=0),OR(G185="",G185=0)))),"REVISAR: CAPTURA DE ENTRADA",IF(AND(C185="Venta",NOT(AND(C185="Venta",ISNUMBER(F185),F185&gt;0,ISNUMBER(G185),G185&gt;0,OR(D185="",D185=0),OR(E185="",E185=0)))),"REVISAR: CAPTURA DE VENTA",IF(AND(C185="Ajuste salida",NOT(AND(C185="Ajuste salida",ISNUMBER(F185),F185&gt;0,OR(D185="",D185=0),OR(E185="",E185=0),OR(G185="",G185=0)))),"REVISAR: CAPTURA DE AJUSTE",IF(K185&lt;0,"REVISAR: INVENTARIO NEGATIVO","OK"))))))))))</f>
        <v/>
      </c>
    </row>
    <row r="186" spans="1:17" ht="16.05" customHeight="1">
      <c r="A186" s="17"/>
      <c r="B186" s="17"/>
      <c r="C186" s="17"/>
      <c r="D186" s="17"/>
      <c r="E186" s="17"/>
      <c r="F186" s="17"/>
      <c r="G186" s="17"/>
      <c r="H186" s="17"/>
      <c r="I186" s="22" t="str">
        <f t="shared" si="16"/>
        <v/>
      </c>
      <c r="J186" s="22" t="str">
        <f t="shared" si="17"/>
        <v/>
      </c>
      <c r="K186" s="22">
        <f t="shared" si="18"/>
        <v>87</v>
      </c>
      <c r="L186" s="22">
        <f t="shared" si="19"/>
        <v>11.673728813559322</v>
      </c>
      <c r="M186" s="22">
        <f t="shared" si="20"/>
        <v>0</v>
      </c>
      <c r="N186" s="22">
        <f t="shared" si="21"/>
        <v>1015.6144067796611</v>
      </c>
      <c r="O186" s="22">
        <f t="shared" si="22"/>
        <v>340</v>
      </c>
      <c r="P186" s="22">
        <f t="shared" si="23"/>
        <v>253</v>
      </c>
      <c r="Q186" s="24" t="str">
        <f>IF(COUNTA(A186:H186)=0,"",IF(A186="","REVISAR: FALTA FECHA",IF(NOT(ISNUMBER(A186)),"REVISAR: FECHA INVÁLIDA",IF(B186="","REVISAR: FALTA DOCUMENTO",IF(NOT(OR(C186="Compra",C186="Venta",C186="Ajuste entrada",C186="Ajuste salida")),"REVISAR: TIPO INVÁLIDO",IF(A186&lt;MAX($A$10:A185),"REVISAR: FECHA FUERA DE ORDEN",IF(AND(OR(C186="Compra",C186="Ajuste entrada"),NOT(AND(OR(C186="Compra",C186="Ajuste entrada"),ISNUMBER(D186),D186&gt;0,ISNUMBER(E186),E186&gt;0,OR(F186="",F186=0),OR(G186="",G186=0)))),"REVISAR: CAPTURA DE ENTRADA",IF(AND(C186="Venta",NOT(AND(C186="Venta",ISNUMBER(F186),F186&gt;0,ISNUMBER(G186),G186&gt;0,OR(D186="",D186=0),OR(E186="",E186=0)))),"REVISAR: CAPTURA DE VENTA",IF(AND(C186="Ajuste salida",NOT(AND(C186="Ajuste salida",ISNUMBER(F186),F186&gt;0,OR(D186="",D186=0),OR(E186="",E186=0),OR(G186="",G186=0)))),"REVISAR: CAPTURA DE AJUSTE",IF(K186&lt;0,"REVISAR: INVENTARIO NEGATIVO","OK"))))))))))</f>
        <v/>
      </c>
    </row>
    <row r="187" spans="1:17" ht="16.05" customHeight="1">
      <c r="A187" s="17"/>
      <c r="B187" s="17"/>
      <c r="C187" s="17"/>
      <c r="D187" s="17"/>
      <c r="E187" s="17"/>
      <c r="F187" s="17"/>
      <c r="G187" s="17"/>
      <c r="H187" s="17"/>
      <c r="I187" s="22" t="str">
        <f t="shared" si="16"/>
        <v/>
      </c>
      <c r="J187" s="22" t="str">
        <f t="shared" si="17"/>
        <v/>
      </c>
      <c r="K187" s="22">
        <f t="shared" si="18"/>
        <v>87</v>
      </c>
      <c r="L187" s="22">
        <f t="shared" si="19"/>
        <v>11.673728813559322</v>
      </c>
      <c r="M187" s="22">
        <f t="shared" si="20"/>
        <v>0</v>
      </c>
      <c r="N187" s="22">
        <f t="shared" si="21"/>
        <v>1015.6144067796611</v>
      </c>
      <c r="O187" s="22">
        <f t="shared" si="22"/>
        <v>340</v>
      </c>
      <c r="P187" s="22">
        <f t="shared" si="23"/>
        <v>253</v>
      </c>
      <c r="Q187" s="24" t="str">
        <f>IF(COUNTA(A187:H187)=0,"",IF(A187="","REVISAR: FALTA FECHA",IF(NOT(ISNUMBER(A187)),"REVISAR: FECHA INVÁLIDA",IF(B187="","REVISAR: FALTA DOCUMENTO",IF(NOT(OR(C187="Compra",C187="Venta",C187="Ajuste entrada",C187="Ajuste salida")),"REVISAR: TIPO INVÁLIDO",IF(A187&lt;MAX($A$10:A186),"REVISAR: FECHA FUERA DE ORDEN",IF(AND(OR(C187="Compra",C187="Ajuste entrada"),NOT(AND(OR(C187="Compra",C187="Ajuste entrada"),ISNUMBER(D187),D187&gt;0,ISNUMBER(E187),E187&gt;0,OR(F187="",F187=0),OR(G187="",G187=0)))),"REVISAR: CAPTURA DE ENTRADA",IF(AND(C187="Venta",NOT(AND(C187="Venta",ISNUMBER(F187),F187&gt;0,ISNUMBER(G187),G187&gt;0,OR(D187="",D187=0),OR(E187="",E187=0)))),"REVISAR: CAPTURA DE VENTA",IF(AND(C187="Ajuste salida",NOT(AND(C187="Ajuste salida",ISNUMBER(F187),F187&gt;0,OR(D187="",D187=0),OR(E187="",E187=0),OR(G187="",G187=0)))),"REVISAR: CAPTURA DE AJUSTE",IF(K187&lt;0,"REVISAR: INVENTARIO NEGATIVO","OK"))))))))))</f>
        <v/>
      </c>
    </row>
    <row r="188" spans="1:17" ht="16.05" customHeight="1">
      <c r="A188" s="17"/>
      <c r="B188" s="17"/>
      <c r="C188" s="17"/>
      <c r="D188" s="17"/>
      <c r="E188" s="17"/>
      <c r="F188" s="17"/>
      <c r="G188" s="17"/>
      <c r="H188" s="17"/>
      <c r="I188" s="22" t="str">
        <f t="shared" si="16"/>
        <v/>
      </c>
      <c r="J188" s="22" t="str">
        <f t="shared" si="17"/>
        <v/>
      </c>
      <c r="K188" s="22">
        <f t="shared" si="18"/>
        <v>87</v>
      </c>
      <c r="L188" s="22">
        <f t="shared" si="19"/>
        <v>11.673728813559322</v>
      </c>
      <c r="M188" s="22">
        <f t="shared" si="20"/>
        <v>0</v>
      </c>
      <c r="N188" s="22">
        <f t="shared" si="21"/>
        <v>1015.6144067796611</v>
      </c>
      <c r="O188" s="22">
        <f t="shared" si="22"/>
        <v>340</v>
      </c>
      <c r="P188" s="22">
        <f t="shared" si="23"/>
        <v>253</v>
      </c>
      <c r="Q188" s="24" t="str">
        <f>IF(COUNTA(A188:H188)=0,"",IF(A188="","REVISAR: FALTA FECHA",IF(NOT(ISNUMBER(A188)),"REVISAR: FECHA INVÁLIDA",IF(B188="","REVISAR: FALTA DOCUMENTO",IF(NOT(OR(C188="Compra",C188="Venta",C188="Ajuste entrada",C188="Ajuste salida")),"REVISAR: TIPO INVÁLIDO",IF(A188&lt;MAX($A$10:A187),"REVISAR: FECHA FUERA DE ORDEN",IF(AND(OR(C188="Compra",C188="Ajuste entrada"),NOT(AND(OR(C188="Compra",C188="Ajuste entrada"),ISNUMBER(D188),D188&gt;0,ISNUMBER(E188),E188&gt;0,OR(F188="",F188=0),OR(G188="",G188=0)))),"REVISAR: CAPTURA DE ENTRADA",IF(AND(C188="Venta",NOT(AND(C188="Venta",ISNUMBER(F188),F188&gt;0,ISNUMBER(G188),G188&gt;0,OR(D188="",D188=0),OR(E188="",E188=0)))),"REVISAR: CAPTURA DE VENTA",IF(AND(C188="Ajuste salida",NOT(AND(C188="Ajuste salida",ISNUMBER(F188),F188&gt;0,OR(D188="",D188=0),OR(E188="",E188=0),OR(G188="",G188=0)))),"REVISAR: CAPTURA DE AJUSTE",IF(K188&lt;0,"REVISAR: INVENTARIO NEGATIVO","OK"))))))))))</f>
        <v/>
      </c>
    </row>
    <row r="189" spans="1:17" ht="16.05" customHeight="1">
      <c r="A189" s="17"/>
      <c r="B189" s="17"/>
      <c r="C189" s="17"/>
      <c r="D189" s="17"/>
      <c r="E189" s="17"/>
      <c r="F189" s="17"/>
      <c r="G189" s="17"/>
      <c r="H189" s="17"/>
      <c r="I189" s="22" t="str">
        <f t="shared" si="16"/>
        <v/>
      </c>
      <c r="J189" s="22" t="str">
        <f t="shared" si="17"/>
        <v/>
      </c>
      <c r="K189" s="22">
        <f t="shared" si="18"/>
        <v>87</v>
      </c>
      <c r="L189" s="22">
        <f t="shared" si="19"/>
        <v>11.673728813559322</v>
      </c>
      <c r="M189" s="22">
        <f t="shared" si="20"/>
        <v>0</v>
      </c>
      <c r="N189" s="22">
        <f t="shared" si="21"/>
        <v>1015.6144067796611</v>
      </c>
      <c r="O189" s="22">
        <f t="shared" si="22"/>
        <v>340</v>
      </c>
      <c r="P189" s="22">
        <f t="shared" si="23"/>
        <v>253</v>
      </c>
      <c r="Q189" s="24" t="str">
        <f>IF(COUNTA(A189:H189)=0,"",IF(A189="","REVISAR: FALTA FECHA",IF(NOT(ISNUMBER(A189)),"REVISAR: FECHA INVÁLIDA",IF(B189="","REVISAR: FALTA DOCUMENTO",IF(NOT(OR(C189="Compra",C189="Venta",C189="Ajuste entrada",C189="Ajuste salida")),"REVISAR: TIPO INVÁLIDO",IF(A189&lt;MAX($A$10:A188),"REVISAR: FECHA FUERA DE ORDEN",IF(AND(OR(C189="Compra",C189="Ajuste entrada"),NOT(AND(OR(C189="Compra",C189="Ajuste entrada"),ISNUMBER(D189),D189&gt;0,ISNUMBER(E189),E189&gt;0,OR(F189="",F189=0),OR(G189="",G189=0)))),"REVISAR: CAPTURA DE ENTRADA",IF(AND(C189="Venta",NOT(AND(C189="Venta",ISNUMBER(F189),F189&gt;0,ISNUMBER(G189),G189&gt;0,OR(D189="",D189=0),OR(E189="",E189=0)))),"REVISAR: CAPTURA DE VENTA",IF(AND(C189="Ajuste salida",NOT(AND(C189="Ajuste salida",ISNUMBER(F189),F189&gt;0,OR(D189="",D189=0),OR(E189="",E189=0),OR(G189="",G189=0)))),"REVISAR: CAPTURA DE AJUSTE",IF(K189&lt;0,"REVISAR: INVENTARIO NEGATIVO","OK"))))))))))</f>
        <v/>
      </c>
    </row>
    <row r="190" spans="1:17" ht="16.05" customHeight="1">
      <c r="A190" s="17"/>
      <c r="B190" s="17"/>
      <c r="C190" s="17"/>
      <c r="D190" s="17"/>
      <c r="E190" s="17"/>
      <c r="F190" s="17"/>
      <c r="G190" s="17"/>
      <c r="H190" s="17"/>
      <c r="I190" s="22" t="str">
        <f t="shared" si="16"/>
        <v/>
      </c>
      <c r="J190" s="22" t="str">
        <f t="shared" si="17"/>
        <v/>
      </c>
      <c r="K190" s="22">
        <f t="shared" si="18"/>
        <v>87</v>
      </c>
      <c r="L190" s="22">
        <f t="shared" si="19"/>
        <v>11.673728813559322</v>
      </c>
      <c r="M190" s="22">
        <f t="shared" si="20"/>
        <v>0</v>
      </c>
      <c r="N190" s="22">
        <f t="shared" si="21"/>
        <v>1015.6144067796611</v>
      </c>
      <c r="O190" s="22">
        <f t="shared" si="22"/>
        <v>340</v>
      </c>
      <c r="P190" s="22">
        <f t="shared" si="23"/>
        <v>253</v>
      </c>
      <c r="Q190" s="24" t="str">
        <f>IF(COUNTA(A190:H190)=0,"",IF(A190="","REVISAR: FALTA FECHA",IF(NOT(ISNUMBER(A190)),"REVISAR: FECHA INVÁLIDA",IF(B190="","REVISAR: FALTA DOCUMENTO",IF(NOT(OR(C190="Compra",C190="Venta",C190="Ajuste entrada",C190="Ajuste salida")),"REVISAR: TIPO INVÁLIDO",IF(A190&lt;MAX($A$10:A189),"REVISAR: FECHA FUERA DE ORDEN",IF(AND(OR(C190="Compra",C190="Ajuste entrada"),NOT(AND(OR(C190="Compra",C190="Ajuste entrada"),ISNUMBER(D190),D190&gt;0,ISNUMBER(E190),E190&gt;0,OR(F190="",F190=0),OR(G190="",G190=0)))),"REVISAR: CAPTURA DE ENTRADA",IF(AND(C190="Venta",NOT(AND(C190="Venta",ISNUMBER(F190),F190&gt;0,ISNUMBER(G190),G190&gt;0,OR(D190="",D190=0),OR(E190="",E190=0)))),"REVISAR: CAPTURA DE VENTA",IF(AND(C190="Ajuste salida",NOT(AND(C190="Ajuste salida",ISNUMBER(F190),F190&gt;0,OR(D190="",D190=0),OR(E190="",E190=0),OR(G190="",G190=0)))),"REVISAR: CAPTURA DE AJUSTE",IF(K190&lt;0,"REVISAR: INVENTARIO NEGATIVO","OK"))))))))))</f>
        <v/>
      </c>
    </row>
    <row r="191" spans="1:17" ht="16.05" customHeight="1">
      <c r="A191" s="17"/>
      <c r="B191" s="17"/>
      <c r="C191" s="17"/>
      <c r="D191" s="17"/>
      <c r="E191" s="17"/>
      <c r="F191" s="17"/>
      <c r="G191" s="17"/>
      <c r="H191" s="17"/>
      <c r="I191" s="22" t="str">
        <f t="shared" si="16"/>
        <v/>
      </c>
      <c r="J191" s="22" t="str">
        <f t="shared" si="17"/>
        <v/>
      </c>
      <c r="K191" s="22">
        <f t="shared" si="18"/>
        <v>87</v>
      </c>
      <c r="L191" s="22">
        <f t="shared" si="19"/>
        <v>11.673728813559322</v>
      </c>
      <c r="M191" s="22">
        <f t="shared" si="20"/>
        <v>0</v>
      </c>
      <c r="N191" s="22">
        <f t="shared" si="21"/>
        <v>1015.6144067796611</v>
      </c>
      <c r="O191" s="22">
        <f t="shared" si="22"/>
        <v>340</v>
      </c>
      <c r="P191" s="22">
        <f t="shared" si="23"/>
        <v>253</v>
      </c>
      <c r="Q191" s="24" t="str">
        <f>IF(COUNTA(A191:H191)=0,"",IF(A191="","REVISAR: FALTA FECHA",IF(NOT(ISNUMBER(A191)),"REVISAR: FECHA INVÁLIDA",IF(B191="","REVISAR: FALTA DOCUMENTO",IF(NOT(OR(C191="Compra",C191="Venta",C191="Ajuste entrada",C191="Ajuste salida")),"REVISAR: TIPO INVÁLIDO",IF(A191&lt;MAX($A$10:A190),"REVISAR: FECHA FUERA DE ORDEN",IF(AND(OR(C191="Compra",C191="Ajuste entrada"),NOT(AND(OR(C191="Compra",C191="Ajuste entrada"),ISNUMBER(D191),D191&gt;0,ISNUMBER(E191),E191&gt;0,OR(F191="",F191=0),OR(G191="",G191=0)))),"REVISAR: CAPTURA DE ENTRADA",IF(AND(C191="Venta",NOT(AND(C191="Venta",ISNUMBER(F191),F191&gt;0,ISNUMBER(G191),G191&gt;0,OR(D191="",D191=0),OR(E191="",E191=0)))),"REVISAR: CAPTURA DE VENTA",IF(AND(C191="Ajuste salida",NOT(AND(C191="Ajuste salida",ISNUMBER(F191),F191&gt;0,OR(D191="",D191=0),OR(E191="",E191=0),OR(G191="",G191=0)))),"REVISAR: CAPTURA DE AJUSTE",IF(K191&lt;0,"REVISAR: INVENTARIO NEGATIVO","OK"))))))))))</f>
        <v/>
      </c>
    </row>
    <row r="192" spans="1:17" ht="16.05" customHeight="1">
      <c r="A192" s="17"/>
      <c r="B192" s="17"/>
      <c r="C192" s="17"/>
      <c r="D192" s="17"/>
      <c r="E192" s="17"/>
      <c r="F192" s="17"/>
      <c r="G192" s="17"/>
      <c r="H192" s="17"/>
      <c r="I192" s="22" t="str">
        <f t="shared" si="16"/>
        <v/>
      </c>
      <c r="J192" s="22" t="str">
        <f t="shared" si="17"/>
        <v/>
      </c>
      <c r="K192" s="22">
        <f t="shared" si="18"/>
        <v>87</v>
      </c>
      <c r="L192" s="22">
        <f t="shared" si="19"/>
        <v>11.673728813559322</v>
      </c>
      <c r="M192" s="22">
        <f t="shared" si="20"/>
        <v>0</v>
      </c>
      <c r="N192" s="22">
        <f t="shared" si="21"/>
        <v>1015.6144067796611</v>
      </c>
      <c r="O192" s="22">
        <f t="shared" si="22"/>
        <v>340</v>
      </c>
      <c r="P192" s="22">
        <f t="shared" si="23"/>
        <v>253</v>
      </c>
      <c r="Q192" s="24" t="str">
        <f>IF(COUNTA(A192:H192)=0,"",IF(A192="","REVISAR: FALTA FECHA",IF(NOT(ISNUMBER(A192)),"REVISAR: FECHA INVÁLIDA",IF(B192="","REVISAR: FALTA DOCUMENTO",IF(NOT(OR(C192="Compra",C192="Venta",C192="Ajuste entrada",C192="Ajuste salida")),"REVISAR: TIPO INVÁLIDO",IF(A192&lt;MAX($A$10:A191),"REVISAR: FECHA FUERA DE ORDEN",IF(AND(OR(C192="Compra",C192="Ajuste entrada"),NOT(AND(OR(C192="Compra",C192="Ajuste entrada"),ISNUMBER(D192),D192&gt;0,ISNUMBER(E192),E192&gt;0,OR(F192="",F192=0),OR(G192="",G192=0)))),"REVISAR: CAPTURA DE ENTRADA",IF(AND(C192="Venta",NOT(AND(C192="Venta",ISNUMBER(F192),F192&gt;0,ISNUMBER(G192),G192&gt;0,OR(D192="",D192=0),OR(E192="",E192=0)))),"REVISAR: CAPTURA DE VENTA",IF(AND(C192="Ajuste salida",NOT(AND(C192="Ajuste salida",ISNUMBER(F192),F192&gt;0,OR(D192="",D192=0),OR(E192="",E192=0),OR(G192="",G192=0)))),"REVISAR: CAPTURA DE AJUSTE",IF(K192&lt;0,"REVISAR: INVENTARIO NEGATIVO","OK"))))))))))</f>
        <v/>
      </c>
    </row>
    <row r="193" spans="1:17" ht="16.05" customHeight="1">
      <c r="A193" s="17"/>
      <c r="B193" s="17"/>
      <c r="C193" s="17"/>
      <c r="D193" s="17"/>
      <c r="E193" s="17"/>
      <c r="F193" s="17"/>
      <c r="G193" s="17"/>
      <c r="H193" s="17"/>
      <c r="I193" s="22" t="str">
        <f t="shared" si="16"/>
        <v/>
      </c>
      <c r="J193" s="22" t="str">
        <f t="shared" si="17"/>
        <v/>
      </c>
      <c r="K193" s="22">
        <f t="shared" si="18"/>
        <v>87</v>
      </c>
      <c r="L193" s="22">
        <f t="shared" si="19"/>
        <v>11.673728813559322</v>
      </c>
      <c r="M193" s="22">
        <f t="shared" si="20"/>
        <v>0</v>
      </c>
      <c r="N193" s="22">
        <f t="shared" si="21"/>
        <v>1015.6144067796611</v>
      </c>
      <c r="O193" s="22">
        <f t="shared" si="22"/>
        <v>340</v>
      </c>
      <c r="P193" s="22">
        <f t="shared" si="23"/>
        <v>253</v>
      </c>
      <c r="Q193" s="24" t="str">
        <f>IF(COUNTA(A193:H193)=0,"",IF(A193="","REVISAR: FALTA FECHA",IF(NOT(ISNUMBER(A193)),"REVISAR: FECHA INVÁLIDA",IF(B193="","REVISAR: FALTA DOCUMENTO",IF(NOT(OR(C193="Compra",C193="Venta",C193="Ajuste entrada",C193="Ajuste salida")),"REVISAR: TIPO INVÁLIDO",IF(A193&lt;MAX($A$10:A192),"REVISAR: FECHA FUERA DE ORDEN",IF(AND(OR(C193="Compra",C193="Ajuste entrada"),NOT(AND(OR(C193="Compra",C193="Ajuste entrada"),ISNUMBER(D193),D193&gt;0,ISNUMBER(E193),E193&gt;0,OR(F193="",F193=0),OR(G193="",G193=0)))),"REVISAR: CAPTURA DE ENTRADA",IF(AND(C193="Venta",NOT(AND(C193="Venta",ISNUMBER(F193),F193&gt;0,ISNUMBER(G193),G193&gt;0,OR(D193="",D193=0),OR(E193="",E193=0)))),"REVISAR: CAPTURA DE VENTA",IF(AND(C193="Ajuste salida",NOT(AND(C193="Ajuste salida",ISNUMBER(F193),F193&gt;0,OR(D193="",D193=0),OR(E193="",E193=0),OR(G193="",G193=0)))),"REVISAR: CAPTURA DE AJUSTE",IF(K193&lt;0,"REVISAR: INVENTARIO NEGATIVO","OK"))))))))))</f>
        <v/>
      </c>
    </row>
    <row r="194" spans="1:17" ht="16.05" customHeight="1">
      <c r="A194" s="17"/>
      <c r="B194" s="17"/>
      <c r="C194" s="17"/>
      <c r="D194" s="17"/>
      <c r="E194" s="17"/>
      <c r="F194" s="17"/>
      <c r="G194" s="17"/>
      <c r="H194" s="17"/>
      <c r="I194" s="22" t="str">
        <f t="shared" si="16"/>
        <v/>
      </c>
      <c r="J194" s="22" t="str">
        <f t="shared" si="17"/>
        <v/>
      </c>
      <c r="K194" s="22">
        <f t="shared" si="18"/>
        <v>87</v>
      </c>
      <c r="L194" s="22">
        <f t="shared" si="19"/>
        <v>11.673728813559322</v>
      </c>
      <c r="M194" s="22">
        <f t="shared" si="20"/>
        <v>0</v>
      </c>
      <c r="N194" s="22">
        <f t="shared" si="21"/>
        <v>1015.6144067796611</v>
      </c>
      <c r="O194" s="22">
        <f t="shared" si="22"/>
        <v>340</v>
      </c>
      <c r="P194" s="22">
        <f t="shared" si="23"/>
        <v>253</v>
      </c>
      <c r="Q194" s="24" t="str">
        <f>IF(COUNTA(A194:H194)=0,"",IF(A194="","REVISAR: FALTA FECHA",IF(NOT(ISNUMBER(A194)),"REVISAR: FECHA INVÁLIDA",IF(B194="","REVISAR: FALTA DOCUMENTO",IF(NOT(OR(C194="Compra",C194="Venta",C194="Ajuste entrada",C194="Ajuste salida")),"REVISAR: TIPO INVÁLIDO",IF(A194&lt;MAX($A$10:A193),"REVISAR: FECHA FUERA DE ORDEN",IF(AND(OR(C194="Compra",C194="Ajuste entrada"),NOT(AND(OR(C194="Compra",C194="Ajuste entrada"),ISNUMBER(D194),D194&gt;0,ISNUMBER(E194),E194&gt;0,OR(F194="",F194=0),OR(G194="",G194=0)))),"REVISAR: CAPTURA DE ENTRADA",IF(AND(C194="Venta",NOT(AND(C194="Venta",ISNUMBER(F194),F194&gt;0,ISNUMBER(G194),G194&gt;0,OR(D194="",D194=0),OR(E194="",E194=0)))),"REVISAR: CAPTURA DE VENTA",IF(AND(C194="Ajuste salida",NOT(AND(C194="Ajuste salida",ISNUMBER(F194),F194&gt;0,OR(D194="",D194=0),OR(E194="",E194=0),OR(G194="",G194=0)))),"REVISAR: CAPTURA DE AJUSTE",IF(K194&lt;0,"REVISAR: INVENTARIO NEGATIVO","OK"))))))))))</f>
        <v/>
      </c>
    </row>
    <row r="195" spans="1:17" ht="16.05" customHeight="1">
      <c r="A195" s="17"/>
      <c r="B195" s="17"/>
      <c r="C195" s="17"/>
      <c r="D195" s="17"/>
      <c r="E195" s="17"/>
      <c r="F195" s="17"/>
      <c r="G195" s="17"/>
      <c r="H195" s="17"/>
      <c r="I195" s="22" t="str">
        <f t="shared" si="16"/>
        <v/>
      </c>
      <c r="J195" s="22" t="str">
        <f t="shared" si="17"/>
        <v/>
      </c>
      <c r="K195" s="22">
        <f t="shared" si="18"/>
        <v>87</v>
      </c>
      <c r="L195" s="22">
        <f t="shared" si="19"/>
        <v>11.673728813559322</v>
      </c>
      <c r="M195" s="22">
        <f t="shared" si="20"/>
        <v>0</v>
      </c>
      <c r="N195" s="22">
        <f t="shared" si="21"/>
        <v>1015.6144067796611</v>
      </c>
      <c r="O195" s="22">
        <f t="shared" si="22"/>
        <v>340</v>
      </c>
      <c r="P195" s="22">
        <f t="shared" si="23"/>
        <v>253</v>
      </c>
      <c r="Q195" s="24" t="str">
        <f>IF(COUNTA(A195:H195)=0,"",IF(A195="","REVISAR: FALTA FECHA",IF(NOT(ISNUMBER(A195)),"REVISAR: FECHA INVÁLIDA",IF(B195="","REVISAR: FALTA DOCUMENTO",IF(NOT(OR(C195="Compra",C195="Venta",C195="Ajuste entrada",C195="Ajuste salida")),"REVISAR: TIPO INVÁLIDO",IF(A195&lt;MAX($A$10:A194),"REVISAR: FECHA FUERA DE ORDEN",IF(AND(OR(C195="Compra",C195="Ajuste entrada"),NOT(AND(OR(C195="Compra",C195="Ajuste entrada"),ISNUMBER(D195),D195&gt;0,ISNUMBER(E195),E195&gt;0,OR(F195="",F195=0),OR(G195="",G195=0)))),"REVISAR: CAPTURA DE ENTRADA",IF(AND(C195="Venta",NOT(AND(C195="Venta",ISNUMBER(F195),F195&gt;0,ISNUMBER(G195),G195&gt;0,OR(D195="",D195=0),OR(E195="",E195=0)))),"REVISAR: CAPTURA DE VENTA",IF(AND(C195="Ajuste salida",NOT(AND(C195="Ajuste salida",ISNUMBER(F195),F195&gt;0,OR(D195="",D195=0),OR(E195="",E195=0),OR(G195="",G195=0)))),"REVISAR: CAPTURA DE AJUSTE",IF(K195&lt;0,"REVISAR: INVENTARIO NEGATIVO","OK"))))))))))</f>
        <v/>
      </c>
    </row>
    <row r="196" spans="1:17" ht="16.05" customHeight="1">
      <c r="A196" s="17"/>
      <c r="B196" s="17"/>
      <c r="C196" s="17"/>
      <c r="D196" s="17"/>
      <c r="E196" s="17"/>
      <c r="F196" s="17"/>
      <c r="G196" s="17"/>
      <c r="H196" s="17"/>
      <c r="I196" s="22" t="str">
        <f t="shared" si="16"/>
        <v/>
      </c>
      <c r="J196" s="22" t="str">
        <f t="shared" si="17"/>
        <v/>
      </c>
      <c r="K196" s="22">
        <f t="shared" si="18"/>
        <v>87</v>
      </c>
      <c r="L196" s="22">
        <f t="shared" si="19"/>
        <v>11.673728813559322</v>
      </c>
      <c r="M196" s="22">
        <f t="shared" si="20"/>
        <v>0</v>
      </c>
      <c r="N196" s="22">
        <f t="shared" si="21"/>
        <v>1015.6144067796611</v>
      </c>
      <c r="O196" s="22">
        <f t="shared" si="22"/>
        <v>340</v>
      </c>
      <c r="P196" s="22">
        <f t="shared" si="23"/>
        <v>253</v>
      </c>
      <c r="Q196" s="24" t="str">
        <f>IF(COUNTA(A196:H196)=0,"",IF(A196="","REVISAR: FALTA FECHA",IF(NOT(ISNUMBER(A196)),"REVISAR: FECHA INVÁLIDA",IF(B196="","REVISAR: FALTA DOCUMENTO",IF(NOT(OR(C196="Compra",C196="Venta",C196="Ajuste entrada",C196="Ajuste salida")),"REVISAR: TIPO INVÁLIDO",IF(A196&lt;MAX($A$10:A195),"REVISAR: FECHA FUERA DE ORDEN",IF(AND(OR(C196="Compra",C196="Ajuste entrada"),NOT(AND(OR(C196="Compra",C196="Ajuste entrada"),ISNUMBER(D196),D196&gt;0,ISNUMBER(E196),E196&gt;0,OR(F196="",F196=0),OR(G196="",G196=0)))),"REVISAR: CAPTURA DE ENTRADA",IF(AND(C196="Venta",NOT(AND(C196="Venta",ISNUMBER(F196),F196&gt;0,ISNUMBER(G196),G196&gt;0,OR(D196="",D196=0),OR(E196="",E196=0)))),"REVISAR: CAPTURA DE VENTA",IF(AND(C196="Ajuste salida",NOT(AND(C196="Ajuste salida",ISNUMBER(F196),F196&gt;0,OR(D196="",D196=0),OR(E196="",E196=0),OR(G196="",G196=0)))),"REVISAR: CAPTURA DE AJUSTE",IF(K196&lt;0,"REVISAR: INVENTARIO NEGATIVO","OK"))))))))))</f>
        <v/>
      </c>
    </row>
    <row r="197" spans="1:17" ht="16.05" customHeight="1">
      <c r="A197" s="17"/>
      <c r="B197" s="17"/>
      <c r="C197" s="17"/>
      <c r="D197" s="17"/>
      <c r="E197" s="17"/>
      <c r="F197" s="17"/>
      <c r="G197" s="17"/>
      <c r="H197" s="17"/>
      <c r="I197" s="22" t="str">
        <f t="shared" si="16"/>
        <v/>
      </c>
      <c r="J197" s="22" t="str">
        <f t="shared" si="17"/>
        <v/>
      </c>
      <c r="K197" s="22">
        <f t="shared" si="18"/>
        <v>87</v>
      </c>
      <c r="L197" s="22">
        <f t="shared" si="19"/>
        <v>11.673728813559322</v>
      </c>
      <c r="M197" s="22">
        <f t="shared" si="20"/>
        <v>0</v>
      </c>
      <c r="N197" s="22">
        <f t="shared" si="21"/>
        <v>1015.6144067796611</v>
      </c>
      <c r="O197" s="22">
        <f t="shared" si="22"/>
        <v>340</v>
      </c>
      <c r="P197" s="22">
        <f t="shared" si="23"/>
        <v>253</v>
      </c>
      <c r="Q197" s="24" t="str">
        <f>IF(COUNTA(A197:H197)=0,"",IF(A197="","REVISAR: FALTA FECHA",IF(NOT(ISNUMBER(A197)),"REVISAR: FECHA INVÁLIDA",IF(B197="","REVISAR: FALTA DOCUMENTO",IF(NOT(OR(C197="Compra",C197="Venta",C197="Ajuste entrada",C197="Ajuste salida")),"REVISAR: TIPO INVÁLIDO",IF(A197&lt;MAX($A$10:A196),"REVISAR: FECHA FUERA DE ORDEN",IF(AND(OR(C197="Compra",C197="Ajuste entrada"),NOT(AND(OR(C197="Compra",C197="Ajuste entrada"),ISNUMBER(D197),D197&gt;0,ISNUMBER(E197),E197&gt;0,OR(F197="",F197=0),OR(G197="",G197=0)))),"REVISAR: CAPTURA DE ENTRADA",IF(AND(C197="Venta",NOT(AND(C197="Venta",ISNUMBER(F197),F197&gt;0,ISNUMBER(G197),G197&gt;0,OR(D197="",D197=0),OR(E197="",E197=0)))),"REVISAR: CAPTURA DE VENTA",IF(AND(C197="Ajuste salida",NOT(AND(C197="Ajuste salida",ISNUMBER(F197),F197&gt;0,OR(D197="",D197=0),OR(E197="",E197=0),OR(G197="",G197=0)))),"REVISAR: CAPTURA DE AJUSTE",IF(K197&lt;0,"REVISAR: INVENTARIO NEGATIVO","OK"))))))))))</f>
        <v/>
      </c>
    </row>
    <row r="198" spans="1:17" ht="16.05" customHeight="1">
      <c r="A198" s="17"/>
      <c r="B198" s="17"/>
      <c r="C198" s="17"/>
      <c r="D198" s="17"/>
      <c r="E198" s="17"/>
      <c r="F198" s="17"/>
      <c r="G198" s="17"/>
      <c r="H198" s="17"/>
      <c r="I198" s="22" t="str">
        <f t="shared" si="16"/>
        <v/>
      </c>
      <c r="J198" s="22" t="str">
        <f t="shared" si="17"/>
        <v/>
      </c>
      <c r="K198" s="22">
        <f t="shared" si="18"/>
        <v>87</v>
      </c>
      <c r="L198" s="22">
        <f t="shared" si="19"/>
        <v>11.673728813559322</v>
      </c>
      <c r="M198" s="22">
        <f t="shared" si="20"/>
        <v>0</v>
      </c>
      <c r="N198" s="22">
        <f t="shared" si="21"/>
        <v>1015.6144067796611</v>
      </c>
      <c r="O198" s="22">
        <f t="shared" si="22"/>
        <v>340</v>
      </c>
      <c r="P198" s="22">
        <f t="shared" si="23"/>
        <v>253</v>
      </c>
      <c r="Q198" s="24" t="str">
        <f>IF(COUNTA(A198:H198)=0,"",IF(A198="","REVISAR: FALTA FECHA",IF(NOT(ISNUMBER(A198)),"REVISAR: FECHA INVÁLIDA",IF(B198="","REVISAR: FALTA DOCUMENTO",IF(NOT(OR(C198="Compra",C198="Venta",C198="Ajuste entrada",C198="Ajuste salida")),"REVISAR: TIPO INVÁLIDO",IF(A198&lt;MAX($A$10:A197),"REVISAR: FECHA FUERA DE ORDEN",IF(AND(OR(C198="Compra",C198="Ajuste entrada"),NOT(AND(OR(C198="Compra",C198="Ajuste entrada"),ISNUMBER(D198),D198&gt;0,ISNUMBER(E198),E198&gt;0,OR(F198="",F198=0),OR(G198="",G198=0)))),"REVISAR: CAPTURA DE ENTRADA",IF(AND(C198="Venta",NOT(AND(C198="Venta",ISNUMBER(F198),F198&gt;0,ISNUMBER(G198),G198&gt;0,OR(D198="",D198=0),OR(E198="",E198=0)))),"REVISAR: CAPTURA DE VENTA",IF(AND(C198="Ajuste salida",NOT(AND(C198="Ajuste salida",ISNUMBER(F198),F198&gt;0,OR(D198="",D198=0),OR(E198="",E198=0),OR(G198="",G198=0)))),"REVISAR: CAPTURA DE AJUSTE",IF(K198&lt;0,"REVISAR: INVENTARIO NEGATIVO","OK"))))))))))</f>
        <v/>
      </c>
    </row>
    <row r="199" spans="1:17" ht="16.05" customHeight="1">
      <c r="A199" s="17"/>
      <c r="B199" s="17"/>
      <c r="C199" s="17"/>
      <c r="D199" s="17"/>
      <c r="E199" s="17"/>
      <c r="F199" s="17"/>
      <c r="G199" s="17"/>
      <c r="H199" s="17"/>
      <c r="I199" s="22" t="str">
        <f t="shared" si="16"/>
        <v/>
      </c>
      <c r="J199" s="22" t="str">
        <f t="shared" si="17"/>
        <v/>
      </c>
      <c r="K199" s="22">
        <f t="shared" si="18"/>
        <v>87</v>
      </c>
      <c r="L199" s="22">
        <f t="shared" si="19"/>
        <v>11.673728813559322</v>
      </c>
      <c r="M199" s="22">
        <f t="shared" si="20"/>
        <v>0</v>
      </c>
      <c r="N199" s="22">
        <f t="shared" si="21"/>
        <v>1015.6144067796611</v>
      </c>
      <c r="O199" s="22">
        <f t="shared" si="22"/>
        <v>340</v>
      </c>
      <c r="P199" s="22">
        <f t="shared" si="23"/>
        <v>253</v>
      </c>
      <c r="Q199" s="24" t="str">
        <f>IF(COUNTA(A199:H199)=0,"",IF(A199="","REVISAR: FALTA FECHA",IF(NOT(ISNUMBER(A199)),"REVISAR: FECHA INVÁLIDA",IF(B199="","REVISAR: FALTA DOCUMENTO",IF(NOT(OR(C199="Compra",C199="Venta",C199="Ajuste entrada",C199="Ajuste salida")),"REVISAR: TIPO INVÁLIDO",IF(A199&lt;MAX($A$10:A198),"REVISAR: FECHA FUERA DE ORDEN",IF(AND(OR(C199="Compra",C199="Ajuste entrada"),NOT(AND(OR(C199="Compra",C199="Ajuste entrada"),ISNUMBER(D199),D199&gt;0,ISNUMBER(E199),E199&gt;0,OR(F199="",F199=0),OR(G199="",G199=0)))),"REVISAR: CAPTURA DE ENTRADA",IF(AND(C199="Venta",NOT(AND(C199="Venta",ISNUMBER(F199),F199&gt;0,ISNUMBER(G199),G199&gt;0,OR(D199="",D199=0),OR(E199="",E199=0)))),"REVISAR: CAPTURA DE VENTA",IF(AND(C199="Ajuste salida",NOT(AND(C199="Ajuste salida",ISNUMBER(F199),F199&gt;0,OR(D199="",D199=0),OR(E199="",E199=0),OR(G199="",G199=0)))),"REVISAR: CAPTURA DE AJUSTE",IF(K199&lt;0,"REVISAR: INVENTARIO NEGATIVO","OK"))))))))))</f>
        <v/>
      </c>
    </row>
    <row r="200" spans="1:17" ht="16.05" customHeight="1">
      <c r="A200" s="17"/>
      <c r="B200" s="17"/>
      <c r="C200" s="17"/>
      <c r="D200" s="17"/>
      <c r="E200" s="17"/>
      <c r="F200" s="17"/>
      <c r="G200" s="17"/>
      <c r="H200" s="17"/>
      <c r="I200" s="22" t="str">
        <f t="shared" si="16"/>
        <v/>
      </c>
      <c r="J200" s="22" t="str">
        <f t="shared" si="17"/>
        <v/>
      </c>
      <c r="K200" s="22">
        <f t="shared" si="18"/>
        <v>87</v>
      </c>
      <c r="L200" s="22">
        <f t="shared" si="19"/>
        <v>11.673728813559322</v>
      </c>
      <c r="M200" s="22">
        <f t="shared" si="20"/>
        <v>0</v>
      </c>
      <c r="N200" s="22">
        <f t="shared" si="21"/>
        <v>1015.6144067796611</v>
      </c>
      <c r="O200" s="22">
        <f t="shared" si="22"/>
        <v>340</v>
      </c>
      <c r="P200" s="22">
        <f t="shared" si="23"/>
        <v>253</v>
      </c>
      <c r="Q200" s="24" t="str">
        <f>IF(COUNTA(A200:H200)=0,"",IF(A200="","REVISAR: FALTA FECHA",IF(NOT(ISNUMBER(A200)),"REVISAR: FECHA INVÁLIDA",IF(B200="","REVISAR: FALTA DOCUMENTO",IF(NOT(OR(C200="Compra",C200="Venta",C200="Ajuste entrada",C200="Ajuste salida")),"REVISAR: TIPO INVÁLIDO",IF(A200&lt;MAX($A$10:A199),"REVISAR: FECHA FUERA DE ORDEN",IF(AND(OR(C200="Compra",C200="Ajuste entrada"),NOT(AND(OR(C200="Compra",C200="Ajuste entrada"),ISNUMBER(D200),D200&gt;0,ISNUMBER(E200),E200&gt;0,OR(F200="",F200=0),OR(G200="",G200=0)))),"REVISAR: CAPTURA DE ENTRADA",IF(AND(C200="Venta",NOT(AND(C200="Venta",ISNUMBER(F200),F200&gt;0,ISNUMBER(G200),G200&gt;0,OR(D200="",D200=0),OR(E200="",E200=0)))),"REVISAR: CAPTURA DE VENTA",IF(AND(C200="Ajuste salida",NOT(AND(C200="Ajuste salida",ISNUMBER(F200),F200&gt;0,OR(D200="",D200=0),OR(E200="",E200=0),OR(G200="",G200=0)))),"REVISAR: CAPTURA DE AJUSTE",IF(K200&lt;0,"REVISAR: INVENTARIO NEGATIVO","OK"))))))))))</f>
        <v/>
      </c>
    </row>
    <row r="201" spans="1:17" ht="16.05" customHeight="1">
      <c r="A201" s="17"/>
      <c r="B201" s="17"/>
      <c r="C201" s="17"/>
      <c r="D201" s="17"/>
      <c r="E201" s="17"/>
      <c r="F201" s="17"/>
      <c r="G201" s="17"/>
      <c r="H201" s="17"/>
      <c r="I201" s="22" t="str">
        <f t="shared" si="16"/>
        <v/>
      </c>
      <c r="J201" s="22" t="str">
        <f t="shared" si="17"/>
        <v/>
      </c>
      <c r="K201" s="22">
        <f t="shared" si="18"/>
        <v>87</v>
      </c>
      <c r="L201" s="22">
        <f t="shared" si="19"/>
        <v>11.673728813559322</v>
      </c>
      <c r="M201" s="22">
        <f t="shared" si="20"/>
        <v>0</v>
      </c>
      <c r="N201" s="22">
        <f t="shared" si="21"/>
        <v>1015.6144067796611</v>
      </c>
      <c r="O201" s="22">
        <f t="shared" si="22"/>
        <v>340</v>
      </c>
      <c r="P201" s="22">
        <f t="shared" si="23"/>
        <v>253</v>
      </c>
      <c r="Q201" s="24" t="str">
        <f>IF(COUNTA(A201:H201)=0,"",IF(A201="","REVISAR: FALTA FECHA",IF(NOT(ISNUMBER(A201)),"REVISAR: FECHA INVÁLIDA",IF(B201="","REVISAR: FALTA DOCUMENTO",IF(NOT(OR(C201="Compra",C201="Venta",C201="Ajuste entrada",C201="Ajuste salida")),"REVISAR: TIPO INVÁLIDO",IF(A201&lt;MAX($A$10:A200),"REVISAR: FECHA FUERA DE ORDEN",IF(AND(OR(C201="Compra",C201="Ajuste entrada"),NOT(AND(OR(C201="Compra",C201="Ajuste entrada"),ISNUMBER(D201),D201&gt;0,ISNUMBER(E201),E201&gt;0,OR(F201="",F201=0),OR(G201="",G201=0)))),"REVISAR: CAPTURA DE ENTRADA",IF(AND(C201="Venta",NOT(AND(C201="Venta",ISNUMBER(F201),F201&gt;0,ISNUMBER(G201),G201&gt;0,OR(D201="",D201=0),OR(E201="",E201=0)))),"REVISAR: CAPTURA DE VENTA",IF(AND(C201="Ajuste salida",NOT(AND(C201="Ajuste salida",ISNUMBER(F201),F201&gt;0,OR(D201="",D201=0),OR(E201="",E201=0),OR(G201="",G201=0)))),"REVISAR: CAPTURA DE AJUSTE",IF(K201&lt;0,"REVISAR: INVENTARIO NEGATIVO","OK"))))))))))</f>
        <v/>
      </c>
    </row>
    <row r="202" spans="1:17" ht="16.05" customHeight="1">
      <c r="A202" s="17"/>
      <c r="B202" s="17"/>
      <c r="C202" s="17"/>
      <c r="D202" s="17"/>
      <c r="E202" s="17"/>
      <c r="F202" s="17"/>
      <c r="G202" s="17"/>
      <c r="H202" s="17"/>
      <c r="I202" s="22" t="str">
        <f t="shared" ref="I202:I259" si="24">IF(A202="","",IF(AND(OR(C202="Compra",C202="Ajuste entrada"),ISNUMBER(D202),D202&gt;0,ISNUMBER(E202),E202&gt;0,OR(F202="",F202=0),OR(G202="",G202=0)),D202*E202,0))</f>
        <v/>
      </c>
      <c r="J202" s="22" t="str">
        <f t="shared" ref="J202:J259" si="25">IF(A202="","",IF(AND(C202="Venta",ISNUMBER(F202),F202&gt;0,ISNUMBER(G202),G202&gt;0,OR(D202="",D202=0),OR(E202="",E202=0)),F202*G202,0))</f>
        <v/>
      </c>
      <c r="K202" s="22">
        <f t="shared" si="18"/>
        <v>87</v>
      </c>
      <c r="L202" s="22">
        <f t="shared" si="19"/>
        <v>11.673728813559322</v>
      </c>
      <c r="M202" s="22">
        <f t="shared" si="20"/>
        <v>0</v>
      </c>
      <c r="N202" s="22">
        <f t="shared" si="21"/>
        <v>1015.6144067796611</v>
      </c>
      <c r="O202" s="22">
        <f t="shared" si="22"/>
        <v>340</v>
      </c>
      <c r="P202" s="22">
        <f t="shared" si="23"/>
        <v>253</v>
      </c>
      <c r="Q202" s="24" t="str">
        <f>IF(COUNTA(A202:H202)=0,"",IF(A202="","REVISAR: FALTA FECHA",IF(NOT(ISNUMBER(A202)),"REVISAR: FECHA INVÁLIDA",IF(B202="","REVISAR: FALTA DOCUMENTO",IF(NOT(OR(C202="Compra",C202="Venta",C202="Ajuste entrada",C202="Ajuste salida")),"REVISAR: TIPO INVÁLIDO",IF(A202&lt;MAX($A$10:A201),"REVISAR: FECHA FUERA DE ORDEN",IF(AND(OR(C202="Compra",C202="Ajuste entrada"),NOT(AND(OR(C202="Compra",C202="Ajuste entrada"),ISNUMBER(D202),D202&gt;0,ISNUMBER(E202),E202&gt;0,OR(F202="",F202=0),OR(G202="",G202=0)))),"REVISAR: CAPTURA DE ENTRADA",IF(AND(C202="Venta",NOT(AND(C202="Venta",ISNUMBER(F202),F202&gt;0,ISNUMBER(G202),G202&gt;0,OR(D202="",D202=0),OR(E202="",E202=0)))),"REVISAR: CAPTURA DE VENTA",IF(AND(C202="Ajuste salida",NOT(AND(C202="Ajuste salida",ISNUMBER(F202),F202&gt;0,OR(D202="",D202=0),OR(E202="",E202=0),OR(G202="",G202=0)))),"REVISAR: CAPTURA DE AJUSTE",IF(K202&lt;0,"REVISAR: INVENTARIO NEGATIVO","OK"))))))))))</f>
        <v/>
      </c>
    </row>
    <row r="203" spans="1:17" ht="16.05" customHeight="1">
      <c r="A203" s="17"/>
      <c r="B203" s="17"/>
      <c r="C203" s="17"/>
      <c r="D203" s="17"/>
      <c r="E203" s="17"/>
      <c r="F203" s="17"/>
      <c r="G203" s="17"/>
      <c r="H203" s="17"/>
      <c r="I203" s="22" t="str">
        <f t="shared" si="24"/>
        <v/>
      </c>
      <c r="J203" s="22" t="str">
        <f t="shared" si="25"/>
        <v/>
      </c>
      <c r="K203" s="22">
        <f t="shared" ref="K203:K259" si="26">IF(A203="",K202,K202+IF(AND(OR(C203="Compra",C203="Ajuste entrada"),ISNUMBER(D203),D203&gt;0,ISNUMBER(E203),E203&gt;0,OR(F203="",F203=0),OR(G203="",G203=0)),D203,0)-IF(OR(AND(C203="Venta",ISNUMBER(F203),F203&gt;0,ISNUMBER(G203),G203&gt;0,OR(D203="",D203=0),OR(E203="",E203=0)),AND(C203="Ajuste salida",ISNUMBER(F203),F203&gt;0,OR(D203="",D203=0),OR(E203="",E203=0),OR(G203="",G203=0))),F203,0))</f>
        <v>87</v>
      </c>
      <c r="L203" s="22">
        <f t="shared" ref="L203:L259" si="27">IF(A203="",L202,IF(AND(OR(C203="Compra",C203="Ajuste entrada"),ISNUMBER(D203),D203&gt;0,ISNUMBER(E203),E203&gt;0,OR(F203="",F203=0),OR(G203="",G203=0)),(N202+I203)/(K202+D203),L202))</f>
        <v>11.673728813559322</v>
      </c>
      <c r="M203" s="22">
        <f t="shared" ref="M203:M259" si="28">IF(A203="",0,IF(OR(AND(C203="Venta",ISNUMBER(F203),F203&gt;0,ISNUMBER(G203),G203&gt;0,OR(D203="",D203=0),OR(E203="",E203=0)),AND(C203="Ajuste salida",ISNUMBER(F203),F203&gt;0,OR(D203="",D203=0),OR(E203="",E203=0),OR(G203="",G203=0))),F203*L202,0))</f>
        <v>0</v>
      </c>
      <c r="N203" s="22">
        <f t="shared" ref="N203:N266" si="29">IF(A203="",N202,N202+I203-M203)</f>
        <v>1015.6144067796611</v>
      </c>
      <c r="O203" s="22">
        <f t="shared" ref="O203:O259" si="30">IF(A203="",O202,O202+IF(AND(OR(C203="Compra",C203="Ajuste entrada"),ISNUMBER(D203),D203&gt;0,ISNUMBER(E203),E203&gt;0,OR(F203="",F203=0),OR(G203="",G203=0)),D203,0))</f>
        <v>340</v>
      </c>
      <c r="P203" s="22">
        <f t="shared" ref="P203:P259" si="31">IF(A203="",P202,P202+IF(OR(AND(C203="Venta",ISNUMBER(F203),F203&gt;0,ISNUMBER(G203),G203&gt;0,OR(D203="",D203=0),OR(E203="",E203=0)),AND(C203="Ajuste salida",ISNUMBER(F203),F203&gt;0,OR(D203="",D203=0),OR(E203="",E203=0),OR(G203="",G203=0))),F203,0))</f>
        <v>253</v>
      </c>
      <c r="Q203" s="24" t="str">
        <f>IF(COUNTA(A203:H203)=0,"",IF(A203="","REVISAR: FALTA FECHA",IF(NOT(ISNUMBER(A203)),"REVISAR: FECHA INVÁLIDA",IF(B203="","REVISAR: FALTA DOCUMENTO",IF(NOT(OR(C203="Compra",C203="Venta",C203="Ajuste entrada",C203="Ajuste salida")),"REVISAR: TIPO INVÁLIDO",IF(A203&lt;MAX($A$10:A202),"REVISAR: FECHA FUERA DE ORDEN",IF(AND(OR(C203="Compra",C203="Ajuste entrada"),NOT(AND(OR(C203="Compra",C203="Ajuste entrada"),ISNUMBER(D203),D203&gt;0,ISNUMBER(E203),E203&gt;0,OR(F203="",F203=0),OR(G203="",G203=0)))),"REVISAR: CAPTURA DE ENTRADA",IF(AND(C203="Venta",NOT(AND(C203="Venta",ISNUMBER(F203),F203&gt;0,ISNUMBER(G203),G203&gt;0,OR(D203="",D203=0),OR(E203="",E203=0)))),"REVISAR: CAPTURA DE VENTA",IF(AND(C203="Ajuste salida",NOT(AND(C203="Ajuste salida",ISNUMBER(F203),F203&gt;0,OR(D203="",D203=0),OR(E203="",E203=0),OR(G203="",G203=0)))),"REVISAR: CAPTURA DE AJUSTE",IF(K203&lt;0,"REVISAR: INVENTARIO NEGATIVO","OK"))))))))))</f>
        <v/>
      </c>
    </row>
    <row r="204" spans="1:17" ht="16.05" customHeight="1">
      <c r="A204" s="17"/>
      <c r="B204" s="17"/>
      <c r="C204" s="17"/>
      <c r="D204" s="17"/>
      <c r="E204" s="17"/>
      <c r="F204" s="17"/>
      <c r="G204" s="17"/>
      <c r="H204" s="17"/>
      <c r="I204" s="22" t="str">
        <f t="shared" si="24"/>
        <v/>
      </c>
      <c r="J204" s="22" t="str">
        <f t="shared" si="25"/>
        <v/>
      </c>
      <c r="K204" s="22">
        <f t="shared" si="26"/>
        <v>87</v>
      </c>
      <c r="L204" s="22">
        <f t="shared" si="27"/>
        <v>11.673728813559322</v>
      </c>
      <c r="M204" s="22">
        <f t="shared" si="28"/>
        <v>0</v>
      </c>
      <c r="N204" s="22">
        <f t="shared" si="29"/>
        <v>1015.6144067796611</v>
      </c>
      <c r="O204" s="22">
        <f t="shared" si="30"/>
        <v>340</v>
      </c>
      <c r="P204" s="22">
        <f t="shared" si="31"/>
        <v>253</v>
      </c>
      <c r="Q204" s="24" t="str">
        <f>IF(COUNTA(A204:H204)=0,"",IF(A204="","REVISAR: FALTA FECHA",IF(NOT(ISNUMBER(A204)),"REVISAR: FECHA INVÁLIDA",IF(B204="","REVISAR: FALTA DOCUMENTO",IF(NOT(OR(C204="Compra",C204="Venta",C204="Ajuste entrada",C204="Ajuste salida")),"REVISAR: TIPO INVÁLIDO",IF(A204&lt;MAX($A$10:A203),"REVISAR: FECHA FUERA DE ORDEN",IF(AND(OR(C204="Compra",C204="Ajuste entrada"),NOT(AND(OR(C204="Compra",C204="Ajuste entrada"),ISNUMBER(D204),D204&gt;0,ISNUMBER(E204),E204&gt;0,OR(F204="",F204=0),OR(G204="",G204=0)))),"REVISAR: CAPTURA DE ENTRADA",IF(AND(C204="Venta",NOT(AND(C204="Venta",ISNUMBER(F204),F204&gt;0,ISNUMBER(G204),G204&gt;0,OR(D204="",D204=0),OR(E204="",E204=0)))),"REVISAR: CAPTURA DE VENTA",IF(AND(C204="Ajuste salida",NOT(AND(C204="Ajuste salida",ISNUMBER(F204),F204&gt;0,OR(D204="",D204=0),OR(E204="",E204=0),OR(G204="",G204=0)))),"REVISAR: CAPTURA DE AJUSTE",IF(K204&lt;0,"REVISAR: INVENTARIO NEGATIVO","OK"))))))))))</f>
        <v/>
      </c>
    </row>
    <row r="205" spans="1:17" ht="16.05" customHeight="1">
      <c r="A205" s="17"/>
      <c r="B205" s="17"/>
      <c r="C205" s="17"/>
      <c r="D205" s="17"/>
      <c r="E205" s="17"/>
      <c r="F205" s="17"/>
      <c r="G205" s="17"/>
      <c r="H205" s="17"/>
      <c r="I205" s="22" t="str">
        <f t="shared" si="24"/>
        <v/>
      </c>
      <c r="J205" s="22" t="str">
        <f t="shared" si="25"/>
        <v/>
      </c>
      <c r="K205" s="22">
        <f t="shared" si="26"/>
        <v>87</v>
      </c>
      <c r="L205" s="22">
        <f t="shared" si="27"/>
        <v>11.673728813559322</v>
      </c>
      <c r="M205" s="22">
        <f t="shared" si="28"/>
        <v>0</v>
      </c>
      <c r="N205" s="22">
        <f t="shared" si="29"/>
        <v>1015.6144067796611</v>
      </c>
      <c r="O205" s="22">
        <f t="shared" si="30"/>
        <v>340</v>
      </c>
      <c r="P205" s="22">
        <f t="shared" si="31"/>
        <v>253</v>
      </c>
      <c r="Q205" s="24" t="str">
        <f>IF(COUNTA(A205:H205)=0,"",IF(A205="","REVISAR: FALTA FECHA",IF(NOT(ISNUMBER(A205)),"REVISAR: FECHA INVÁLIDA",IF(B205="","REVISAR: FALTA DOCUMENTO",IF(NOT(OR(C205="Compra",C205="Venta",C205="Ajuste entrada",C205="Ajuste salida")),"REVISAR: TIPO INVÁLIDO",IF(A205&lt;MAX($A$10:A204),"REVISAR: FECHA FUERA DE ORDEN",IF(AND(OR(C205="Compra",C205="Ajuste entrada"),NOT(AND(OR(C205="Compra",C205="Ajuste entrada"),ISNUMBER(D205),D205&gt;0,ISNUMBER(E205),E205&gt;0,OR(F205="",F205=0),OR(G205="",G205=0)))),"REVISAR: CAPTURA DE ENTRADA",IF(AND(C205="Venta",NOT(AND(C205="Venta",ISNUMBER(F205),F205&gt;0,ISNUMBER(G205),G205&gt;0,OR(D205="",D205=0),OR(E205="",E205=0)))),"REVISAR: CAPTURA DE VENTA",IF(AND(C205="Ajuste salida",NOT(AND(C205="Ajuste salida",ISNUMBER(F205),F205&gt;0,OR(D205="",D205=0),OR(E205="",E205=0),OR(G205="",G205=0)))),"REVISAR: CAPTURA DE AJUSTE",IF(K205&lt;0,"REVISAR: INVENTARIO NEGATIVO","OK"))))))))))</f>
        <v/>
      </c>
    </row>
    <row r="206" spans="1:17" ht="16.05" customHeight="1">
      <c r="A206" s="17"/>
      <c r="B206" s="17"/>
      <c r="C206" s="17"/>
      <c r="D206" s="17"/>
      <c r="E206" s="17"/>
      <c r="F206" s="17"/>
      <c r="G206" s="17"/>
      <c r="H206" s="17"/>
      <c r="I206" s="22" t="str">
        <f t="shared" si="24"/>
        <v/>
      </c>
      <c r="J206" s="22" t="str">
        <f t="shared" si="25"/>
        <v/>
      </c>
      <c r="K206" s="22">
        <f t="shared" si="26"/>
        <v>87</v>
      </c>
      <c r="L206" s="22">
        <f t="shared" si="27"/>
        <v>11.673728813559322</v>
      </c>
      <c r="M206" s="22">
        <f t="shared" si="28"/>
        <v>0</v>
      </c>
      <c r="N206" s="22">
        <f t="shared" si="29"/>
        <v>1015.6144067796611</v>
      </c>
      <c r="O206" s="22">
        <f t="shared" si="30"/>
        <v>340</v>
      </c>
      <c r="P206" s="22">
        <f t="shared" si="31"/>
        <v>253</v>
      </c>
      <c r="Q206" s="24" t="str">
        <f>IF(COUNTA(A206:H206)=0,"",IF(A206="","REVISAR: FALTA FECHA",IF(NOT(ISNUMBER(A206)),"REVISAR: FECHA INVÁLIDA",IF(B206="","REVISAR: FALTA DOCUMENTO",IF(NOT(OR(C206="Compra",C206="Venta",C206="Ajuste entrada",C206="Ajuste salida")),"REVISAR: TIPO INVÁLIDO",IF(A206&lt;MAX($A$10:A205),"REVISAR: FECHA FUERA DE ORDEN",IF(AND(OR(C206="Compra",C206="Ajuste entrada"),NOT(AND(OR(C206="Compra",C206="Ajuste entrada"),ISNUMBER(D206),D206&gt;0,ISNUMBER(E206),E206&gt;0,OR(F206="",F206=0),OR(G206="",G206=0)))),"REVISAR: CAPTURA DE ENTRADA",IF(AND(C206="Venta",NOT(AND(C206="Venta",ISNUMBER(F206),F206&gt;0,ISNUMBER(G206),G206&gt;0,OR(D206="",D206=0),OR(E206="",E206=0)))),"REVISAR: CAPTURA DE VENTA",IF(AND(C206="Ajuste salida",NOT(AND(C206="Ajuste salida",ISNUMBER(F206),F206&gt;0,OR(D206="",D206=0),OR(E206="",E206=0),OR(G206="",G206=0)))),"REVISAR: CAPTURA DE AJUSTE",IF(K206&lt;0,"REVISAR: INVENTARIO NEGATIVO","OK"))))))))))</f>
        <v/>
      </c>
    </row>
    <row r="207" spans="1:17" ht="16.05" customHeight="1">
      <c r="A207" s="17"/>
      <c r="B207" s="17"/>
      <c r="C207" s="17"/>
      <c r="D207" s="17"/>
      <c r="E207" s="17"/>
      <c r="F207" s="17"/>
      <c r="G207" s="17"/>
      <c r="H207" s="17"/>
      <c r="I207" s="22" t="str">
        <f t="shared" si="24"/>
        <v/>
      </c>
      <c r="J207" s="22" t="str">
        <f t="shared" si="25"/>
        <v/>
      </c>
      <c r="K207" s="22">
        <f t="shared" si="26"/>
        <v>87</v>
      </c>
      <c r="L207" s="22">
        <f t="shared" si="27"/>
        <v>11.673728813559322</v>
      </c>
      <c r="M207" s="22">
        <f t="shared" si="28"/>
        <v>0</v>
      </c>
      <c r="N207" s="22">
        <f t="shared" si="29"/>
        <v>1015.6144067796611</v>
      </c>
      <c r="O207" s="22">
        <f t="shared" si="30"/>
        <v>340</v>
      </c>
      <c r="P207" s="22">
        <f t="shared" si="31"/>
        <v>253</v>
      </c>
      <c r="Q207" s="24" t="str">
        <f>IF(COUNTA(A207:H207)=0,"",IF(A207="","REVISAR: FALTA FECHA",IF(NOT(ISNUMBER(A207)),"REVISAR: FECHA INVÁLIDA",IF(B207="","REVISAR: FALTA DOCUMENTO",IF(NOT(OR(C207="Compra",C207="Venta",C207="Ajuste entrada",C207="Ajuste salida")),"REVISAR: TIPO INVÁLIDO",IF(A207&lt;MAX($A$10:A206),"REVISAR: FECHA FUERA DE ORDEN",IF(AND(OR(C207="Compra",C207="Ajuste entrada"),NOT(AND(OR(C207="Compra",C207="Ajuste entrada"),ISNUMBER(D207),D207&gt;0,ISNUMBER(E207),E207&gt;0,OR(F207="",F207=0),OR(G207="",G207=0)))),"REVISAR: CAPTURA DE ENTRADA",IF(AND(C207="Venta",NOT(AND(C207="Venta",ISNUMBER(F207),F207&gt;0,ISNUMBER(G207),G207&gt;0,OR(D207="",D207=0),OR(E207="",E207=0)))),"REVISAR: CAPTURA DE VENTA",IF(AND(C207="Ajuste salida",NOT(AND(C207="Ajuste salida",ISNUMBER(F207),F207&gt;0,OR(D207="",D207=0),OR(E207="",E207=0),OR(G207="",G207=0)))),"REVISAR: CAPTURA DE AJUSTE",IF(K207&lt;0,"REVISAR: INVENTARIO NEGATIVO","OK"))))))))))</f>
        <v/>
      </c>
    </row>
    <row r="208" spans="1:17" ht="16.05" customHeight="1">
      <c r="A208" s="17"/>
      <c r="B208" s="17"/>
      <c r="C208" s="17"/>
      <c r="D208" s="17"/>
      <c r="E208" s="17"/>
      <c r="F208" s="17"/>
      <c r="G208" s="17"/>
      <c r="H208" s="17"/>
      <c r="I208" s="22" t="str">
        <f t="shared" si="24"/>
        <v/>
      </c>
      <c r="J208" s="22" t="str">
        <f t="shared" si="25"/>
        <v/>
      </c>
      <c r="K208" s="22">
        <f t="shared" si="26"/>
        <v>87</v>
      </c>
      <c r="L208" s="22">
        <f t="shared" si="27"/>
        <v>11.673728813559322</v>
      </c>
      <c r="M208" s="22">
        <f t="shared" si="28"/>
        <v>0</v>
      </c>
      <c r="N208" s="22">
        <f t="shared" si="29"/>
        <v>1015.6144067796611</v>
      </c>
      <c r="O208" s="22">
        <f t="shared" si="30"/>
        <v>340</v>
      </c>
      <c r="P208" s="22">
        <f t="shared" si="31"/>
        <v>253</v>
      </c>
      <c r="Q208" s="24" t="str">
        <f>IF(COUNTA(A208:H208)=0,"",IF(A208="","REVISAR: FALTA FECHA",IF(NOT(ISNUMBER(A208)),"REVISAR: FECHA INVÁLIDA",IF(B208="","REVISAR: FALTA DOCUMENTO",IF(NOT(OR(C208="Compra",C208="Venta",C208="Ajuste entrada",C208="Ajuste salida")),"REVISAR: TIPO INVÁLIDO",IF(A208&lt;MAX($A$10:A207),"REVISAR: FECHA FUERA DE ORDEN",IF(AND(OR(C208="Compra",C208="Ajuste entrada"),NOT(AND(OR(C208="Compra",C208="Ajuste entrada"),ISNUMBER(D208),D208&gt;0,ISNUMBER(E208),E208&gt;0,OR(F208="",F208=0),OR(G208="",G208=0)))),"REVISAR: CAPTURA DE ENTRADA",IF(AND(C208="Venta",NOT(AND(C208="Venta",ISNUMBER(F208),F208&gt;0,ISNUMBER(G208),G208&gt;0,OR(D208="",D208=0),OR(E208="",E208=0)))),"REVISAR: CAPTURA DE VENTA",IF(AND(C208="Ajuste salida",NOT(AND(C208="Ajuste salida",ISNUMBER(F208),F208&gt;0,OR(D208="",D208=0),OR(E208="",E208=0),OR(G208="",G208=0)))),"REVISAR: CAPTURA DE AJUSTE",IF(K208&lt;0,"REVISAR: INVENTARIO NEGATIVO","OK"))))))))))</f>
        <v/>
      </c>
    </row>
    <row r="209" spans="1:17" ht="16.05" customHeight="1">
      <c r="A209" s="17"/>
      <c r="B209" s="17"/>
      <c r="C209" s="17"/>
      <c r="D209" s="17"/>
      <c r="E209" s="17"/>
      <c r="F209" s="17"/>
      <c r="G209" s="17"/>
      <c r="H209" s="17"/>
      <c r="I209" s="22" t="str">
        <f t="shared" si="24"/>
        <v/>
      </c>
      <c r="J209" s="22" t="str">
        <f t="shared" si="25"/>
        <v/>
      </c>
      <c r="K209" s="22">
        <f t="shared" si="26"/>
        <v>87</v>
      </c>
      <c r="L209" s="22">
        <f t="shared" si="27"/>
        <v>11.673728813559322</v>
      </c>
      <c r="M209" s="22">
        <f t="shared" si="28"/>
        <v>0</v>
      </c>
      <c r="N209" s="22">
        <f t="shared" si="29"/>
        <v>1015.6144067796611</v>
      </c>
      <c r="O209" s="22">
        <f t="shared" si="30"/>
        <v>340</v>
      </c>
      <c r="P209" s="22">
        <f t="shared" si="31"/>
        <v>253</v>
      </c>
      <c r="Q209" s="24" t="str">
        <f>IF(COUNTA(A209:H209)=0,"",IF(A209="","REVISAR: FALTA FECHA",IF(NOT(ISNUMBER(A209)),"REVISAR: FECHA INVÁLIDA",IF(B209="","REVISAR: FALTA DOCUMENTO",IF(NOT(OR(C209="Compra",C209="Venta",C209="Ajuste entrada",C209="Ajuste salida")),"REVISAR: TIPO INVÁLIDO",IF(A209&lt;MAX($A$10:A208),"REVISAR: FECHA FUERA DE ORDEN",IF(AND(OR(C209="Compra",C209="Ajuste entrada"),NOT(AND(OR(C209="Compra",C209="Ajuste entrada"),ISNUMBER(D209),D209&gt;0,ISNUMBER(E209),E209&gt;0,OR(F209="",F209=0),OR(G209="",G209=0)))),"REVISAR: CAPTURA DE ENTRADA",IF(AND(C209="Venta",NOT(AND(C209="Venta",ISNUMBER(F209),F209&gt;0,ISNUMBER(G209),G209&gt;0,OR(D209="",D209=0),OR(E209="",E209=0)))),"REVISAR: CAPTURA DE VENTA",IF(AND(C209="Ajuste salida",NOT(AND(C209="Ajuste salida",ISNUMBER(F209),F209&gt;0,OR(D209="",D209=0),OR(E209="",E209=0),OR(G209="",G209=0)))),"REVISAR: CAPTURA DE AJUSTE",IF(K209&lt;0,"REVISAR: INVENTARIO NEGATIVO","OK"))))))))))</f>
        <v/>
      </c>
    </row>
    <row r="210" spans="1:17" ht="16.05" customHeight="1">
      <c r="A210" s="17"/>
      <c r="B210" s="17"/>
      <c r="C210" s="17"/>
      <c r="D210" s="17"/>
      <c r="E210" s="17"/>
      <c r="F210" s="17"/>
      <c r="G210" s="17"/>
      <c r="H210" s="17"/>
      <c r="I210" s="22" t="str">
        <f t="shared" si="24"/>
        <v/>
      </c>
      <c r="J210" s="22" t="str">
        <f t="shared" si="25"/>
        <v/>
      </c>
      <c r="K210" s="22">
        <f t="shared" si="26"/>
        <v>87</v>
      </c>
      <c r="L210" s="22">
        <f t="shared" si="27"/>
        <v>11.673728813559322</v>
      </c>
      <c r="M210" s="22">
        <f t="shared" si="28"/>
        <v>0</v>
      </c>
      <c r="N210" s="22">
        <f t="shared" si="29"/>
        <v>1015.6144067796611</v>
      </c>
      <c r="O210" s="22">
        <f t="shared" si="30"/>
        <v>340</v>
      </c>
      <c r="P210" s="22">
        <f t="shared" si="31"/>
        <v>253</v>
      </c>
      <c r="Q210" s="24" t="str">
        <f>IF(COUNTA(A210:H210)=0,"",IF(A210="","REVISAR: FALTA FECHA",IF(NOT(ISNUMBER(A210)),"REVISAR: FECHA INVÁLIDA",IF(B210="","REVISAR: FALTA DOCUMENTO",IF(NOT(OR(C210="Compra",C210="Venta",C210="Ajuste entrada",C210="Ajuste salida")),"REVISAR: TIPO INVÁLIDO",IF(A210&lt;MAX($A$10:A209),"REVISAR: FECHA FUERA DE ORDEN",IF(AND(OR(C210="Compra",C210="Ajuste entrada"),NOT(AND(OR(C210="Compra",C210="Ajuste entrada"),ISNUMBER(D210),D210&gt;0,ISNUMBER(E210),E210&gt;0,OR(F210="",F210=0),OR(G210="",G210=0)))),"REVISAR: CAPTURA DE ENTRADA",IF(AND(C210="Venta",NOT(AND(C210="Venta",ISNUMBER(F210),F210&gt;0,ISNUMBER(G210),G210&gt;0,OR(D210="",D210=0),OR(E210="",E210=0)))),"REVISAR: CAPTURA DE VENTA",IF(AND(C210="Ajuste salida",NOT(AND(C210="Ajuste salida",ISNUMBER(F210),F210&gt;0,OR(D210="",D210=0),OR(E210="",E210=0),OR(G210="",G210=0)))),"REVISAR: CAPTURA DE AJUSTE",IF(K210&lt;0,"REVISAR: INVENTARIO NEGATIVO","OK"))))))))))</f>
        <v/>
      </c>
    </row>
    <row r="211" spans="1:17" ht="16.05" customHeight="1">
      <c r="A211" s="17"/>
      <c r="B211" s="17"/>
      <c r="C211" s="17"/>
      <c r="D211" s="17"/>
      <c r="E211" s="17"/>
      <c r="F211" s="17"/>
      <c r="G211" s="17"/>
      <c r="H211" s="17"/>
      <c r="I211" s="22" t="str">
        <f t="shared" si="24"/>
        <v/>
      </c>
      <c r="J211" s="22" t="str">
        <f t="shared" si="25"/>
        <v/>
      </c>
      <c r="K211" s="22">
        <f t="shared" si="26"/>
        <v>87</v>
      </c>
      <c r="L211" s="22">
        <f t="shared" si="27"/>
        <v>11.673728813559322</v>
      </c>
      <c r="M211" s="22">
        <f t="shared" si="28"/>
        <v>0</v>
      </c>
      <c r="N211" s="22">
        <f t="shared" si="29"/>
        <v>1015.6144067796611</v>
      </c>
      <c r="O211" s="22">
        <f t="shared" si="30"/>
        <v>340</v>
      </c>
      <c r="P211" s="22">
        <f t="shared" si="31"/>
        <v>253</v>
      </c>
      <c r="Q211" s="24" t="str">
        <f>IF(COUNTA(A211:H211)=0,"",IF(A211="","REVISAR: FALTA FECHA",IF(NOT(ISNUMBER(A211)),"REVISAR: FECHA INVÁLIDA",IF(B211="","REVISAR: FALTA DOCUMENTO",IF(NOT(OR(C211="Compra",C211="Venta",C211="Ajuste entrada",C211="Ajuste salida")),"REVISAR: TIPO INVÁLIDO",IF(A211&lt;MAX($A$10:A210),"REVISAR: FECHA FUERA DE ORDEN",IF(AND(OR(C211="Compra",C211="Ajuste entrada"),NOT(AND(OR(C211="Compra",C211="Ajuste entrada"),ISNUMBER(D211),D211&gt;0,ISNUMBER(E211),E211&gt;0,OR(F211="",F211=0),OR(G211="",G211=0)))),"REVISAR: CAPTURA DE ENTRADA",IF(AND(C211="Venta",NOT(AND(C211="Venta",ISNUMBER(F211),F211&gt;0,ISNUMBER(G211),G211&gt;0,OR(D211="",D211=0),OR(E211="",E211=0)))),"REVISAR: CAPTURA DE VENTA",IF(AND(C211="Ajuste salida",NOT(AND(C211="Ajuste salida",ISNUMBER(F211),F211&gt;0,OR(D211="",D211=0),OR(E211="",E211=0),OR(G211="",G211=0)))),"REVISAR: CAPTURA DE AJUSTE",IF(K211&lt;0,"REVISAR: INVENTARIO NEGATIVO","OK"))))))))))</f>
        <v/>
      </c>
    </row>
    <row r="212" spans="1:17" ht="16.05" customHeight="1">
      <c r="A212" s="17"/>
      <c r="B212" s="17"/>
      <c r="C212" s="17"/>
      <c r="D212" s="17"/>
      <c r="E212" s="17"/>
      <c r="F212" s="17"/>
      <c r="G212" s="17"/>
      <c r="H212" s="17"/>
      <c r="I212" s="22" t="str">
        <f t="shared" si="24"/>
        <v/>
      </c>
      <c r="J212" s="22" t="str">
        <f t="shared" si="25"/>
        <v/>
      </c>
      <c r="K212" s="22">
        <f t="shared" si="26"/>
        <v>87</v>
      </c>
      <c r="L212" s="22">
        <f t="shared" si="27"/>
        <v>11.673728813559322</v>
      </c>
      <c r="M212" s="22">
        <f t="shared" si="28"/>
        <v>0</v>
      </c>
      <c r="N212" s="22">
        <f t="shared" si="29"/>
        <v>1015.6144067796611</v>
      </c>
      <c r="O212" s="22">
        <f t="shared" si="30"/>
        <v>340</v>
      </c>
      <c r="P212" s="22">
        <f t="shared" si="31"/>
        <v>253</v>
      </c>
      <c r="Q212" s="24" t="str">
        <f>IF(COUNTA(A212:H212)=0,"",IF(A212="","REVISAR: FALTA FECHA",IF(NOT(ISNUMBER(A212)),"REVISAR: FECHA INVÁLIDA",IF(B212="","REVISAR: FALTA DOCUMENTO",IF(NOT(OR(C212="Compra",C212="Venta",C212="Ajuste entrada",C212="Ajuste salida")),"REVISAR: TIPO INVÁLIDO",IF(A212&lt;MAX($A$10:A211),"REVISAR: FECHA FUERA DE ORDEN",IF(AND(OR(C212="Compra",C212="Ajuste entrada"),NOT(AND(OR(C212="Compra",C212="Ajuste entrada"),ISNUMBER(D212),D212&gt;0,ISNUMBER(E212),E212&gt;0,OR(F212="",F212=0),OR(G212="",G212=0)))),"REVISAR: CAPTURA DE ENTRADA",IF(AND(C212="Venta",NOT(AND(C212="Venta",ISNUMBER(F212),F212&gt;0,ISNUMBER(G212),G212&gt;0,OR(D212="",D212=0),OR(E212="",E212=0)))),"REVISAR: CAPTURA DE VENTA",IF(AND(C212="Ajuste salida",NOT(AND(C212="Ajuste salida",ISNUMBER(F212),F212&gt;0,OR(D212="",D212=0),OR(E212="",E212=0),OR(G212="",G212=0)))),"REVISAR: CAPTURA DE AJUSTE",IF(K212&lt;0,"REVISAR: INVENTARIO NEGATIVO","OK"))))))))))</f>
        <v/>
      </c>
    </row>
    <row r="213" spans="1:17" ht="16.05" customHeight="1">
      <c r="A213" s="17"/>
      <c r="B213" s="17"/>
      <c r="C213" s="17"/>
      <c r="D213" s="17"/>
      <c r="E213" s="17"/>
      <c r="F213" s="17"/>
      <c r="G213" s="17"/>
      <c r="H213" s="17"/>
      <c r="I213" s="22" t="str">
        <f t="shared" si="24"/>
        <v/>
      </c>
      <c r="J213" s="22" t="str">
        <f t="shared" si="25"/>
        <v/>
      </c>
      <c r="K213" s="22">
        <f t="shared" si="26"/>
        <v>87</v>
      </c>
      <c r="L213" s="22">
        <f t="shared" si="27"/>
        <v>11.673728813559322</v>
      </c>
      <c r="M213" s="22">
        <f t="shared" si="28"/>
        <v>0</v>
      </c>
      <c r="N213" s="22">
        <f t="shared" si="29"/>
        <v>1015.6144067796611</v>
      </c>
      <c r="O213" s="22">
        <f t="shared" si="30"/>
        <v>340</v>
      </c>
      <c r="P213" s="22">
        <f t="shared" si="31"/>
        <v>253</v>
      </c>
      <c r="Q213" s="24" t="str">
        <f>IF(COUNTA(A213:H213)=0,"",IF(A213="","REVISAR: FALTA FECHA",IF(NOT(ISNUMBER(A213)),"REVISAR: FECHA INVÁLIDA",IF(B213="","REVISAR: FALTA DOCUMENTO",IF(NOT(OR(C213="Compra",C213="Venta",C213="Ajuste entrada",C213="Ajuste salida")),"REVISAR: TIPO INVÁLIDO",IF(A213&lt;MAX($A$10:A212),"REVISAR: FECHA FUERA DE ORDEN",IF(AND(OR(C213="Compra",C213="Ajuste entrada"),NOT(AND(OR(C213="Compra",C213="Ajuste entrada"),ISNUMBER(D213),D213&gt;0,ISNUMBER(E213),E213&gt;0,OR(F213="",F213=0),OR(G213="",G213=0)))),"REVISAR: CAPTURA DE ENTRADA",IF(AND(C213="Venta",NOT(AND(C213="Venta",ISNUMBER(F213),F213&gt;0,ISNUMBER(G213),G213&gt;0,OR(D213="",D213=0),OR(E213="",E213=0)))),"REVISAR: CAPTURA DE VENTA",IF(AND(C213="Ajuste salida",NOT(AND(C213="Ajuste salida",ISNUMBER(F213),F213&gt;0,OR(D213="",D213=0),OR(E213="",E213=0),OR(G213="",G213=0)))),"REVISAR: CAPTURA DE AJUSTE",IF(K213&lt;0,"REVISAR: INVENTARIO NEGATIVO","OK"))))))))))</f>
        <v/>
      </c>
    </row>
    <row r="214" spans="1:17" ht="16.05" customHeight="1">
      <c r="A214" s="17"/>
      <c r="B214" s="17"/>
      <c r="C214" s="17"/>
      <c r="D214" s="17"/>
      <c r="E214" s="17"/>
      <c r="F214" s="17"/>
      <c r="G214" s="17"/>
      <c r="H214" s="17"/>
      <c r="I214" s="22" t="str">
        <f t="shared" si="24"/>
        <v/>
      </c>
      <c r="J214" s="22" t="str">
        <f t="shared" si="25"/>
        <v/>
      </c>
      <c r="K214" s="22">
        <f t="shared" si="26"/>
        <v>87</v>
      </c>
      <c r="L214" s="22">
        <f t="shared" si="27"/>
        <v>11.673728813559322</v>
      </c>
      <c r="M214" s="22">
        <f t="shared" si="28"/>
        <v>0</v>
      </c>
      <c r="N214" s="22">
        <f t="shared" si="29"/>
        <v>1015.6144067796611</v>
      </c>
      <c r="O214" s="22">
        <f t="shared" si="30"/>
        <v>340</v>
      </c>
      <c r="P214" s="22">
        <f t="shared" si="31"/>
        <v>253</v>
      </c>
      <c r="Q214" s="24" t="str">
        <f>IF(COUNTA(A214:H214)=0,"",IF(A214="","REVISAR: FALTA FECHA",IF(NOT(ISNUMBER(A214)),"REVISAR: FECHA INVÁLIDA",IF(B214="","REVISAR: FALTA DOCUMENTO",IF(NOT(OR(C214="Compra",C214="Venta",C214="Ajuste entrada",C214="Ajuste salida")),"REVISAR: TIPO INVÁLIDO",IF(A214&lt;MAX($A$10:A213),"REVISAR: FECHA FUERA DE ORDEN",IF(AND(OR(C214="Compra",C214="Ajuste entrada"),NOT(AND(OR(C214="Compra",C214="Ajuste entrada"),ISNUMBER(D214),D214&gt;0,ISNUMBER(E214),E214&gt;0,OR(F214="",F214=0),OR(G214="",G214=0)))),"REVISAR: CAPTURA DE ENTRADA",IF(AND(C214="Venta",NOT(AND(C214="Venta",ISNUMBER(F214),F214&gt;0,ISNUMBER(G214),G214&gt;0,OR(D214="",D214=0),OR(E214="",E214=0)))),"REVISAR: CAPTURA DE VENTA",IF(AND(C214="Ajuste salida",NOT(AND(C214="Ajuste salida",ISNUMBER(F214),F214&gt;0,OR(D214="",D214=0),OR(E214="",E214=0),OR(G214="",G214=0)))),"REVISAR: CAPTURA DE AJUSTE",IF(K214&lt;0,"REVISAR: INVENTARIO NEGATIVO","OK"))))))))))</f>
        <v/>
      </c>
    </row>
    <row r="215" spans="1:17" ht="16.05" customHeight="1">
      <c r="A215" s="17"/>
      <c r="B215" s="17"/>
      <c r="C215" s="17"/>
      <c r="D215" s="17"/>
      <c r="E215" s="17"/>
      <c r="F215" s="17"/>
      <c r="G215" s="17"/>
      <c r="H215" s="17"/>
      <c r="I215" s="22" t="str">
        <f t="shared" si="24"/>
        <v/>
      </c>
      <c r="J215" s="22" t="str">
        <f t="shared" si="25"/>
        <v/>
      </c>
      <c r="K215" s="22">
        <f t="shared" si="26"/>
        <v>87</v>
      </c>
      <c r="L215" s="22">
        <f t="shared" si="27"/>
        <v>11.673728813559322</v>
      </c>
      <c r="M215" s="22">
        <f t="shared" si="28"/>
        <v>0</v>
      </c>
      <c r="N215" s="22">
        <f t="shared" si="29"/>
        <v>1015.6144067796611</v>
      </c>
      <c r="O215" s="22">
        <f t="shared" si="30"/>
        <v>340</v>
      </c>
      <c r="P215" s="22">
        <f t="shared" si="31"/>
        <v>253</v>
      </c>
      <c r="Q215" s="24" t="str">
        <f>IF(COUNTA(A215:H215)=0,"",IF(A215="","REVISAR: FALTA FECHA",IF(NOT(ISNUMBER(A215)),"REVISAR: FECHA INVÁLIDA",IF(B215="","REVISAR: FALTA DOCUMENTO",IF(NOT(OR(C215="Compra",C215="Venta",C215="Ajuste entrada",C215="Ajuste salida")),"REVISAR: TIPO INVÁLIDO",IF(A215&lt;MAX($A$10:A214),"REVISAR: FECHA FUERA DE ORDEN",IF(AND(OR(C215="Compra",C215="Ajuste entrada"),NOT(AND(OR(C215="Compra",C215="Ajuste entrada"),ISNUMBER(D215),D215&gt;0,ISNUMBER(E215),E215&gt;0,OR(F215="",F215=0),OR(G215="",G215=0)))),"REVISAR: CAPTURA DE ENTRADA",IF(AND(C215="Venta",NOT(AND(C215="Venta",ISNUMBER(F215),F215&gt;0,ISNUMBER(G215),G215&gt;0,OR(D215="",D215=0),OR(E215="",E215=0)))),"REVISAR: CAPTURA DE VENTA",IF(AND(C215="Ajuste salida",NOT(AND(C215="Ajuste salida",ISNUMBER(F215),F215&gt;0,OR(D215="",D215=0),OR(E215="",E215=0),OR(G215="",G215=0)))),"REVISAR: CAPTURA DE AJUSTE",IF(K215&lt;0,"REVISAR: INVENTARIO NEGATIVO","OK"))))))))))</f>
        <v/>
      </c>
    </row>
    <row r="216" spans="1:17" ht="16.05" customHeight="1">
      <c r="A216" s="17"/>
      <c r="B216" s="17"/>
      <c r="C216" s="17"/>
      <c r="D216" s="17"/>
      <c r="E216" s="17"/>
      <c r="F216" s="17"/>
      <c r="G216" s="17"/>
      <c r="H216" s="17"/>
      <c r="I216" s="22" t="str">
        <f t="shared" si="24"/>
        <v/>
      </c>
      <c r="J216" s="22" t="str">
        <f t="shared" si="25"/>
        <v/>
      </c>
      <c r="K216" s="22">
        <f t="shared" si="26"/>
        <v>87</v>
      </c>
      <c r="L216" s="22">
        <f t="shared" si="27"/>
        <v>11.673728813559322</v>
      </c>
      <c r="M216" s="22">
        <f t="shared" si="28"/>
        <v>0</v>
      </c>
      <c r="N216" s="22">
        <f t="shared" si="29"/>
        <v>1015.6144067796611</v>
      </c>
      <c r="O216" s="22">
        <f t="shared" si="30"/>
        <v>340</v>
      </c>
      <c r="P216" s="22">
        <f t="shared" si="31"/>
        <v>253</v>
      </c>
      <c r="Q216" s="24" t="str">
        <f>IF(COUNTA(A216:H216)=0,"",IF(A216="","REVISAR: FALTA FECHA",IF(NOT(ISNUMBER(A216)),"REVISAR: FECHA INVÁLIDA",IF(B216="","REVISAR: FALTA DOCUMENTO",IF(NOT(OR(C216="Compra",C216="Venta",C216="Ajuste entrada",C216="Ajuste salida")),"REVISAR: TIPO INVÁLIDO",IF(A216&lt;MAX($A$10:A215),"REVISAR: FECHA FUERA DE ORDEN",IF(AND(OR(C216="Compra",C216="Ajuste entrada"),NOT(AND(OR(C216="Compra",C216="Ajuste entrada"),ISNUMBER(D216),D216&gt;0,ISNUMBER(E216),E216&gt;0,OR(F216="",F216=0),OR(G216="",G216=0)))),"REVISAR: CAPTURA DE ENTRADA",IF(AND(C216="Venta",NOT(AND(C216="Venta",ISNUMBER(F216),F216&gt;0,ISNUMBER(G216),G216&gt;0,OR(D216="",D216=0),OR(E216="",E216=0)))),"REVISAR: CAPTURA DE VENTA",IF(AND(C216="Ajuste salida",NOT(AND(C216="Ajuste salida",ISNUMBER(F216),F216&gt;0,OR(D216="",D216=0),OR(E216="",E216=0),OR(G216="",G216=0)))),"REVISAR: CAPTURA DE AJUSTE",IF(K216&lt;0,"REVISAR: INVENTARIO NEGATIVO","OK"))))))))))</f>
        <v/>
      </c>
    </row>
    <row r="217" spans="1:17" ht="16.05" customHeight="1">
      <c r="A217" s="17"/>
      <c r="B217" s="17"/>
      <c r="C217" s="17"/>
      <c r="D217" s="17"/>
      <c r="E217" s="17"/>
      <c r="F217" s="17"/>
      <c r="G217" s="17"/>
      <c r="H217" s="17"/>
      <c r="I217" s="22" t="str">
        <f t="shared" si="24"/>
        <v/>
      </c>
      <c r="J217" s="22" t="str">
        <f t="shared" si="25"/>
        <v/>
      </c>
      <c r="K217" s="22">
        <f t="shared" si="26"/>
        <v>87</v>
      </c>
      <c r="L217" s="22">
        <f t="shared" si="27"/>
        <v>11.673728813559322</v>
      </c>
      <c r="M217" s="22">
        <f t="shared" si="28"/>
        <v>0</v>
      </c>
      <c r="N217" s="22">
        <f t="shared" si="29"/>
        <v>1015.6144067796611</v>
      </c>
      <c r="O217" s="22">
        <f t="shared" si="30"/>
        <v>340</v>
      </c>
      <c r="P217" s="22">
        <f t="shared" si="31"/>
        <v>253</v>
      </c>
      <c r="Q217" s="24" t="str">
        <f>IF(COUNTA(A217:H217)=0,"",IF(A217="","REVISAR: FALTA FECHA",IF(NOT(ISNUMBER(A217)),"REVISAR: FECHA INVÁLIDA",IF(B217="","REVISAR: FALTA DOCUMENTO",IF(NOT(OR(C217="Compra",C217="Venta",C217="Ajuste entrada",C217="Ajuste salida")),"REVISAR: TIPO INVÁLIDO",IF(A217&lt;MAX($A$10:A216),"REVISAR: FECHA FUERA DE ORDEN",IF(AND(OR(C217="Compra",C217="Ajuste entrada"),NOT(AND(OR(C217="Compra",C217="Ajuste entrada"),ISNUMBER(D217),D217&gt;0,ISNUMBER(E217),E217&gt;0,OR(F217="",F217=0),OR(G217="",G217=0)))),"REVISAR: CAPTURA DE ENTRADA",IF(AND(C217="Venta",NOT(AND(C217="Venta",ISNUMBER(F217),F217&gt;0,ISNUMBER(G217),G217&gt;0,OR(D217="",D217=0),OR(E217="",E217=0)))),"REVISAR: CAPTURA DE VENTA",IF(AND(C217="Ajuste salida",NOT(AND(C217="Ajuste salida",ISNUMBER(F217),F217&gt;0,OR(D217="",D217=0),OR(E217="",E217=0),OR(G217="",G217=0)))),"REVISAR: CAPTURA DE AJUSTE",IF(K217&lt;0,"REVISAR: INVENTARIO NEGATIVO","OK"))))))))))</f>
        <v/>
      </c>
    </row>
    <row r="218" spans="1:17" ht="16.05" customHeight="1">
      <c r="A218" s="17"/>
      <c r="B218" s="17"/>
      <c r="C218" s="17"/>
      <c r="D218" s="17"/>
      <c r="E218" s="17"/>
      <c r="F218" s="17"/>
      <c r="G218" s="17"/>
      <c r="H218" s="17"/>
      <c r="I218" s="22" t="str">
        <f t="shared" si="24"/>
        <v/>
      </c>
      <c r="J218" s="22" t="str">
        <f t="shared" si="25"/>
        <v/>
      </c>
      <c r="K218" s="22">
        <f t="shared" si="26"/>
        <v>87</v>
      </c>
      <c r="L218" s="22">
        <f t="shared" si="27"/>
        <v>11.673728813559322</v>
      </c>
      <c r="M218" s="22">
        <f t="shared" si="28"/>
        <v>0</v>
      </c>
      <c r="N218" s="22">
        <f t="shared" si="29"/>
        <v>1015.6144067796611</v>
      </c>
      <c r="O218" s="22">
        <f t="shared" si="30"/>
        <v>340</v>
      </c>
      <c r="P218" s="22">
        <f t="shared" si="31"/>
        <v>253</v>
      </c>
      <c r="Q218" s="24" t="str">
        <f>IF(COUNTA(A218:H218)=0,"",IF(A218="","REVISAR: FALTA FECHA",IF(NOT(ISNUMBER(A218)),"REVISAR: FECHA INVÁLIDA",IF(B218="","REVISAR: FALTA DOCUMENTO",IF(NOT(OR(C218="Compra",C218="Venta",C218="Ajuste entrada",C218="Ajuste salida")),"REVISAR: TIPO INVÁLIDO",IF(A218&lt;MAX($A$10:A217),"REVISAR: FECHA FUERA DE ORDEN",IF(AND(OR(C218="Compra",C218="Ajuste entrada"),NOT(AND(OR(C218="Compra",C218="Ajuste entrada"),ISNUMBER(D218),D218&gt;0,ISNUMBER(E218),E218&gt;0,OR(F218="",F218=0),OR(G218="",G218=0)))),"REVISAR: CAPTURA DE ENTRADA",IF(AND(C218="Venta",NOT(AND(C218="Venta",ISNUMBER(F218),F218&gt;0,ISNUMBER(G218),G218&gt;0,OR(D218="",D218=0),OR(E218="",E218=0)))),"REVISAR: CAPTURA DE VENTA",IF(AND(C218="Ajuste salida",NOT(AND(C218="Ajuste salida",ISNUMBER(F218),F218&gt;0,OR(D218="",D218=0),OR(E218="",E218=0),OR(G218="",G218=0)))),"REVISAR: CAPTURA DE AJUSTE",IF(K218&lt;0,"REVISAR: INVENTARIO NEGATIVO","OK"))))))))))</f>
        <v/>
      </c>
    </row>
    <row r="219" spans="1:17" ht="16.05" customHeight="1">
      <c r="A219" s="17"/>
      <c r="B219" s="17"/>
      <c r="C219" s="17"/>
      <c r="D219" s="17"/>
      <c r="E219" s="17"/>
      <c r="F219" s="17"/>
      <c r="G219" s="17"/>
      <c r="H219" s="17"/>
      <c r="I219" s="22" t="str">
        <f t="shared" si="24"/>
        <v/>
      </c>
      <c r="J219" s="22" t="str">
        <f t="shared" si="25"/>
        <v/>
      </c>
      <c r="K219" s="22">
        <f t="shared" si="26"/>
        <v>87</v>
      </c>
      <c r="L219" s="22">
        <f t="shared" si="27"/>
        <v>11.673728813559322</v>
      </c>
      <c r="M219" s="22">
        <f t="shared" si="28"/>
        <v>0</v>
      </c>
      <c r="N219" s="22">
        <f t="shared" si="29"/>
        <v>1015.6144067796611</v>
      </c>
      <c r="O219" s="22">
        <f t="shared" si="30"/>
        <v>340</v>
      </c>
      <c r="P219" s="22">
        <f t="shared" si="31"/>
        <v>253</v>
      </c>
      <c r="Q219" s="24" t="str">
        <f>IF(COUNTA(A219:H219)=0,"",IF(A219="","REVISAR: FALTA FECHA",IF(NOT(ISNUMBER(A219)),"REVISAR: FECHA INVÁLIDA",IF(B219="","REVISAR: FALTA DOCUMENTO",IF(NOT(OR(C219="Compra",C219="Venta",C219="Ajuste entrada",C219="Ajuste salida")),"REVISAR: TIPO INVÁLIDO",IF(A219&lt;MAX($A$10:A218),"REVISAR: FECHA FUERA DE ORDEN",IF(AND(OR(C219="Compra",C219="Ajuste entrada"),NOT(AND(OR(C219="Compra",C219="Ajuste entrada"),ISNUMBER(D219),D219&gt;0,ISNUMBER(E219),E219&gt;0,OR(F219="",F219=0),OR(G219="",G219=0)))),"REVISAR: CAPTURA DE ENTRADA",IF(AND(C219="Venta",NOT(AND(C219="Venta",ISNUMBER(F219),F219&gt;0,ISNUMBER(G219),G219&gt;0,OR(D219="",D219=0),OR(E219="",E219=0)))),"REVISAR: CAPTURA DE VENTA",IF(AND(C219="Ajuste salida",NOT(AND(C219="Ajuste salida",ISNUMBER(F219),F219&gt;0,OR(D219="",D219=0),OR(E219="",E219=0),OR(G219="",G219=0)))),"REVISAR: CAPTURA DE AJUSTE",IF(K219&lt;0,"REVISAR: INVENTARIO NEGATIVO","OK"))))))))))</f>
        <v/>
      </c>
    </row>
    <row r="220" spans="1:17" ht="16.05" customHeight="1">
      <c r="A220" s="17"/>
      <c r="B220" s="17"/>
      <c r="C220" s="17"/>
      <c r="D220" s="17"/>
      <c r="E220" s="17"/>
      <c r="F220" s="17"/>
      <c r="G220" s="17"/>
      <c r="H220" s="17"/>
      <c r="I220" s="22" t="str">
        <f t="shared" si="24"/>
        <v/>
      </c>
      <c r="J220" s="22" t="str">
        <f t="shared" si="25"/>
        <v/>
      </c>
      <c r="K220" s="22">
        <f t="shared" si="26"/>
        <v>87</v>
      </c>
      <c r="L220" s="22">
        <f t="shared" si="27"/>
        <v>11.673728813559322</v>
      </c>
      <c r="M220" s="22">
        <f t="shared" si="28"/>
        <v>0</v>
      </c>
      <c r="N220" s="22">
        <f t="shared" si="29"/>
        <v>1015.6144067796611</v>
      </c>
      <c r="O220" s="22">
        <f t="shared" si="30"/>
        <v>340</v>
      </c>
      <c r="P220" s="22">
        <f t="shared" si="31"/>
        <v>253</v>
      </c>
      <c r="Q220" s="24" t="str">
        <f>IF(COUNTA(A220:H220)=0,"",IF(A220="","REVISAR: FALTA FECHA",IF(NOT(ISNUMBER(A220)),"REVISAR: FECHA INVÁLIDA",IF(B220="","REVISAR: FALTA DOCUMENTO",IF(NOT(OR(C220="Compra",C220="Venta",C220="Ajuste entrada",C220="Ajuste salida")),"REVISAR: TIPO INVÁLIDO",IF(A220&lt;MAX($A$10:A219),"REVISAR: FECHA FUERA DE ORDEN",IF(AND(OR(C220="Compra",C220="Ajuste entrada"),NOT(AND(OR(C220="Compra",C220="Ajuste entrada"),ISNUMBER(D220),D220&gt;0,ISNUMBER(E220),E220&gt;0,OR(F220="",F220=0),OR(G220="",G220=0)))),"REVISAR: CAPTURA DE ENTRADA",IF(AND(C220="Venta",NOT(AND(C220="Venta",ISNUMBER(F220),F220&gt;0,ISNUMBER(G220),G220&gt;0,OR(D220="",D220=0),OR(E220="",E220=0)))),"REVISAR: CAPTURA DE VENTA",IF(AND(C220="Ajuste salida",NOT(AND(C220="Ajuste salida",ISNUMBER(F220),F220&gt;0,OR(D220="",D220=0),OR(E220="",E220=0),OR(G220="",G220=0)))),"REVISAR: CAPTURA DE AJUSTE",IF(K220&lt;0,"REVISAR: INVENTARIO NEGATIVO","OK"))))))))))</f>
        <v/>
      </c>
    </row>
    <row r="221" spans="1:17" ht="16.05" customHeight="1">
      <c r="A221" s="17"/>
      <c r="B221" s="17"/>
      <c r="C221" s="17"/>
      <c r="D221" s="17"/>
      <c r="E221" s="17"/>
      <c r="F221" s="17"/>
      <c r="G221" s="17"/>
      <c r="H221" s="17"/>
      <c r="I221" s="22" t="str">
        <f t="shared" si="24"/>
        <v/>
      </c>
      <c r="J221" s="22" t="str">
        <f t="shared" si="25"/>
        <v/>
      </c>
      <c r="K221" s="22">
        <f t="shared" si="26"/>
        <v>87</v>
      </c>
      <c r="L221" s="22">
        <f t="shared" si="27"/>
        <v>11.673728813559322</v>
      </c>
      <c r="M221" s="22">
        <f t="shared" si="28"/>
        <v>0</v>
      </c>
      <c r="N221" s="22">
        <f t="shared" si="29"/>
        <v>1015.6144067796611</v>
      </c>
      <c r="O221" s="22">
        <f t="shared" si="30"/>
        <v>340</v>
      </c>
      <c r="P221" s="22">
        <f t="shared" si="31"/>
        <v>253</v>
      </c>
      <c r="Q221" s="24" t="str">
        <f>IF(COUNTA(A221:H221)=0,"",IF(A221="","REVISAR: FALTA FECHA",IF(NOT(ISNUMBER(A221)),"REVISAR: FECHA INVÁLIDA",IF(B221="","REVISAR: FALTA DOCUMENTO",IF(NOT(OR(C221="Compra",C221="Venta",C221="Ajuste entrada",C221="Ajuste salida")),"REVISAR: TIPO INVÁLIDO",IF(A221&lt;MAX($A$10:A220),"REVISAR: FECHA FUERA DE ORDEN",IF(AND(OR(C221="Compra",C221="Ajuste entrada"),NOT(AND(OR(C221="Compra",C221="Ajuste entrada"),ISNUMBER(D221),D221&gt;0,ISNUMBER(E221),E221&gt;0,OR(F221="",F221=0),OR(G221="",G221=0)))),"REVISAR: CAPTURA DE ENTRADA",IF(AND(C221="Venta",NOT(AND(C221="Venta",ISNUMBER(F221),F221&gt;0,ISNUMBER(G221),G221&gt;0,OR(D221="",D221=0),OR(E221="",E221=0)))),"REVISAR: CAPTURA DE VENTA",IF(AND(C221="Ajuste salida",NOT(AND(C221="Ajuste salida",ISNUMBER(F221),F221&gt;0,OR(D221="",D221=0),OR(E221="",E221=0),OR(G221="",G221=0)))),"REVISAR: CAPTURA DE AJUSTE",IF(K221&lt;0,"REVISAR: INVENTARIO NEGATIVO","OK"))))))))))</f>
        <v/>
      </c>
    </row>
    <row r="222" spans="1:17" ht="16.05" customHeight="1">
      <c r="A222" s="17"/>
      <c r="B222" s="17"/>
      <c r="C222" s="17"/>
      <c r="D222" s="17"/>
      <c r="E222" s="17"/>
      <c r="F222" s="17"/>
      <c r="G222" s="17"/>
      <c r="H222" s="17"/>
      <c r="I222" s="22" t="str">
        <f t="shared" si="24"/>
        <v/>
      </c>
      <c r="J222" s="22" t="str">
        <f t="shared" si="25"/>
        <v/>
      </c>
      <c r="K222" s="22">
        <f t="shared" si="26"/>
        <v>87</v>
      </c>
      <c r="L222" s="22">
        <f t="shared" si="27"/>
        <v>11.673728813559322</v>
      </c>
      <c r="M222" s="22">
        <f t="shared" si="28"/>
        <v>0</v>
      </c>
      <c r="N222" s="22">
        <f t="shared" si="29"/>
        <v>1015.6144067796611</v>
      </c>
      <c r="O222" s="22">
        <f t="shared" si="30"/>
        <v>340</v>
      </c>
      <c r="P222" s="22">
        <f t="shared" si="31"/>
        <v>253</v>
      </c>
      <c r="Q222" s="24" t="str">
        <f>IF(COUNTA(A222:H222)=0,"",IF(A222="","REVISAR: FALTA FECHA",IF(NOT(ISNUMBER(A222)),"REVISAR: FECHA INVÁLIDA",IF(B222="","REVISAR: FALTA DOCUMENTO",IF(NOT(OR(C222="Compra",C222="Venta",C222="Ajuste entrada",C222="Ajuste salida")),"REVISAR: TIPO INVÁLIDO",IF(A222&lt;MAX($A$10:A221),"REVISAR: FECHA FUERA DE ORDEN",IF(AND(OR(C222="Compra",C222="Ajuste entrada"),NOT(AND(OR(C222="Compra",C222="Ajuste entrada"),ISNUMBER(D222),D222&gt;0,ISNUMBER(E222),E222&gt;0,OR(F222="",F222=0),OR(G222="",G222=0)))),"REVISAR: CAPTURA DE ENTRADA",IF(AND(C222="Venta",NOT(AND(C222="Venta",ISNUMBER(F222),F222&gt;0,ISNUMBER(G222),G222&gt;0,OR(D222="",D222=0),OR(E222="",E222=0)))),"REVISAR: CAPTURA DE VENTA",IF(AND(C222="Ajuste salida",NOT(AND(C222="Ajuste salida",ISNUMBER(F222),F222&gt;0,OR(D222="",D222=0),OR(E222="",E222=0),OR(G222="",G222=0)))),"REVISAR: CAPTURA DE AJUSTE",IF(K222&lt;0,"REVISAR: INVENTARIO NEGATIVO","OK"))))))))))</f>
        <v/>
      </c>
    </row>
    <row r="223" spans="1:17" ht="16.05" customHeight="1">
      <c r="A223" s="17"/>
      <c r="B223" s="17"/>
      <c r="C223" s="17"/>
      <c r="D223" s="17"/>
      <c r="E223" s="17"/>
      <c r="F223" s="17"/>
      <c r="G223" s="17"/>
      <c r="H223" s="17"/>
      <c r="I223" s="22" t="str">
        <f t="shared" si="24"/>
        <v/>
      </c>
      <c r="J223" s="22" t="str">
        <f t="shared" si="25"/>
        <v/>
      </c>
      <c r="K223" s="22">
        <f t="shared" si="26"/>
        <v>87</v>
      </c>
      <c r="L223" s="22">
        <f t="shared" si="27"/>
        <v>11.673728813559322</v>
      </c>
      <c r="M223" s="22">
        <f t="shared" si="28"/>
        <v>0</v>
      </c>
      <c r="N223" s="22">
        <f t="shared" si="29"/>
        <v>1015.6144067796611</v>
      </c>
      <c r="O223" s="22">
        <f t="shared" si="30"/>
        <v>340</v>
      </c>
      <c r="P223" s="22">
        <f t="shared" si="31"/>
        <v>253</v>
      </c>
      <c r="Q223" s="24" t="str">
        <f>IF(COUNTA(A223:H223)=0,"",IF(A223="","REVISAR: FALTA FECHA",IF(NOT(ISNUMBER(A223)),"REVISAR: FECHA INVÁLIDA",IF(B223="","REVISAR: FALTA DOCUMENTO",IF(NOT(OR(C223="Compra",C223="Venta",C223="Ajuste entrada",C223="Ajuste salida")),"REVISAR: TIPO INVÁLIDO",IF(A223&lt;MAX($A$10:A222),"REVISAR: FECHA FUERA DE ORDEN",IF(AND(OR(C223="Compra",C223="Ajuste entrada"),NOT(AND(OR(C223="Compra",C223="Ajuste entrada"),ISNUMBER(D223),D223&gt;0,ISNUMBER(E223),E223&gt;0,OR(F223="",F223=0),OR(G223="",G223=0)))),"REVISAR: CAPTURA DE ENTRADA",IF(AND(C223="Venta",NOT(AND(C223="Venta",ISNUMBER(F223),F223&gt;0,ISNUMBER(G223),G223&gt;0,OR(D223="",D223=0),OR(E223="",E223=0)))),"REVISAR: CAPTURA DE VENTA",IF(AND(C223="Ajuste salida",NOT(AND(C223="Ajuste salida",ISNUMBER(F223),F223&gt;0,OR(D223="",D223=0),OR(E223="",E223=0),OR(G223="",G223=0)))),"REVISAR: CAPTURA DE AJUSTE",IF(K223&lt;0,"REVISAR: INVENTARIO NEGATIVO","OK"))))))))))</f>
        <v/>
      </c>
    </row>
    <row r="224" spans="1:17" ht="16.05" customHeight="1">
      <c r="A224" s="17"/>
      <c r="B224" s="17"/>
      <c r="C224" s="17"/>
      <c r="D224" s="17"/>
      <c r="E224" s="17"/>
      <c r="F224" s="17"/>
      <c r="G224" s="17"/>
      <c r="H224" s="17"/>
      <c r="I224" s="22" t="str">
        <f t="shared" si="24"/>
        <v/>
      </c>
      <c r="J224" s="22" t="str">
        <f t="shared" si="25"/>
        <v/>
      </c>
      <c r="K224" s="22">
        <f t="shared" si="26"/>
        <v>87</v>
      </c>
      <c r="L224" s="22">
        <f t="shared" si="27"/>
        <v>11.673728813559322</v>
      </c>
      <c r="M224" s="22">
        <f t="shared" si="28"/>
        <v>0</v>
      </c>
      <c r="N224" s="22">
        <f t="shared" si="29"/>
        <v>1015.6144067796611</v>
      </c>
      <c r="O224" s="22">
        <f t="shared" si="30"/>
        <v>340</v>
      </c>
      <c r="P224" s="22">
        <f t="shared" si="31"/>
        <v>253</v>
      </c>
      <c r="Q224" s="24" t="str">
        <f>IF(COUNTA(A224:H224)=0,"",IF(A224="","REVISAR: FALTA FECHA",IF(NOT(ISNUMBER(A224)),"REVISAR: FECHA INVÁLIDA",IF(B224="","REVISAR: FALTA DOCUMENTO",IF(NOT(OR(C224="Compra",C224="Venta",C224="Ajuste entrada",C224="Ajuste salida")),"REVISAR: TIPO INVÁLIDO",IF(A224&lt;MAX($A$10:A223),"REVISAR: FECHA FUERA DE ORDEN",IF(AND(OR(C224="Compra",C224="Ajuste entrada"),NOT(AND(OR(C224="Compra",C224="Ajuste entrada"),ISNUMBER(D224),D224&gt;0,ISNUMBER(E224),E224&gt;0,OR(F224="",F224=0),OR(G224="",G224=0)))),"REVISAR: CAPTURA DE ENTRADA",IF(AND(C224="Venta",NOT(AND(C224="Venta",ISNUMBER(F224),F224&gt;0,ISNUMBER(G224),G224&gt;0,OR(D224="",D224=0),OR(E224="",E224=0)))),"REVISAR: CAPTURA DE VENTA",IF(AND(C224="Ajuste salida",NOT(AND(C224="Ajuste salida",ISNUMBER(F224),F224&gt;0,OR(D224="",D224=0),OR(E224="",E224=0),OR(G224="",G224=0)))),"REVISAR: CAPTURA DE AJUSTE",IF(K224&lt;0,"REVISAR: INVENTARIO NEGATIVO","OK"))))))))))</f>
        <v/>
      </c>
    </row>
    <row r="225" spans="1:17" ht="16.05" customHeight="1">
      <c r="A225" s="17"/>
      <c r="B225" s="17"/>
      <c r="C225" s="17"/>
      <c r="D225" s="17"/>
      <c r="E225" s="17"/>
      <c r="F225" s="17"/>
      <c r="G225" s="17"/>
      <c r="H225" s="17"/>
      <c r="I225" s="22" t="str">
        <f t="shared" si="24"/>
        <v/>
      </c>
      <c r="J225" s="22" t="str">
        <f t="shared" si="25"/>
        <v/>
      </c>
      <c r="K225" s="22">
        <f t="shared" si="26"/>
        <v>87</v>
      </c>
      <c r="L225" s="22">
        <f t="shared" si="27"/>
        <v>11.673728813559322</v>
      </c>
      <c r="M225" s="22">
        <f t="shared" si="28"/>
        <v>0</v>
      </c>
      <c r="N225" s="22">
        <f t="shared" si="29"/>
        <v>1015.6144067796611</v>
      </c>
      <c r="O225" s="22">
        <f t="shared" si="30"/>
        <v>340</v>
      </c>
      <c r="P225" s="22">
        <f t="shared" si="31"/>
        <v>253</v>
      </c>
      <c r="Q225" s="24" t="str">
        <f>IF(COUNTA(A225:H225)=0,"",IF(A225="","REVISAR: FALTA FECHA",IF(NOT(ISNUMBER(A225)),"REVISAR: FECHA INVÁLIDA",IF(B225="","REVISAR: FALTA DOCUMENTO",IF(NOT(OR(C225="Compra",C225="Venta",C225="Ajuste entrada",C225="Ajuste salida")),"REVISAR: TIPO INVÁLIDO",IF(A225&lt;MAX($A$10:A224),"REVISAR: FECHA FUERA DE ORDEN",IF(AND(OR(C225="Compra",C225="Ajuste entrada"),NOT(AND(OR(C225="Compra",C225="Ajuste entrada"),ISNUMBER(D225),D225&gt;0,ISNUMBER(E225),E225&gt;0,OR(F225="",F225=0),OR(G225="",G225=0)))),"REVISAR: CAPTURA DE ENTRADA",IF(AND(C225="Venta",NOT(AND(C225="Venta",ISNUMBER(F225),F225&gt;0,ISNUMBER(G225),G225&gt;0,OR(D225="",D225=0),OR(E225="",E225=0)))),"REVISAR: CAPTURA DE VENTA",IF(AND(C225="Ajuste salida",NOT(AND(C225="Ajuste salida",ISNUMBER(F225),F225&gt;0,OR(D225="",D225=0),OR(E225="",E225=0),OR(G225="",G225=0)))),"REVISAR: CAPTURA DE AJUSTE",IF(K225&lt;0,"REVISAR: INVENTARIO NEGATIVO","OK"))))))))))</f>
        <v/>
      </c>
    </row>
    <row r="226" spans="1:17" ht="16.05" customHeight="1">
      <c r="A226" s="17"/>
      <c r="B226" s="17"/>
      <c r="C226" s="17"/>
      <c r="D226" s="17"/>
      <c r="E226" s="17"/>
      <c r="F226" s="17"/>
      <c r="G226" s="17"/>
      <c r="H226" s="17"/>
      <c r="I226" s="22" t="str">
        <f t="shared" si="24"/>
        <v/>
      </c>
      <c r="J226" s="22" t="str">
        <f t="shared" si="25"/>
        <v/>
      </c>
      <c r="K226" s="22">
        <f t="shared" si="26"/>
        <v>87</v>
      </c>
      <c r="L226" s="22">
        <f t="shared" si="27"/>
        <v>11.673728813559322</v>
      </c>
      <c r="M226" s="22">
        <f t="shared" si="28"/>
        <v>0</v>
      </c>
      <c r="N226" s="22">
        <f t="shared" si="29"/>
        <v>1015.6144067796611</v>
      </c>
      <c r="O226" s="22">
        <f t="shared" si="30"/>
        <v>340</v>
      </c>
      <c r="P226" s="22">
        <f t="shared" si="31"/>
        <v>253</v>
      </c>
      <c r="Q226" s="24" t="str">
        <f>IF(COUNTA(A226:H226)=0,"",IF(A226="","REVISAR: FALTA FECHA",IF(NOT(ISNUMBER(A226)),"REVISAR: FECHA INVÁLIDA",IF(B226="","REVISAR: FALTA DOCUMENTO",IF(NOT(OR(C226="Compra",C226="Venta",C226="Ajuste entrada",C226="Ajuste salida")),"REVISAR: TIPO INVÁLIDO",IF(A226&lt;MAX($A$10:A225),"REVISAR: FECHA FUERA DE ORDEN",IF(AND(OR(C226="Compra",C226="Ajuste entrada"),NOT(AND(OR(C226="Compra",C226="Ajuste entrada"),ISNUMBER(D226),D226&gt;0,ISNUMBER(E226),E226&gt;0,OR(F226="",F226=0),OR(G226="",G226=0)))),"REVISAR: CAPTURA DE ENTRADA",IF(AND(C226="Venta",NOT(AND(C226="Venta",ISNUMBER(F226),F226&gt;0,ISNUMBER(G226),G226&gt;0,OR(D226="",D226=0),OR(E226="",E226=0)))),"REVISAR: CAPTURA DE VENTA",IF(AND(C226="Ajuste salida",NOT(AND(C226="Ajuste salida",ISNUMBER(F226),F226&gt;0,OR(D226="",D226=0),OR(E226="",E226=0),OR(G226="",G226=0)))),"REVISAR: CAPTURA DE AJUSTE",IF(K226&lt;0,"REVISAR: INVENTARIO NEGATIVO","OK"))))))))))</f>
        <v/>
      </c>
    </row>
    <row r="227" spans="1:17" ht="16.05" customHeight="1">
      <c r="A227" s="17"/>
      <c r="B227" s="17"/>
      <c r="C227" s="17"/>
      <c r="D227" s="17"/>
      <c r="E227" s="17"/>
      <c r="F227" s="17"/>
      <c r="G227" s="17"/>
      <c r="H227" s="17"/>
      <c r="I227" s="22" t="str">
        <f t="shared" si="24"/>
        <v/>
      </c>
      <c r="J227" s="22" t="str">
        <f t="shared" si="25"/>
        <v/>
      </c>
      <c r="K227" s="22">
        <f t="shared" si="26"/>
        <v>87</v>
      </c>
      <c r="L227" s="22">
        <f t="shared" si="27"/>
        <v>11.673728813559322</v>
      </c>
      <c r="M227" s="22">
        <f t="shared" si="28"/>
        <v>0</v>
      </c>
      <c r="N227" s="22">
        <f t="shared" si="29"/>
        <v>1015.6144067796611</v>
      </c>
      <c r="O227" s="22">
        <f t="shared" si="30"/>
        <v>340</v>
      </c>
      <c r="P227" s="22">
        <f t="shared" si="31"/>
        <v>253</v>
      </c>
      <c r="Q227" s="24" t="str">
        <f>IF(COUNTA(A227:H227)=0,"",IF(A227="","REVISAR: FALTA FECHA",IF(NOT(ISNUMBER(A227)),"REVISAR: FECHA INVÁLIDA",IF(B227="","REVISAR: FALTA DOCUMENTO",IF(NOT(OR(C227="Compra",C227="Venta",C227="Ajuste entrada",C227="Ajuste salida")),"REVISAR: TIPO INVÁLIDO",IF(A227&lt;MAX($A$10:A226),"REVISAR: FECHA FUERA DE ORDEN",IF(AND(OR(C227="Compra",C227="Ajuste entrada"),NOT(AND(OR(C227="Compra",C227="Ajuste entrada"),ISNUMBER(D227),D227&gt;0,ISNUMBER(E227),E227&gt;0,OR(F227="",F227=0),OR(G227="",G227=0)))),"REVISAR: CAPTURA DE ENTRADA",IF(AND(C227="Venta",NOT(AND(C227="Venta",ISNUMBER(F227),F227&gt;0,ISNUMBER(G227),G227&gt;0,OR(D227="",D227=0),OR(E227="",E227=0)))),"REVISAR: CAPTURA DE VENTA",IF(AND(C227="Ajuste salida",NOT(AND(C227="Ajuste salida",ISNUMBER(F227),F227&gt;0,OR(D227="",D227=0),OR(E227="",E227=0),OR(G227="",G227=0)))),"REVISAR: CAPTURA DE AJUSTE",IF(K227&lt;0,"REVISAR: INVENTARIO NEGATIVO","OK"))))))))))</f>
        <v/>
      </c>
    </row>
    <row r="228" spans="1:17" ht="16.05" customHeight="1">
      <c r="A228" s="17"/>
      <c r="B228" s="17"/>
      <c r="C228" s="17"/>
      <c r="D228" s="17"/>
      <c r="E228" s="17"/>
      <c r="F228" s="17"/>
      <c r="G228" s="17"/>
      <c r="H228" s="17"/>
      <c r="I228" s="22" t="str">
        <f t="shared" si="24"/>
        <v/>
      </c>
      <c r="J228" s="22" t="str">
        <f t="shared" si="25"/>
        <v/>
      </c>
      <c r="K228" s="22">
        <f t="shared" si="26"/>
        <v>87</v>
      </c>
      <c r="L228" s="22">
        <f t="shared" si="27"/>
        <v>11.673728813559322</v>
      </c>
      <c r="M228" s="22">
        <f t="shared" si="28"/>
        <v>0</v>
      </c>
      <c r="N228" s="22">
        <f t="shared" si="29"/>
        <v>1015.6144067796611</v>
      </c>
      <c r="O228" s="22">
        <f t="shared" si="30"/>
        <v>340</v>
      </c>
      <c r="P228" s="22">
        <f t="shared" si="31"/>
        <v>253</v>
      </c>
      <c r="Q228" s="24" t="str">
        <f>IF(COUNTA(A228:H228)=0,"",IF(A228="","REVISAR: FALTA FECHA",IF(NOT(ISNUMBER(A228)),"REVISAR: FECHA INVÁLIDA",IF(B228="","REVISAR: FALTA DOCUMENTO",IF(NOT(OR(C228="Compra",C228="Venta",C228="Ajuste entrada",C228="Ajuste salida")),"REVISAR: TIPO INVÁLIDO",IF(A228&lt;MAX($A$10:A227),"REVISAR: FECHA FUERA DE ORDEN",IF(AND(OR(C228="Compra",C228="Ajuste entrada"),NOT(AND(OR(C228="Compra",C228="Ajuste entrada"),ISNUMBER(D228),D228&gt;0,ISNUMBER(E228),E228&gt;0,OR(F228="",F228=0),OR(G228="",G228=0)))),"REVISAR: CAPTURA DE ENTRADA",IF(AND(C228="Venta",NOT(AND(C228="Venta",ISNUMBER(F228),F228&gt;0,ISNUMBER(G228),G228&gt;0,OR(D228="",D228=0),OR(E228="",E228=0)))),"REVISAR: CAPTURA DE VENTA",IF(AND(C228="Ajuste salida",NOT(AND(C228="Ajuste salida",ISNUMBER(F228),F228&gt;0,OR(D228="",D228=0),OR(E228="",E228=0),OR(G228="",G228=0)))),"REVISAR: CAPTURA DE AJUSTE",IF(K228&lt;0,"REVISAR: INVENTARIO NEGATIVO","OK"))))))))))</f>
        <v/>
      </c>
    </row>
    <row r="229" spans="1:17" ht="16.05" customHeight="1">
      <c r="A229" s="17"/>
      <c r="B229" s="17"/>
      <c r="C229" s="17"/>
      <c r="D229" s="17"/>
      <c r="E229" s="17"/>
      <c r="F229" s="17"/>
      <c r="G229" s="17"/>
      <c r="H229" s="17"/>
      <c r="I229" s="22" t="str">
        <f t="shared" si="24"/>
        <v/>
      </c>
      <c r="J229" s="22" t="str">
        <f t="shared" si="25"/>
        <v/>
      </c>
      <c r="K229" s="22">
        <f t="shared" si="26"/>
        <v>87</v>
      </c>
      <c r="L229" s="22">
        <f t="shared" si="27"/>
        <v>11.673728813559322</v>
      </c>
      <c r="M229" s="22">
        <f t="shared" si="28"/>
        <v>0</v>
      </c>
      <c r="N229" s="22">
        <f t="shared" si="29"/>
        <v>1015.6144067796611</v>
      </c>
      <c r="O229" s="22">
        <f t="shared" si="30"/>
        <v>340</v>
      </c>
      <c r="P229" s="22">
        <f t="shared" si="31"/>
        <v>253</v>
      </c>
      <c r="Q229" s="24" t="str">
        <f>IF(COUNTA(A229:H229)=0,"",IF(A229="","REVISAR: FALTA FECHA",IF(NOT(ISNUMBER(A229)),"REVISAR: FECHA INVÁLIDA",IF(B229="","REVISAR: FALTA DOCUMENTO",IF(NOT(OR(C229="Compra",C229="Venta",C229="Ajuste entrada",C229="Ajuste salida")),"REVISAR: TIPO INVÁLIDO",IF(A229&lt;MAX($A$10:A228),"REVISAR: FECHA FUERA DE ORDEN",IF(AND(OR(C229="Compra",C229="Ajuste entrada"),NOT(AND(OR(C229="Compra",C229="Ajuste entrada"),ISNUMBER(D229),D229&gt;0,ISNUMBER(E229),E229&gt;0,OR(F229="",F229=0),OR(G229="",G229=0)))),"REVISAR: CAPTURA DE ENTRADA",IF(AND(C229="Venta",NOT(AND(C229="Venta",ISNUMBER(F229),F229&gt;0,ISNUMBER(G229),G229&gt;0,OR(D229="",D229=0),OR(E229="",E229=0)))),"REVISAR: CAPTURA DE VENTA",IF(AND(C229="Ajuste salida",NOT(AND(C229="Ajuste salida",ISNUMBER(F229),F229&gt;0,OR(D229="",D229=0),OR(E229="",E229=0),OR(G229="",G229=0)))),"REVISAR: CAPTURA DE AJUSTE",IF(K229&lt;0,"REVISAR: INVENTARIO NEGATIVO","OK"))))))))))</f>
        <v/>
      </c>
    </row>
    <row r="230" spans="1:17" ht="16.05" customHeight="1">
      <c r="A230" s="17"/>
      <c r="B230" s="17"/>
      <c r="C230" s="17"/>
      <c r="D230" s="17"/>
      <c r="E230" s="17"/>
      <c r="F230" s="17"/>
      <c r="G230" s="17"/>
      <c r="H230" s="17"/>
      <c r="I230" s="22" t="str">
        <f t="shared" si="24"/>
        <v/>
      </c>
      <c r="J230" s="22" t="str">
        <f t="shared" si="25"/>
        <v/>
      </c>
      <c r="K230" s="22">
        <f t="shared" si="26"/>
        <v>87</v>
      </c>
      <c r="L230" s="22">
        <f t="shared" si="27"/>
        <v>11.673728813559322</v>
      </c>
      <c r="M230" s="22">
        <f t="shared" si="28"/>
        <v>0</v>
      </c>
      <c r="N230" s="22">
        <f t="shared" si="29"/>
        <v>1015.6144067796611</v>
      </c>
      <c r="O230" s="22">
        <f t="shared" si="30"/>
        <v>340</v>
      </c>
      <c r="P230" s="22">
        <f t="shared" si="31"/>
        <v>253</v>
      </c>
      <c r="Q230" s="24" t="str">
        <f>IF(COUNTA(A230:H230)=0,"",IF(A230="","REVISAR: FALTA FECHA",IF(NOT(ISNUMBER(A230)),"REVISAR: FECHA INVÁLIDA",IF(B230="","REVISAR: FALTA DOCUMENTO",IF(NOT(OR(C230="Compra",C230="Venta",C230="Ajuste entrada",C230="Ajuste salida")),"REVISAR: TIPO INVÁLIDO",IF(A230&lt;MAX($A$10:A229),"REVISAR: FECHA FUERA DE ORDEN",IF(AND(OR(C230="Compra",C230="Ajuste entrada"),NOT(AND(OR(C230="Compra",C230="Ajuste entrada"),ISNUMBER(D230),D230&gt;0,ISNUMBER(E230),E230&gt;0,OR(F230="",F230=0),OR(G230="",G230=0)))),"REVISAR: CAPTURA DE ENTRADA",IF(AND(C230="Venta",NOT(AND(C230="Venta",ISNUMBER(F230),F230&gt;0,ISNUMBER(G230),G230&gt;0,OR(D230="",D230=0),OR(E230="",E230=0)))),"REVISAR: CAPTURA DE VENTA",IF(AND(C230="Ajuste salida",NOT(AND(C230="Ajuste salida",ISNUMBER(F230),F230&gt;0,OR(D230="",D230=0),OR(E230="",E230=0),OR(G230="",G230=0)))),"REVISAR: CAPTURA DE AJUSTE",IF(K230&lt;0,"REVISAR: INVENTARIO NEGATIVO","OK"))))))))))</f>
        <v/>
      </c>
    </row>
    <row r="231" spans="1:17" ht="16.05" customHeight="1">
      <c r="A231" s="17"/>
      <c r="B231" s="17"/>
      <c r="C231" s="17"/>
      <c r="D231" s="17"/>
      <c r="E231" s="17"/>
      <c r="F231" s="17"/>
      <c r="G231" s="17"/>
      <c r="H231" s="17"/>
      <c r="I231" s="22" t="str">
        <f t="shared" si="24"/>
        <v/>
      </c>
      <c r="J231" s="22" t="str">
        <f t="shared" si="25"/>
        <v/>
      </c>
      <c r="K231" s="22">
        <f t="shared" si="26"/>
        <v>87</v>
      </c>
      <c r="L231" s="22">
        <f t="shared" si="27"/>
        <v>11.673728813559322</v>
      </c>
      <c r="M231" s="22">
        <f t="shared" si="28"/>
        <v>0</v>
      </c>
      <c r="N231" s="22">
        <f t="shared" si="29"/>
        <v>1015.6144067796611</v>
      </c>
      <c r="O231" s="22">
        <f t="shared" si="30"/>
        <v>340</v>
      </c>
      <c r="P231" s="22">
        <f t="shared" si="31"/>
        <v>253</v>
      </c>
      <c r="Q231" s="24" t="str">
        <f>IF(COUNTA(A231:H231)=0,"",IF(A231="","REVISAR: FALTA FECHA",IF(NOT(ISNUMBER(A231)),"REVISAR: FECHA INVÁLIDA",IF(B231="","REVISAR: FALTA DOCUMENTO",IF(NOT(OR(C231="Compra",C231="Venta",C231="Ajuste entrada",C231="Ajuste salida")),"REVISAR: TIPO INVÁLIDO",IF(A231&lt;MAX($A$10:A230),"REVISAR: FECHA FUERA DE ORDEN",IF(AND(OR(C231="Compra",C231="Ajuste entrada"),NOT(AND(OR(C231="Compra",C231="Ajuste entrada"),ISNUMBER(D231),D231&gt;0,ISNUMBER(E231),E231&gt;0,OR(F231="",F231=0),OR(G231="",G231=0)))),"REVISAR: CAPTURA DE ENTRADA",IF(AND(C231="Venta",NOT(AND(C231="Venta",ISNUMBER(F231),F231&gt;0,ISNUMBER(G231),G231&gt;0,OR(D231="",D231=0),OR(E231="",E231=0)))),"REVISAR: CAPTURA DE VENTA",IF(AND(C231="Ajuste salida",NOT(AND(C231="Ajuste salida",ISNUMBER(F231),F231&gt;0,OR(D231="",D231=0),OR(E231="",E231=0),OR(G231="",G231=0)))),"REVISAR: CAPTURA DE AJUSTE",IF(K231&lt;0,"REVISAR: INVENTARIO NEGATIVO","OK"))))))))))</f>
        <v/>
      </c>
    </row>
    <row r="232" spans="1:17" ht="16.05" customHeight="1">
      <c r="A232" s="17"/>
      <c r="B232" s="17"/>
      <c r="C232" s="17"/>
      <c r="D232" s="17"/>
      <c r="E232" s="17"/>
      <c r="F232" s="17"/>
      <c r="G232" s="17"/>
      <c r="H232" s="17"/>
      <c r="I232" s="22" t="str">
        <f t="shared" si="24"/>
        <v/>
      </c>
      <c r="J232" s="22" t="str">
        <f t="shared" si="25"/>
        <v/>
      </c>
      <c r="K232" s="22">
        <f t="shared" si="26"/>
        <v>87</v>
      </c>
      <c r="L232" s="22">
        <f t="shared" si="27"/>
        <v>11.673728813559322</v>
      </c>
      <c r="M232" s="22">
        <f t="shared" si="28"/>
        <v>0</v>
      </c>
      <c r="N232" s="22">
        <f t="shared" si="29"/>
        <v>1015.6144067796611</v>
      </c>
      <c r="O232" s="22">
        <f t="shared" si="30"/>
        <v>340</v>
      </c>
      <c r="P232" s="22">
        <f t="shared" si="31"/>
        <v>253</v>
      </c>
      <c r="Q232" s="24" t="str">
        <f>IF(COUNTA(A232:H232)=0,"",IF(A232="","REVISAR: FALTA FECHA",IF(NOT(ISNUMBER(A232)),"REVISAR: FECHA INVÁLIDA",IF(B232="","REVISAR: FALTA DOCUMENTO",IF(NOT(OR(C232="Compra",C232="Venta",C232="Ajuste entrada",C232="Ajuste salida")),"REVISAR: TIPO INVÁLIDO",IF(A232&lt;MAX($A$10:A231),"REVISAR: FECHA FUERA DE ORDEN",IF(AND(OR(C232="Compra",C232="Ajuste entrada"),NOT(AND(OR(C232="Compra",C232="Ajuste entrada"),ISNUMBER(D232),D232&gt;0,ISNUMBER(E232),E232&gt;0,OR(F232="",F232=0),OR(G232="",G232=0)))),"REVISAR: CAPTURA DE ENTRADA",IF(AND(C232="Venta",NOT(AND(C232="Venta",ISNUMBER(F232),F232&gt;0,ISNUMBER(G232),G232&gt;0,OR(D232="",D232=0),OR(E232="",E232=0)))),"REVISAR: CAPTURA DE VENTA",IF(AND(C232="Ajuste salida",NOT(AND(C232="Ajuste salida",ISNUMBER(F232),F232&gt;0,OR(D232="",D232=0),OR(E232="",E232=0),OR(G232="",G232=0)))),"REVISAR: CAPTURA DE AJUSTE",IF(K232&lt;0,"REVISAR: INVENTARIO NEGATIVO","OK"))))))))))</f>
        <v/>
      </c>
    </row>
    <row r="233" spans="1:17" ht="16.05" customHeight="1">
      <c r="A233" s="17"/>
      <c r="B233" s="17"/>
      <c r="C233" s="17"/>
      <c r="D233" s="17"/>
      <c r="E233" s="17"/>
      <c r="F233" s="17"/>
      <c r="G233" s="17"/>
      <c r="H233" s="17"/>
      <c r="I233" s="22" t="str">
        <f t="shared" si="24"/>
        <v/>
      </c>
      <c r="J233" s="22" t="str">
        <f t="shared" si="25"/>
        <v/>
      </c>
      <c r="K233" s="22">
        <f t="shared" si="26"/>
        <v>87</v>
      </c>
      <c r="L233" s="22">
        <f t="shared" si="27"/>
        <v>11.673728813559322</v>
      </c>
      <c r="M233" s="22">
        <f t="shared" si="28"/>
        <v>0</v>
      </c>
      <c r="N233" s="22">
        <f t="shared" si="29"/>
        <v>1015.6144067796611</v>
      </c>
      <c r="O233" s="22">
        <f t="shared" si="30"/>
        <v>340</v>
      </c>
      <c r="P233" s="22">
        <f t="shared" si="31"/>
        <v>253</v>
      </c>
      <c r="Q233" s="24" t="str">
        <f>IF(COUNTA(A233:H233)=0,"",IF(A233="","REVISAR: FALTA FECHA",IF(NOT(ISNUMBER(A233)),"REVISAR: FECHA INVÁLIDA",IF(B233="","REVISAR: FALTA DOCUMENTO",IF(NOT(OR(C233="Compra",C233="Venta",C233="Ajuste entrada",C233="Ajuste salida")),"REVISAR: TIPO INVÁLIDO",IF(A233&lt;MAX($A$10:A232),"REVISAR: FECHA FUERA DE ORDEN",IF(AND(OR(C233="Compra",C233="Ajuste entrada"),NOT(AND(OR(C233="Compra",C233="Ajuste entrada"),ISNUMBER(D233),D233&gt;0,ISNUMBER(E233),E233&gt;0,OR(F233="",F233=0),OR(G233="",G233=0)))),"REVISAR: CAPTURA DE ENTRADA",IF(AND(C233="Venta",NOT(AND(C233="Venta",ISNUMBER(F233),F233&gt;0,ISNUMBER(G233),G233&gt;0,OR(D233="",D233=0),OR(E233="",E233=0)))),"REVISAR: CAPTURA DE VENTA",IF(AND(C233="Ajuste salida",NOT(AND(C233="Ajuste salida",ISNUMBER(F233),F233&gt;0,OR(D233="",D233=0),OR(E233="",E233=0),OR(G233="",G233=0)))),"REVISAR: CAPTURA DE AJUSTE",IF(K233&lt;0,"REVISAR: INVENTARIO NEGATIVO","OK"))))))))))</f>
        <v/>
      </c>
    </row>
    <row r="234" spans="1:17" ht="16.05" customHeight="1">
      <c r="A234" s="17"/>
      <c r="B234" s="17"/>
      <c r="C234" s="17"/>
      <c r="D234" s="17"/>
      <c r="E234" s="17"/>
      <c r="F234" s="17"/>
      <c r="G234" s="17"/>
      <c r="H234" s="17"/>
      <c r="I234" s="22" t="str">
        <f t="shared" si="24"/>
        <v/>
      </c>
      <c r="J234" s="22" t="str">
        <f t="shared" si="25"/>
        <v/>
      </c>
      <c r="K234" s="22">
        <f t="shared" si="26"/>
        <v>87</v>
      </c>
      <c r="L234" s="22">
        <f t="shared" si="27"/>
        <v>11.673728813559322</v>
      </c>
      <c r="M234" s="22">
        <f t="shared" si="28"/>
        <v>0</v>
      </c>
      <c r="N234" s="22">
        <f t="shared" si="29"/>
        <v>1015.6144067796611</v>
      </c>
      <c r="O234" s="22">
        <f t="shared" si="30"/>
        <v>340</v>
      </c>
      <c r="P234" s="22">
        <f t="shared" si="31"/>
        <v>253</v>
      </c>
      <c r="Q234" s="24" t="str">
        <f>IF(COUNTA(A234:H234)=0,"",IF(A234="","REVISAR: FALTA FECHA",IF(NOT(ISNUMBER(A234)),"REVISAR: FECHA INVÁLIDA",IF(B234="","REVISAR: FALTA DOCUMENTO",IF(NOT(OR(C234="Compra",C234="Venta",C234="Ajuste entrada",C234="Ajuste salida")),"REVISAR: TIPO INVÁLIDO",IF(A234&lt;MAX($A$10:A233),"REVISAR: FECHA FUERA DE ORDEN",IF(AND(OR(C234="Compra",C234="Ajuste entrada"),NOT(AND(OR(C234="Compra",C234="Ajuste entrada"),ISNUMBER(D234),D234&gt;0,ISNUMBER(E234),E234&gt;0,OR(F234="",F234=0),OR(G234="",G234=0)))),"REVISAR: CAPTURA DE ENTRADA",IF(AND(C234="Venta",NOT(AND(C234="Venta",ISNUMBER(F234),F234&gt;0,ISNUMBER(G234),G234&gt;0,OR(D234="",D234=0),OR(E234="",E234=0)))),"REVISAR: CAPTURA DE VENTA",IF(AND(C234="Ajuste salida",NOT(AND(C234="Ajuste salida",ISNUMBER(F234),F234&gt;0,OR(D234="",D234=0),OR(E234="",E234=0),OR(G234="",G234=0)))),"REVISAR: CAPTURA DE AJUSTE",IF(K234&lt;0,"REVISAR: INVENTARIO NEGATIVO","OK"))))))))))</f>
        <v/>
      </c>
    </row>
    <row r="235" spans="1:17" ht="16.05" customHeight="1">
      <c r="A235" s="17"/>
      <c r="B235" s="17"/>
      <c r="C235" s="17"/>
      <c r="D235" s="17"/>
      <c r="E235" s="17"/>
      <c r="F235" s="17"/>
      <c r="G235" s="17"/>
      <c r="H235" s="17"/>
      <c r="I235" s="22" t="str">
        <f t="shared" si="24"/>
        <v/>
      </c>
      <c r="J235" s="22" t="str">
        <f t="shared" si="25"/>
        <v/>
      </c>
      <c r="K235" s="22">
        <f t="shared" si="26"/>
        <v>87</v>
      </c>
      <c r="L235" s="22">
        <f t="shared" si="27"/>
        <v>11.673728813559322</v>
      </c>
      <c r="M235" s="22">
        <f t="shared" si="28"/>
        <v>0</v>
      </c>
      <c r="N235" s="22">
        <f t="shared" si="29"/>
        <v>1015.6144067796611</v>
      </c>
      <c r="O235" s="22">
        <f t="shared" si="30"/>
        <v>340</v>
      </c>
      <c r="P235" s="22">
        <f t="shared" si="31"/>
        <v>253</v>
      </c>
      <c r="Q235" s="24" t="str">
        <f>IF(COUNTA(A235:H235)=0,"",IF(A235="","REVISAR: FALTA FECHA",IF(NOT(ISNUMBER(A235)),"REVISAR: FECHA INVÁLIDA",IF(B235="","REVISAR: FALTA DOCUMENTO",IF(NOT(OR(C235="Compra",C235="Venta",C235="Ajuste entrada",C235="Ajuste salida")),"REVISAR: TIPO INVÁLIDO",IF(A235&lt;MAX($A$10:A234),"REVISAR: FECHA FUERA DE ORDEN",IF(AND(OR(C235="Compra",C235="Ajuste entrada"),NOT(AND(OR(C235="Compra",C235="Ajuste entrada"),ISNUMBER(D235),D235&gt;0,ISNUMBER(E235),E235&gt;0,OR(F235="",F235=0),OR(G235="",G235=0)))),"REVISAR: CAPTURA DE ENTRADA",IF(AND(C235="Venta",NOT(AND(C235="Venta",ISNUMBER(F235),F235&gt;0,ISNUMBER(G235),G235&gt;0,OR(D235="",D235=0),OR(E235="",E235=0)))),"REVISAR: CAPTURA DE VENTA",IF(AND(C235="Ajuste salida",NOT(AND(C235="Ajuste salida",ISNUMBER(F235),F235&gt;0,OR(D235="",D235=0),OR(E235="",E235=0),OR(G235="",G235=0)))),"REVISAR: CAPTURA DE AJUSTE",IF(K235&lt;0,"REVISAR: INVENTARIO NEGATIVO","OK"))))))))))</f>
        <v/>
      </c>
    </row>
    <row r="236" spans="1:17" ht="16.05" customHeight="1">
      <c r="A236" s="17"/>
      <c r="B236" s="17"/>
      <c r="C236" s="17"/>
      <c r="D236" s="17"/>
      <c r="E236" s="17"/>
      <c r="F236" s="17"/>
      <c r="G236" s="17"/>
      <c r="H236" s="17"/>
      <c r="I236" s="22" t="str">
        <f t="shared" si="24"/>
        <v/>
      </c>
      <c r="J236" s="22" t="str">
        <f t="shared" si="25"/>
        <v/>
      </c>
      <c r="K236" s="22">
        <f t="shared" si="26"/>
        <v>87</v>
      </c>
      <c r="L236" s="22">
        <f t="shared" si="27"/>
        <v>11.673728813559322</v>
      </c>
      <c r="M236" s="22">
        <f t="shared" si="28"/>
        <v>0</v>
      </c>
      <c r="N236" s="22">
        <f t="shared" si="29"/>
        <v>1015.6144067796611</v>
      </c>
      <c r="O236" s="22">
        <f t="shared" si="30"/>
        <v>340</v>
      </c>
      <c r="P236" s="22">
        <f t="shared" si="31"/>
        <v>253</v>
      </c>
      <c r="Q236" s="24" t="str">
        <f>IF(COUNTA(A236:H236)=0,"",IF(A236="","REVISAR: FALTA FECHA",IF(NOT(ISNUMBER(A236)),"REVISAR: FECHA INVÁLIDA",IF(B236="","REVISAR: FALTA DOCUMENTO",IF(NOT(OR(C236="Compra",C236="Venta",C236="Ajuste entrada",C236="Ajuste salida")),"REVISAR: TIPO INVÁLIDO",IF(A236&lt;MAX($A$10:A235),"REVISAR: FECHA FUERA DE ORDEN",IF(AND(OR(C236="Compra",C236="Ajuste entrada"),NOT(AND(OR(C236="Compra",C236="Ajuste entrada"),ISNUMBER(D236),D236&gt;0,ISNUMBER(E236),E236&gt;0,OR(F236="",F236=0),OR(G236="",G236=0)))),"REVISAR: CAPTURA DE ENTRADA",IF(AND(C236="Venta",NOT(AND(C236="Venta",ISNUMBER(F236),F236&gt;0,ISNUMBER(G236),G236&gt;0,OR(D236="",D236=0),OR(E236="",E236=0)))),"REVISAR: CAPTURA DE VENTA",IF(AND(C236="Ajuste salida",NOT(AND(C236="Ajuste salida",ISNUMBER(F236),F236&gt;0,OR(D236="",D236=0),OR(E236="",E236=0),OR(G236="",G236=0)))),"REVISAR: CAPTURA DE AJUSTE",IF(K236&lt;0,"REVISAR: INVENTARIO NEGATIVO","OK"))))))))))</f>
        <v/>
      </c>
    </row>
    <row r="237" spans="1:17" ht="16.05" customHeight="1">
      <c r="A237" s="17"/>
      <c r="B237" s="17"/>
      <c r="C237" s="17"/>
      <c r="D237" s="17"/>
      <c r="E237" s="17"/>
      <c r="F237" s="17"/>
      <c r="G237" s="17"/>
      <c r="H237" s="17"/>
      <c r="I237" s="22" t="str">
        <f t="shared" si="24"/>
        <v/>
      </c>
      <c r="J237" s="22" t="str">
        <f t="shared" si="25"/>
        <v/>
      </c>
      <c r="K237" s="22">
        <f t="shared" si="26"/>
        <v>87</v>
      </c>
      <c r="L237" s="22">
        <f t="shared" si="27"/>
        <v>11.673728813559322</v>
      </c>
      <c r="M237" s="22">
        <f t="shared" si="28"/>
        <v>0</v>
      </c>
      <c r="N237" s="22">
        <f t="shared" si="29"/>
        <v>1015.6144067796611</v>
      </c>
      <c r="O237" s="22">
        <f t="shared" si="30"/>
        <v>340</v>
      </c>
      <c r="P237" s="22">
        <f t="shared" si="31"/>
        <v>253</v>
      </c>
      <c r="Q237" s="24" t="str">
        <f>IF(COUNTA(A237:H237)=0,"",IF(A237="","REVISAR: FALTA FECHA",IF(NOT(ISNUMBER(A237)),"REVISAR: FECHA INVÁLIDA",IF(B237="","REVISAR: FALTA DOCUMENTO",IF(NOT(OR(C237="Compra",C237="Venta",C237="Ajuste entrada",C237="Ajuste salida")),"REVISAR: TIPO INVÁLIDO",IF(A237&lt;MAX($A$10:A236),"REVISAR: FECHA FUERA DE ORDEN",IF(AND(OR(C237="Compra",C237="Ajuste entrada"),NOT(AND(OR(C237="Compra",C237="Ajuste entrada"),ISNUMBER(D237),D237&gt;0,ISNUMBER(E237),E237&gt;0,OR(F237="",F237=0),OR(G237="",G237=0)))),"REVISAR: CAPTURA DE ENTRADA",IF(AND(C237="Venta",NOT(AND(C237="Venta",ISNUMBER(F237),F237&gt;0,ISNUMBER(G237),G237&gt;0,OR(D237="",D237=0),OR(E237="",E237=0)))),"REVISAR: CAPTURA DE VENTA",IF(AND(C237="Ajuste salida",NOT(AND(C237="Ajuste salida",ISNUMBER(F237),F237&gt;0,OR(D237="",D237=0),OR(E237="",E237=0),OR(G237="",G237=0)))),"REVISAR: CAPTURA DE AJUSTE",IF(K237&lt;0,"REVISAR: INVENTARIO NEGATIVO","OK"))))))))))</f>
        <v/>
      </c>
    </row>
    <row r="238" spans="1:17" ht="16.05" customHeight="1">
      <c r="A238" s="17"/>
      <c r="B238" s="17"/>
      <c r="C238" s="17"/>
      <c r="D238" s="17"/>
      <c r="E238" s="17"/>
      <c r="F238" s="17"/>
      <c r="G238" s="17"/>
      <c r="H238" s="17"/>
      <c r="I238" s="22" t="str">
        <f t="shared" si="24"/>
        <v/>
      </c>
      <c r="J238" s="22" t="str">
        <f t="shared" si="25"/>
        <v/>
      </c>
      <c r="K238" s="22">
        <f t="shared" si="26"/>
        <v>87</v>
      </c>
      <c r="L238" s="22">
        <f t="shared" si="27"/>
        <v>11.673728813559322</v>
      </c>
      <c r="M238" s="22">
        <f t="shared" si="28"/>
        <v>0</v>
      </c>
      <c r="N238" s="22">
        <f t="shared" si="29"/>
        <v>1015.6144067796611</v>
      </c>
      <c r="O238" s="22">
        <f t="shared" si="30"/>
        <v>340</v>
      </c>
      <c r="P238" s="22">
        <f t="shared" si="31"/>
        <v>253</v>
      </c>
      <c r="Q238" s="24" t="str">
        <f>IF(COUNTA(A238:H238)=0,"",IF(A238="","REVISAR: FALTA FECHA",IF(NOT(ISNUMBER(A238)),"REVISAR: FECHA INVÁLIDA",IF(B238="","REVISAR: FALTA DOCUMENTO",IF(NOT(OR(C238="Compra",C238="Venta",C238="Ajuste entrada",C238="Ajuste salida")),"REVISAR: TIPO INVÁLIDO",IF(A238&lt;MAX($A$10:A237),"REVISAR: FECHA FUERA DE ORDEN",IF(AND(OR(C238="Compra",C238="Ajuste entrada"),NOT(AND(OR(C238="Compra",C238="Ajuste entrada"),ISNUMBER(D238),D238&gt;0,ISNUMBER(E238),E238&gt;0,OR(F238="",F238=0),OR(G238="",G238=0)))),"REVISAR: CAPTURA DE ENTRADA",IF(AND(C238="Venta",NOT(AND(C238="Venta",ISNUMBER(F238),F238&gt;0,ISNUMBER(G238),G238&gt;0,OR(D238="",D238=0),OR(E238="",E238=0)))),"REVISAR: CAPTURA DE VENTA",IF(AND(C238="Ajuste salida",NOT(AND(C238="Ajuste salida",ISNUMBER(F238),F238&gt;0,OR(D238="",D238=0),OR(E238="",E238=0),OR(G238="",G238=0)))),"REVISAR: CAPTURA DE AJUSTE",IF(K238&lt;0,"REVISAR: INVENTARIO NEGATIVO","OK"))))))))))</f>
        <v/>
      </c>
    </row>
    <row r="239" spans="1:17" ht="16.05" customHeight="1">
      <c r="A239" s="17"/>
      <c r="B239" s="17"/>
      <c r="C239" s="17"/>
      <c r="D239" s="17"/>
      <c r="E239" s="17"/>
      <c r="F239" s="17"/>
      <c r="G239" s="17"/>
      <c r="H239" s="17"/>
      <c r="I239" s="22" t="str">
        <f t="shared" si="24"/>
        <v/>
      </c>
      <c r="J239" s="22" t="str">
        <f t="shared" si="25"/>
        <v/>
      </c>
      <c r="K239" s="22">
        <f t="shared" si="26"/>
        <v>87</v>
      </c>
      <c r="L239" s="22">
        <f t="shared" si="27"/>
        <v>11.673728813559322</v>
      </c>
      <c r="M239" s="22">
        <f t="shared" si="28"/>
        <v>0</v>
      </c>
      <c r="N239" s="22">
        <f t="shared" si="29"/>
        <v>1015.6144067796611</v>
      </c>
      <c r="O239" s="22">
        <f t="shared" si="30"/>
        <v>340</v>
      </c>
      <c r="P239" s="22">
        <f t="shared" si="31"/>
        <v>253</v>
      </c>
      <c r="Q239" s="24" t="str">
        <f>IF(COUNTA(A239:H239)=0,"",IF(A239="","REVISAR: FALTA FECHA",IF(NOT(ISNUMBER(A239)),"REVISAR: FECHA INVÁLIDA",IF(B239="","REVISAR: FALTA DOCUMENTO",IF(NOT(OR(C239="Compra",C239="Venta",C239="Ajuste entrada",C239="Ajuste salida")),"REVISAR: TIPO INVÁLIDO",IF(A239&lt;MAX($A$10:A238),"REVISAR: FECHA FUERA DE ORDEN",IF(AND(OR(C239="Compra",C239="Ajuste entrada"),NOT(AND(OR(C239="Compra",C239="Ajuste entrada"),ISNUMBER(D239),D239&gt;0,ISNUMBER(E239),E239&gt;0,OR(F239="",F239=0),OR(G239="",G239=0)))),"REVISAR: CAPTURA DE ENTRADA",IF(AND(C239="Venta",NOT(AND(C239="Venta",ISNUMBER(F239),F239&gt;0,ISNUMBER(G239),G239&gt;0,OR(D239="",D239=0),OR(E239="",E239=0)))),"REVISAR: CAPTURA DE VENTA",IF(AND(C239="Ajuste salida",NOT(AND(C239="Ajuste salida",ISNUMBER(F239),F239&gt;0,OR(D239="",D239=0),OR(E239="",E239=0),OR(G239="",G239=0)))),"REVISAR: CAPTURA DE AJUSTE",IF(K239&lt;0,"REVISAR: INVENTARIO NEGATIVO","OK"))))))))))</f>
        <v/>
      </c>
    </row>
    <row r="240" spans="1:17" ht="16.05" customHeight="1">
      <c r="A240" s="17"/>
      <c r="B240" s="17"/>
      <c r="C240" s="17"/>
      <c r="D240" s="17"/>
      <c r="E240" s="17"/>
      <c r="F240" s="17"/>
      <c r="G240" s="17"/>
      <c r="H240" s="17"/>
      <c r="I240" s="22" t="str">
        <f t="shared" si="24"/>
        <v/>
      </c>
      <c r="J240" s="22" t="str">
        <f t="shared" si="25"/>
        <v/>
      </c>
      <c r="K240" s="22">
        <f t="shared" si="26"/>
        <v>87</v>
      </c>
      <c r="L240" s="22">
        <f t="shared" si="27"/>
        <v>11.673728813559322</v>
      </c>
      <c r="M240" s="22">
        <f t="shared" si="28"/>
        <v>0</v>
      </c>
      <c r="N240" s="22">
        <f t="shared" si="29"/>
        <v>1015.6144067796611</v>
      </c>
      <c r="O240" s="22">
        <f t="shared" si="30"/>
        <v>340</v>
      </c>
      <c r="P240" s="22">
        <f t="shared" si="31"/>
        <v>253</v>
      </c>
      <c r="Q240" s="24" t="str">
        <f>IF(COUNTA(A240:H240)=0,"",IF(A240="","REVISAR: FALTA FECHA",IF(NOT(ISNUMBER(A240)),"REVISAR: FECHA INVÁLIDA",IF(B240="","REVISAR: FALTA DOCUMENTO",IF(NOT(OR(C240="Compra",C240="Venta",C240="Ajuste entrada",C240="Ajuste salida")),"REVISAR: TIPO INVÁLIDO",IF(A240&lt;MAX($A$10:A239),"REVISAR: FECHA FUERA DE ORDEN",IF(AND(OR(C240="Compra",C240="Ajuste entrada"),NOT(AND(OR(C240="Compra",C240="Ajuste entrada"),ISNUMBER(D240),D240&gt;0,ISNUMBER(E240),E240&gt;0,OR(F240="",F240=0),OR(G240="",G240=0)))),"REVISAR: CAPTURA DE ENTRADA",IF(AND(C240="Venta",NOT(AND(C240="Venta",ISNUMBER(F240),F240&gt;0,ISNUMBER(G240),G240&gt;0,OR(D240="",D240=0),OR(E240="",E240=0)))),"REVISAR: CAPTURA DE VENTA",IF(AND(C240="Ajuste salida",NOT(AND(C240="Ajuste salida",ISNUMBER(F240),F240&gt;0,OR(D240="",D240=0),OR(E240="",E240=0),OR(G240="",G240=0)))),"REVISAR: CAPTURA DE AJUSTE",IF(K240&lt;0,"REVISAR: INVENTARIO NEGATIVO","OK"))))))))))</f>
        <v/>
      </c>
    </row>
    <row r="241" spans="1:17" ht="16.05" customHeight="1">
      <c r="A241" s="17"/>
      <c r="B241" s="17"/>
      <c r="C241" s="17"/>
      <c r="D241" s="17"/>
      <c r="E241" s="17"/>
      <c r="F241" s="17"/>
      <c r="G241" s="17"/>
      <c r="H241" s="17"/>
      <c r="I241" s="22" t="str">
        <f t="shared" si="24"/>
        <v/>
      </c>
      <c r="J241" s="22" t="str">
        <f t="shared" si="25"/>
        <v/>
      </c>
      <c r="K241" s="22">
        <f t="shared" si="26"/>
        <v>87</v>
      </c>
      <c r="L241" s="22">
        <f t="shared" si="27"/>
        <v>11.673728813559322</v>
      </c>
      <c r="M241" s="22">
        <f t="shared" si="28"/>
        <v>0</v>
      </c>
      <c r="N241" s="22">
        <f t="shared" si="29"/>
        <v>1015.6144067796611</v>
      </c>
      <c r="O241" s="22">
        <f t="shared" si="30"/>
        <v>340</v>
      </c>
      <c r="P241" s="22">
        <f t="shared" si="31"/>
        <v>253</v>
      </c>
      <c r="Q241" s="24" t="str">
        <f>IF(COUNTA(A241:H241)=0,"",IF(A241="","REVISAR: FALTA FECHA",IF(NOT(ISNUMBER(A241)),"REVISAR: FECHA INVÁLIDA",IF(B241="","REVISAR: FALTA DOCUMENTO",IF(NOT(OR(C241="Compra",C241="Venta",C241="Ajuste entrada",C241="Ajuste salida")),"REVISAR: TIPO INVÁLIDO",IF(A241&lt;MAX($A$10:A240),"REVISAR: FECHA FUERA DE ORDEN",IF(AND(OR(C241="Compra",C241="Ajuste entrada"),NOT(AND(OR(C241="Compra",C241="Ajuste entrada"),ISNUMBER(D241),D241&gt;0,ISNUMBER(E241),E241&gt;0,OR(F241="",F241=0),OR(G241="",G241=0)))),"REVISAR: CAPTURA DE ENTRADA",IF(AND(C241="Venta",NOT(AND(C241="Venta",ISNUMBER(F241),F241&gt;0,ISNUMBER(G241),G241&gt;0,OR(D241="",D241=0),OR(E241="",E241=0)))),"REVISAR: CAPTURA DE VENTA",IF(AND(C241="Ajuste salida",NOT(AND(C241="Ajuste salida",ISNUMBER(F241),F241&gt;0,OR(D241="",D241=0),OR(E241="",E241=0),OR(G241="",G241=0)))),"REVISAR: CAPTURA DE AJUSTE",IF(K241&lt;0,"REVISAR: INVENTARIO NEGATIVO","OK"))))))))))</f>
        <v/>
      </c>
    </row>
    <row r="242" spans="1:17" ht="16.05" customHeight="1">
      <c r="A242" s="17"/>
      <c r="B242" s="17"/>
      <c r="C242" s="17"/>
      <c r="D242" s="17"/>
      <c r="E242" s="17"/>
      <c r="F242" s="17"/>
      <c r="G242" s="17"/>
      <c r="H242" s="17"/>
      <c r="I242" s="22" t="str">
        <f t="shared" si="24"/>
        <v/>
      </c>
      <c r="J242" s="22" t="str">
        <f t="shared" si="25"/>
        <v/>
      </c>
      <c r="K242" s="22">
        <f t="shared" si="26"/>
        <v>87</v>
      </c>
      <c r="L242" s="22">
        <f t="shared" si="27"/>
        <v>11.673728813559322</v>
      </c>
      <c r="M242" s="22">
        <f t="shared" si="28"/>
        <v>0</v>
      </c>
      <c r="N242" s="22">
        <f t="shared" si="29"/>
        <v>1015.6144067796611</v>
      </c>
      <c r="O242" s="22">
        <f t="shared" si="30"/>
        <v>340</v>
      </c>
      <c r="P242" s="22">
        <f t="shared" si="31"/>
        <v>253</v>
      </c>
      <c r="Q242" s="24" t="str">
        <f>IF(COUNTA(A242:H242)=0,"",IF(A242="","REVISAR: FALTA FECHA",IF(NOT(ISNUMBER(A242)),"REVISAR: FECHA INVÁLIDA",IF(B242="","REVISAR: FALTA DOCUMENTO",IF(NOT(OR(C242="Compra",C242="Venta",C242="Ajuste entrada",C242="Ajuste salida")),"REVISAR: TIPO INVÁLIDO",IF(A242&lt;MAX($A$10:A241),"REVISAR: FECHA FUERA DE ORDEN",IF(AND(OR(C242="Compra",C242="Ajuste entrada"),NOT(AND(OR(C242="Compra",C242="Ajuste entrada"),ISNUMBER(D242),D242&gt;0,ISNUMBER(E242),E242&gt;0,OR(F242="",F242=0),OR(G242="",G242=0)))),"REVISAR: CAPTURA DE ENTRADA",IF(AND(C242="Venta",NOT(AND(C242="Venta",ISNUMBER(F242),F242&gt;0,ISNUMBER(G242),G242&gt;0,OR(D242="",D242=0),OR(E242="",E242=0)))),"REVISAR: CAPTURA DE VENTA",IF(AND(C242="Ajuste salida",NOT(AND(C242="Ajuste salida",ISNUMBER(F242),F242&gt;0,OR(D242="",D242=0),OR(E242="",E242=0),OR(G242="",G242=0)))),"REVISAR: CAPTURA DE AJUSTE",IF(K242&lt;0,"REVISAR: INVENTARIO NEGATIVO","OK"))))))))))</f>
        <v/>
      </c>
    </row>
    <row r="243" spans="1:17" ht="16.05" customHeight="1">
      <c r="A243" s="17"/>
      <c r="B243" s="17"/>
      <c r="C243" s="17"/>
      <c r="D243" s="17"/>
      <c r="E243" s="17"/>
      <c r="F243" s="17"/>
      <c r="G243" s="17"/>
      <c r="H243" s="17"/>
      <c r="I243" s="22" t="str">
        <f t="shared" si="24"/>
        <v/>
      </c>
      <c r="J243" s="22" t="str">
        <f t="shared" si="25"/>
        <v/>
      </c>
      <c r="K243" s="22">
        <f t="shared" si="26"/>
        <v>87</v>
      </c>
      <c r="L243" s="22">
        <f t="shared" si="27"/>
        <v>11.673728813559322</v>
      </c>
      <c r="M243" s="22">
        <f t="shared" si="28"/>
        <v>0</v>
      </c>
      <c r="N243" s="22">
        <f t="shared" si="29"/>
        <v>1015.6144067796611</v>
      </c>
      <c r="O243" s="22">
        <f t="shared" si="30"/>
        <v>340</v>
      </c>
      <c r="P243" s="22">
        <f t="shared" si="31"/>
        <v>253</v>
      </c>
      <c r="Q243" s="24" t="str">
        <f>IF(COUNTA(A243:H243)=0,"",IF(A243="","REVISAR: FALTA FECHA",IF(NOT(ISNUMBER(A243)),"REVISAR: FECHA INVÁLIDA",IF(B243="","REVISAR: FALTA DOCUMENTO",IF(NOT(OR(C243="Compra",C243="Venta",C243="Ajuste entrada",C243="Ajuste salida")),"REVISAR: TIPO INVÁLIDO",IF(A243&lt;MAX($A$10:A242),"REVISAR: FECHA FUERA DE ORDEN",IF(AND(OR(C243="Compra",C243="Ajuste entrada"),NOT(AND(OR(C243="Compra",C243="Ajuste entrada"),ISNUMBER(D243),D243&gt;0,ISNUMBER(E243),E243&gt;0,OR(F243="",F243=0),OR(G243="",G243=0)))),"REVISAR: CAPTURA DE ENTRADA",IF(AND(C243="Venta",NOT(AND(C243="Venta",ISNUMBER(F243),F243&gt;0,ISNUMBER(G243),G243&gt;0,OR(D243="",D243=0),OR(E243="",E243=0)))),"REVISAR: CAPTURA DE VENTA",IF(AND(C243="Ajuste salida",NOT(AND(C243="Ajuste salida",ISNUMBER(F243),F243&gt;0,OR(D243="",D243=0),OR(E243="",E243=0),OR(G243="",G243=0)))),"REVISAR: CAPTURA DE AJUSTE",IF(K243&lt;0,"REVISAR: INVENTARIO NEGATIVO","OK"))))))))))</f>
        <v/>
      </c>
    </row>
    <row r="244" spans="1:17" ht="16.05" customHeight="1">
      <c r="A244" s="17"/>
      <c r="B244" s="17"/>
      <c r="C244" s="17"/>
      <c r="D244" s="17"/>
      <c r="E244" s="17"/>
      <c r="F244" s="17"/>
      <c r="G244" s="17"/>
      <c r="H244" s="17"/>
      <c r="I244" s="22" t="str">
        <f t="shared" si="24"/>
        <v/>
      </c>
      <c r="J244" s="22" t="str">
        <f t="shared" si="25"/>
        <v/>
      </c>
      <c r="K244" s="22">
        <f t="shared" si="26"/>
        <v>87</v>
      </c>
      <c r="L244" s="22">
        <f t="shared" si="27"/>
        <v>11.673728813559322</v>
      </c>
      <c r="M244" s="22">
        <f t="shared" si="28"/>
        <v>0</v>
      </c>
      <c r="N244" s="22">
        <f t="shared" si="29"/>
        <v>1015.6144067796611</v>
      </c>
      <c r="O244" s="22">
        <f t="shared" si="30"/>
        <v>340</v>
      </c>
      <c r="P244" s="22">
        <f t="shared" si="31"/>
        <v>253</v>
      </c>
      <c r="Q244" s="24" t="str">
        <f>IF(COUNTA(A244:H244)=0,"",IF(A244="","REVISAR: FALTA FECHA",IF(NOT(ISNUMBER(A244)),"REVISAR: FECHA INVÁLIDA",IF(B244="","REVISAR: FALTA DOCUMENTO",IF(NOT(OR(C244="Compra",C244="Venta",C244="Ajuste entrada",C244="Ajuste salida")),"REVISAR: TIPO INVÁLIDO",IF(A244&lt;MAX($A$10:A243),"REVISAR: FECHA FUERA DE ORDEN",IF(AND(OR(C244="Compra",C244="Ajuste entrada"),NOT(AND(OR(C244="Compra",C244="Ajuste entrada"),ISNUMBER(D244),D244&gt;0,ISNUMBER(E244),E244&gt;0,OR(F244="",F244=0),OR(G244="",G244=0)))),"REVISAR: CAPTURA DE ENTRADA",IF(AND(C244="Venta",NOT(AND(C244="Venta",ISNUMBER(F244),F244&gt;0,ISNUMBER(G244),G244&gt;0,OR(D244="",D244=0),OR(E244="",E244=0)))),"REVISAR: CAPTURA DE VENTA",IF(AND(C244="Ajuste salida",NOT(AND(C244="Ajuste salida",ISNUMBER(F244),F244&gt;0,OR(D244="",D244=0),OR(E244="",E244=0),OR(G244="",G244=0)))),"REVISAR: CAPTURA DE AJUSTE",IF(K244&lt;0,"REVISAR: INVENTARIO NEGATIVO","OK"))))))))))</f>
        <v/>
      </c>
    </row>
    <row r="245" spans="1:17" ht="16.05" customHeight="1">
      <c r="A245" s="17"/>
      <c r="B245" s="17"/>
      <c r="C245" s="17"/>
      <c r="D245" s="17"/>
      <c r="E245" s="17"/>
      <c r="F245" s="17"/>
      <c r="G245" s="17"/>
      <c r="H245" s="17"/>
      <c r="I245" s="22" t="str">
        <f t="shared" si="24"/>
        <v/>
      </c>
      <c r="J245" s="22" t="str">
        <f t="shared" si="25"/>
        <v/>
      </c>
      <c r="K245" s="22">
        <f t="shared" si="26"/>
        <v>87</v>
      </c>
      <c r="L245" s="22">
        <f t="shared" si="27"/>
        <v>11.673728813559322</v>
      </c>
      <c r="M245" s="22">
        <f t="shared" si="28"/>
        <v>0</v>
      </c>
      <c r="N245" s="22">
        <f t="shared" si="29"/>
        <v>1015.6144067796611</v>
      </c>
      <c r="O245" s="22">
        <f t="shared" si="30"/>
        <v>340</v>
      </c>
      <c r="P245" s="22">
        <f t="shared" si="31"/>
        <v>253</v>
      </c>
      <c r="Q245" s="24" t="str">
        <f>IF(COUNTA(A245:H245)=0,"",IF(A245="","REVISAR: FALTA FECHA",IF(NOT(ISNUMBER(A245)),"REVISAR: FECHA INVÁLIDA",IF(B245="","REVISAR: FALTA DOCUMENTO",IF(NOT(OR(C245="Compra",C245="Venta",C245="Ajuste entrada",C245="Ajuste salida")),"REVISAR: TIPO INVÁLIDO",IF(A245&lt;MAX($A$10:A244),"REVISAR: FECHA FUERA DE ORDEN",IF(AND(OR(C245="Compra",C245="Ajuste entrada"),NOT(AND(OR(C245="Compra",C245="Ajuste entrada"),ISNUMBER(D245),D245&gt;0,ISNUMBER(E245),E245&gt;0,OR(F245="",F245=0),OR(G245="",G245=0)))),"REVISAR: CAPTURA DE ENTRADA",IF(AND(C245="Venta",NOT(AND(C245="Venta",ISNUMBER(F245),F245&gt;0,ISNUMBER(G245),G245&gt;0,OR(D245="",D245=0),OR(E245="",E245=0)))),"REVISAR: CAPTURA DE VENTA",IF(AND(C245="Ajuste salida",NOT(AND(C245="Ajuste salida",ISNUMBER(F245),F245&gt;0,OR(D245="",D245=0),OR(E245="",E245=0),OR(G245="",G245=0)))),"REVISAR: CAPTURA DE AJUSTE",IF(K245&lt;0,"REVISAR: INVENTARIO NEGATIVO","OK"))))))))))</f>
        <v/>
      </c>
    </row>
    <row r="246" spans="1:17" ht="16.05" customHeight="1">
      <c r="A246" s="17"/>
      <c r="B246" s="17"/>
      <c r="C246" s="17"/>
      <c r="D246" s="17"/>
      <c r="E246" s="17"/>
      <c r="F246" s="17"/>
      <c r="G246" s="17"/>
      <c r="H246" s="17"/>
      <c r="I246" s="22" t="str">
        <f t="shared" si="24"/>
        <v/>
      </c>
      <c r="J246" s="22" t="str">
        <f t="shared" si="25"/>
        <v/>
      </c>
      <c r="K246" s="22">
        <f t="shared" si="26"/>
        <v>87</v>
      </c>
      <c r="L246" s="22">
        <f t="shared" si="27"/>
        <v>11.673728813559322</v>
      </c>
      <c r="M246" s="22">
        <f t="shared" si="28"/>
        <v>0</v>
      </c>
      <c r="N246" s="22">
        <f t="shared" si="29"/>
        <v>1015.6144067796611</v>
      </c>
      <c r="O246" s="22">
        <f t="shared" si="30"/>
        <v>340</v>
      </c>
      <c r="P246" s="22">
        <f t="shared" si="31"/>
        <v>253</v>
      </c>
      <c r="Q246" s="24" t="str">
        <f>IF(COUNTA(A246:H246)=0,"",IF(A246="","REVISAR: FALTA FECHA",IF(NOT(ISNUMBER(A246)),"REVISAR: FECHA INVÁLIDA",IF(B246="","REVISAR: FALTA DOCUMENTO",IF(NOT(OR(C246="Compra",C246="Venta",C246="Ajuste entrada",C246="Ajuste salida")),"REVISAR: TIPO INVÁLIDO",IF(A246&lt;MAX($A$10:A245),"REVISAR: FECHA FUERA DE ORDEN",IF(AND(OR(C246="Compra",C246="Ajuste entrada"),NOT(AND(OR(C246="Compra",C246="Ajuste entrada"),ISNUMBER(D246),D246&gt;0,ISNUMBER(E246),E246&gt;0,OR(F246="",F246=0),OR(G246="",G246=0)))),"REVISAR: CAPTURA DE ENTRADA",IF(AND(C246="Venta",NOT(AND(C246="Venta",ISNUMBER(F246),F246&gt;0,ISNUMBER(G246),G246&gt;0,OR(D246="",D246=0),OR(E246="",E246=0)))),"REVISAR: CAPTURA DE VENTA",IF(AND(C246="Ajuste salida",NOT(AND(C246="Ajuste salida",ISNUMBER(F246),F246&gt;0,OR(D246="",D246=0),OR(E246="",E246=0),OR(G246="",G246=0)))),"REVISAR: CAPTURA DE AJUSTE",IF(K246&lt;0,"REVISAR: INVENTARIO NEGATIVO","OK"))))))))))</f>
        <v/>
      </c>
    </row>
    <row r="247" spans="1:17" ht="16.05" customHeight="1">
      <c r="A247" s="17"/>
      <c r="B247" s="17"/>
      <c r="C247" s="17"/>
      <c r="D247" s="17"/>
      <c r="E247" s="17"/>
      <c r="F247" s="17"/>
      <c r="G247" s="17"/>
      <c r="H247" s="17"/>
      <c r="I247" s="22" t="str">
        <f t="shared" si="24"/>
        <v/>
      </c>
      <c r="J247" s="22" t="str">
        <f t="shared" si="25"/>
        <v/>
      </c>
      <c r="K247" s="22">
        <f t="shared" si="26"/>
        <v>87</v>
      </c>
      <c r="L247" s="22">
        <f t="shared" si="27"/>
        <v>11.673728813559322</v>
      </c>
      <c r="M247" s="22">
        <f t="shared" si="28"/>
        <v>0</v>
      </c>
      <c r="N247" s="22">
        <f t="shared" si="29"/>
        <v>1015.6144067796611</v>
      </c>
      <c r="O247" s="22">
        <f t="shared" si="30"/>
        <v>340</v>
      </c>
      <c r="P247" s="22">
        <f t="shared" si="31"/>
        <v>253</v>
      </c>
      <c r="Q247" s="24" t="str">
        <f>IF(COUNTA(A247:H247)=0,"",IF(A247="","REVISAR: FALTA FECHA",IF(NOT(ISNUMBER(A247)),"REVISAR: FECHA INVÁLIDA",IF(B247="","REVISAR: FALTA DOCUMENTO",IF(NOT(OR(C247="Compra",C247="Venta",C247="Ajuste entrada",C247="Ajuste salida")),"REVISAR: TIPO INVÁLIDO",IF(A247&lt;MAX($A$10:A246),"REVISAR: FECHA FUERA DE ORDEN",IF(AND(OR(C247="Compra",C247="Ajuste entrada"),NOT(AND(OR(C247="Compra",C247="Ajuste entrada"),ISNUMBER(D247),D247&gt;0,ISNUMBER(E247),E247&gt;0,OR(F247="",F247=0),OR(G247="",G247=0)))),"REVISAR: CAPTURA DE ENTRADA",IF(AND(C247="Venta",NOT(AND(C247="Venta",ISNUMBER(F247),F247&gt;0,ISNUMBER(G247),G247&gt;0,OR(D247="",D247=0),OR(E247="",E247=0)))),"REVISAR: CAPTURA DE VENTA",IF(AND(C247="Ajuste salida",NOT(AND(C247="Ajuste salida",ISNUMBER(F247),F247&gt;0,OR(D247="",D247=0),OR(E247="",E247=0),OR(G247="",G247=0)))),"REVISAR: CAPTURA DE AJUSTE",IF(K247&lt;0,"REVISAR: INVENTARIO NEGATIVO","OK"))))))))))</f>
        <v/>
      </c>
    </row>
    <row r="248" spans="1:17" ht="16.05" customHeight="1">
      <c r="A248" s="17"/>
      <c r="B248" s="17"/>
      <c r="C248" s="17"/>
      <c r="D248" s="17"/>
      <c r="E248" s="17"/>
      <c r="F248" s="17"/>
      <c r="G248" s="17"/>
      <c r="H248" s="17"/>
      <c r="I248" s="22" t="str">
        <f t="shared" si="24"/>
        <v/>
      </c>
      <c r="J248" s="22" t="str">
        <f t="shared" si="25"/>
        <v/>
      </c>
      <c r="K248" s="22">
        <f t="shared" si="26"/>
        <v>87</v>
      </c>
      <c r="L248" s="22">
        <f t="shared" si="27"/>
        <v>11.673728813559322</v>
      </c>
      <c r="M248" s="22">
        <f t="shared" si="28"/>
        <v>0</v>
      </c>
      <c r="N248" s="22">
        <f t="shared" si="29"/>
        <v>1015.6144067796611</v>
      </c>
      <c r="O248" s="22">
        <f t="shared" si="30"/>
        <v>340</v>
      </c>
      <c r="P248" s="22">
        <f t="shared" si="31"/>
        <v>253</v>
      </c>
      <c r="Q248" s="24" t="str">
        <f>IF(COUNTA(A248:H248)=0,"",IF(A248="","REVISAR: FALTA FECHA",IF(NOT(ISNUMBER(A248)),"REVISAR: FECHA INVÁLIDA",IF(B248="","REVISAR: FALTA DOCUMENTO",IF(NOT(OR(C248="Compra",C248="Venta",C248="Ajuste entrada",C248="Ajuste salida")),"REVISAR: TIPO INVÁLIDO",IF(A248&lt;MAX($A$10:A247),"REVISAR: FECHA FUERA DE ORDEN",IF(AND(OR(C248="Compra",C248="Ajuste entrada"),NOT(AND(OR(C248="Compra",C248="Ajuste entrada"),ISNUMBER(D248),D248&gt;0,ISNUMBER(E248),E248&gt;0,OR(F248="",F248=0),OR(G248="",G248=0)))),"REVISAR: CAPTURA DE ENTRADA",IF(AND(C248="Venta",NOT(AND(C248="Venta",ISNUMBER(F248),F248&gt;0,ISNUMBER(G248),G248&gt;0,OR(D248="",D248=0),OR(E248="",E248=0)))),"REVISAR: CAPTURA DE VENTA",IF(AND(C248="Ajuste salida",NOT(AND(C248="Ajuste salida",ISNUMBER(F248),F248&gt;0,OR(D248="",D248=0),OR(E248="",E248=0),OR(G248="",G248=0)))),"REVISAR: CAPTURA DE AJUSTE",IF(K248&lt;0,"REVISAR: INVENTARIO NEGATIVO","OK"))))))))))</f>
        <v/>
      </c>
    </row>
    <row r="249" spans="1:17" ht="16.05" customHeight="1">
      <c r="A249" s="17"/>
      <c r="B249" s="17"/>
      <c r="C249" s="17"/>
      <c r="D249" s="17"/>
      <c r="E249" s="17"/>
      <c r="F249" s="17"/>
      <c r="G249" s="17"/>
      <c r="H249" s="17"/>
      <c r="I249" s="22" t="str">
        <f t="shared" si="24"/>
        <v/>
      </c>
      <c r="J249" s="22" t="str">
        <f t="shared" si="25"/>
        <v/>
      </c>
      <c r="K249" s="22">
        <f t="shared" si="26"/>
        <v>87</v>
      </c>
      <c r="L249" s="22">
        <f t="shared" si="27"/>
        <v>11.673728813559322</v>
      </c>
      <c r="M249" s="22">
        <f t="shared" si="28"/>
        <v>0</v>
      </c>
      <c r="N249" s="22">
        <f t="shared" si="29"/>
        <v>1015.6144067796611</v>
      </c>
      <c r="O249" s="22">
        <f t="shared" si="30"/>
        <v>340</v>
      </c>
      <c r="P249" s="22">
        <f t="shared" si="31"/>
        <v>253</v>
      </c>
      <c r="Q249" s="24" t="str">
        <f>IF(COUNTA(A249:H249)=0,"",IF(A249="","REVISAR: FALTA FECHA",IF(NOT(ISNUMBER(A249)),"REVISAR: FECHA INVÁLIDA",IF(B249="","REVISAR: FALTA DOCUMENTO",IF(NOT(OR(C249="Compra",C249="Venta",C249="Ajuste entrada",C249="Ajuste salida")),"REVISAR: TIPO INVÁLIDO",IF(A249&lt;MAX($A$10:A248),"REVISAR: FECHA FUERA DE ORDEN",IF(AND(OR(C249="Compra",C249="Ajuste entrada"),NOT(AND(OR(C249="Compra",C249="Ajuste entrada"),ISNUMBER(D249),D249&gt;0,ISNUMBER(E249),E249&gt;0,OR(F249="",F249=0),OR(G249="",G249=0)))),"REVISAR: CAPTURA DE ENTRADA",IF(AND(C249="Venta",NOT(AND(C249="Venta",ISNUMBER(F249),F249&gt;0,ISNUMBER(G249),G249&gt;0,OR(D249="",D249=0),OR(E249="",E249=0)))),"REVISAR: CAPTURA DE VENTA",IF(AND(C249="Ajuste salida",NOT(AND(C249="Ajuste salida",ISNUMBER(F249),F249&gt;0,OR(D249="",D249=0),OR(E249="",E249=0),OR(G249="",G249=0)))),"REVISAR: CAPTURA DE AJUSTE",IF(K249&lt;0,"REVISAR: INVENTARIO NEGATIVO","OK"))))))))))</f>
        <v/>
      </c>
    </row>
    <row r="250" spans="1:17" ht="16.05" customHeight="1">
      <c r="A250" s="17"/>
      <c r="B250" s="17"/>
      <c r="C250" s="17"/>
      <c r="D250" s="17"/>
      <c r="E250" s="17"/>
      <c r="F250" s="17"/>
      <c r="G250" s="17"/>
      <c r="H250" s="17"/>
      <c r="I250" s="22" t="str">
        <f t="shared" si="24"/>
        <v/>
      </c>
      <c r="J250" s="22" t="str">
        <f t="shared" si="25"/>
        <v/>
      </c>
      <c r="K250" s="22">
        <f t="shared" si="26"/>
        <v>87</v>
      </c>
      <c r="L250" s="22">
        <f t="shared" si="27"/>
        <v>11.673728813559322</v>
      </c>
      <c r="M250" s="22">
        <f t="shared" si="28"/>
        <v>0</v>
      </c>
      <c r="N250" s="22">
        <f t="shared" si="29"/>
        <v>1015.6144067796611</v>
      </c>
      <c r="O250" s="22">
        <f t="shared" si="30"/>
        <v>340</v>
      </c>
      <c r="P250" s="22">
        <f t="shared" si="31"/>
        <v>253</v>
      </c>
      <c r="Q250" s="24" t="str">
        <f>IF(COUNTA(A250:H250)=0,"",IF(A250="","REVISAR: FALTA FECHA",IF(NOT(ISNUMBER(A250)),"REVISAR: FECHA INVÁLIDA",IF(B250="","REVISAR: FALTA DOCUMENTO",IF(NOT(OR(C250="Compra",C250="Venta",C250="Ajuste entrada",C250="Ajuste salida")),"REVISAR: TIPO INVÁLIDO",IF(A250&lt;MAX($A$10:A249),"REVISAR: FECHA FUERA DE ORDEN",IF(AND(OR(C250="Compra",C250="Ajuste entrada"),NOT(AND(OR(C250="Compra",C250="Ajuste entrada"),ISNUMBER(D250),D250&gt;0,ISNUMBER(E250),E250&gt;0,OR(F250="",F250=0),OR(G250="",G250=0)))),"REVISAR: CAPTURA DE ENTRADA",IF(AND(C250="Venta",NOT(AND(C250="Venta",ISNUMBER(F250),F250&gt;0,ISNUMBER(G250),G250&gt;0,OR(D250="",D250=0),OR(E250="",E250=0)))),"REVISAR: CAPTURA DE VENTA",IF(AND(C250="Ajuste salida",NOT(AND(C250="Ajuste salida",ISNUMBER(F250),F250&gt;0,OR(D250="",D250=0),OR(E250="",E250=0),OR(G250="",G250=0)))),"REVISAR: CAPTURA DE AJUSTE",IF(K250&lt;0,"REVISAR: INVENTARIO NEGATIVO","OK"))))))))))</f>
        <v/>
      </c>
    </row>
    <row r="251" spans="1:17" ht="16.05" customHeight="1">
      <c r="A251" s="17"/>
      <c r="B251" s="17"/>
      <c r="C251" s="17"/>
      <c r="D251" s="17"/>
      <c r="E251" s="17"/>
      <c r="F251" s="17"/>
      <c r="G251" s="17"/>
      <c r="H251" s="17"/>
      <c r="I251" s="22" t="str">
        <f t="shared" si="24"/>
        <v/>
      </c>
      <c r="J251" s="22" t="str">
        <f t="shared" si="25"/>
        <v/>
      </c>
      <c r="K251" s="22">
        <f t="shared" si="26"/>
        <v>87</v>
      </c>
      <c r="L251" s="22">
        <f t="shared" si="27"/>
        <v>11.673728813559322</v>
      </c>
      <c r="M251" s="22">
        <f t="shared" si="28"/>
        <v>0</v>
      </c>
      <c r="N251" s="22">
        <f t="shared" si="29"/>
        <v>1015.6144067796611</v>
      </c>
      <c r="O251" s="22">
        <f t="shared" si="30"/>
        <v>340</v>
      </c>
      <c r="P251" s="22">
        <f t="shared" si="31"/>
        <v>253</v>
      </c>
      <c r="Q251" s="24" t="str">
        <f>IF(COUNTA(A251:H251)=0,"",IF(A251="","REVISAR: FALTA FECHA",IF(NOT(ISNUMBER(A251)),"REVISAR: FECHA INVÁLIDA",IF(B251="","REVISAR: FALTA DOCUMENTO",IF(NOT(OR(C251="Compra",C251="Venta",C251="Ajuste entrada",C251="Ajuste salida")),"REVISAR: TIPO INVÁLIDO",IF(A251&lt;MAX($A$10:A250),"REVISAR: FECHA FUERA DE ORDEN",IF(AND(OR(C251="Compra",C251="Ajuste entrada"),NOT(AND(OR(C251="Compra",C251="Ajuste entrada"),ISNUMBER(D251),D251&gt;0,ISNUMBER(E251),E251&gt;0,OR(F251="",F251=0),OR(G251="",G251=0)))),"REVISAR: CAPTURA DE ENTRADA",IF(AND(C251="Venta",NOT(AND(C251="Venta",ISNUMBER(F251),F251&gt;0,ISNUMBER(G251),G251&gt;0,OR(D251="",D251=0),OR(E251="",E251=0)))),"REVISAR: CAPTURA DE VENTA",IF(AND(C251="Ajuste salida",NOT(AND(C251="Ajuste salida",ISNUMBER(F251),F251&gt;0,OR(D251="",D251=0),OR(E251="",E251=0),OR(G251="",G251=0)))),"REVISAR: CAPTURA DE AJUSTE",IF(K251&lt;0,"REVISAR: INVENTARIO NEGATIVO","OK"))))))))))</f>
        <v/>
      </c>
    </row>
    <row r="252" spans="1:17" ht="16.05" customHeight="1">
      <c r="A252" s="17"/>
      <c r="B252" s="17"/>
      <c r="C252" s="17"/>
      <c r="D252" s="17"/>
      <c r="E252" s="17"/>
      <c r="F252" s="17"/>
      <c r="G252" s="17"/>
      <c r="H252" s="17"/>
      <c r="I252" s="22" t="str">
        <f t="shared" si="24"/>
        <v/>
      </c>
      <c r="J252" s="22" t="str">
        <f t="shared" si="25"/>
        <v/>
      </c>
      <c r="K252" s="22">
        <f t="shared" si="26"/>
        <v>87</v>
      </c>
      <c r="L252" s="22">
        <f t="shared" si="27"/>
        <v>11.673728813559322</v>
      </c>
      <c r="M252" s="22">
        <f t="shared" si="28"/>
        <v>0</v>
      </c>
      <c r="N252" s="22">
        <f t="shared" si="29"/>
        <v>1015.6144067796611</v>
      </c>
      <c r="O252" s="22">
        <f t="shared" si="30"/>
        <v>340</v>
      </c>
      <c r="P252" s="22">
        <f t="shared" si="31"/>
        <v>253</v>
      </c>
      <c r="Q252" s="24" t="str">
        <f>IF(COUNTA(A252:H252)=0,"",IF(A252="","REVISAR: FALTA FECHA",IF(NOT(ISNUMBER(A252)),"REVISAR: FECHA INVÁLIDA",IF(B252="","REVISAR: FALTA DOCUMENTO",IF(NOT(OR(C252="Compra",C252="Venta",C252="Ajuste entrada",C252="Ajuste salida")),"REVISAR: TIPO INVÁLIDO",IF(A252&lt;MAX($A$10:A251),"REVISAR: FECHA FUERA DE ORDEN",IF(AND(OR(C252="Compra",C252="Ajuste entrada"),NOT(AND(OR(C252="Compra",C252="Ajuste entrada"),ISNUMBER(D252),D252&gt;0,ISNUMBER(E252),E252&gt;0,OR(F252="",F252=0),OR(G252="",G252=0)))),"REVISAR: CAPTURA DE ENTRADA",IF(AND(C252="Venta",NOT(AND(C252="Venta",ISNUMBER(F252),F252&gt;0,ISNUMBER(G252),G252&gt;0,OR(D252="",D252=0),OR(E252="",E252=0)))),"REVISAR: CAPTURA DE VENTA",IF(AND(C252="Ajuste salida",NOT(AND(C252="Ajuste salida",ISNUMBER(F252),F252&gt;0,OR(D252="",D252=0),OR(E252="",E252=0),OR(G252="",G252=0)))),"REVISAR: CAPTURA DE AJUSTE",IF(K252&lt;0,"REVISAR: INVENTARIO NEGATIVO","OK"))))))))))</f>
        <v/>
      </c>
    </row>
    <row r="253" spans="1:17" ht="16.05" customHeight="1">
      <c r="A253" s="17"/>
      <c r="B253" s="17"/>
      <c r="C253" s="17"/>
      <c r="D253" s="17"/>
      <c r="E253" s="17"/>
      <c r="F253" s="17"/>
      <c r="G253" s="17"/>
      <c r="H253" s="17"/>
      <c r="I253" s="22" t="str">
        <f t="shared" si="24"/>
        <v/>
      </c>
      <c r="J253" s="22" t="str">
        <f t="shared" si="25"/>
        <v/>
      </c>
      <c r="K253" s="22">
        <f t="shared" si="26"/>
        <v>87</v>
      </c>
      <c r="L253" s="22">
        <f t="shared" si="27"/>
        <v>11.673728813559322</v>
      </c>
      <c r="M253" s="22">
        <f t="shared" si="28"/>
        <v>0</v>
      </c>
      <c r="N253" s="22">
        <f t="shared" si="29"/>
        <v>1015.6144067796611</v>
      </c>
      <c r="O253" s="22">
        <f t="shared" si="30"/>
        <v>340</v>
      </c>
      <c r="P253" s="22">
        <f t="shared" si="31"/>
        <v>253</v>
      </c>
      <c r="Q253" s="24" t="str">
        <f>IF(COUNTA(A253:H253)=0,"",IF(A253="","REVISAR: FALTA FECHA",IF(NOT(ISNUMBER(A253)),"REVISAR: FECHA INVÁLIDA",IF(B253="","REVISAR: FALTA DOCUMENTO",IF(NOT(OR(C253="Compra",C253="Venta",C253="Ajuste entrada",C253="Ajuste salida")),"REVISAR: TIPO INVÁLIDO",IF(A253&lt;MAX($A$10:A252),"REVISAR: FECHA FUERA DE ORDEN",IF(AND(OR(C253="Compra",C253="Ajuste entrada"),NOT(AND(OR(C253="Compra",C253="Ajuste entrada"),ISNUMBER(D253),D253&gt;0,ISNUMBER(E253),E253&gt;0,OR(F253="",F253=0),OR(G253="",G253=0)))),"REVISAR: CAPTURA DE ENTRADA",IF(AND(C253="Venta",NOT(AND(C253="Venta",ISNUMBER(F253),F253&gt;0,ISNUMBER(G253),G253&gt;0,OR(D253="",D253=0),OR(E253="",E253=0)))),"REVISAR: CAPTURA DE VENTA",IF(AND(C253="Ajuste salida",NOT(AND(C253="Ajuste salida",ISNUMBER(F253),F253&gt;0,OR(D253="",D253=0),OR(E253="",E253=0),OR(G253="",G253=0)))),"REVISAR: CAPTURA DE AJUSTE",IF(K253&lt;0,"REVISAR: INVENTARIO NEGATIVO","OK"))))))))))</f>
        <v/>
      </c>
    </row>
    <row r="254" spans="1:17" ht="16.05" customHeight="1">
      <c r="A254" s="17"/>
      <c r="B254" s="17"/>
      <c r="C254" s="17"/>
      <c r="D254" s="17"/>
      <c r="E254" s="17"/>
      <c r="F254" s="17"/>
      <c r="G254" s="17"/>
      <c r="H254" s="17"/>
      <c r="I254" s="22" t="str">
        <f t="shared" si="24"/>
        <v/>
      </c>
      <c r="J254" s="22" t="str">
        <f t="shared" si="25"/>
        <v/>
      </c>
      <c r="K254" s="22">
        <f t="shared" si="26"/>
        <v>87</v>
      </c>
      <c r="L254" s="22">
        <f t="shared" si="27"/>
        <v>11.673728813559322</v>
      </c>
      <c r="M254" s="22">
        <f t="shared" si="28"/>
        <v>0</v>
      </c>
      <c r="N254" s="22">
        <f t="shared" si="29"/>
        <v>1015.6144067796611</v>
      </c>
      <c r="O254" s="22">
        <f t="shared" si="30"/>
        <v>340</v>
      </c>
      <c r="P254" s="22">
        <f t="shared" si="31"/>
        <v>253</v>
      </c>
      <c r="Q254" s="24" t="str">
        <f>IF(COUNTA(A254:H254)=0,"",IF(A254="","REVISAR: FALTA FECHA",IF(NOT(ISNUMBER(A254)),"REVISAR: FECHA INVÁLIDA",IF(B254="","REVISAR: FALTA DOCUMENTO",IF(NOT(OR(C254="Compra",C254="Venta",C254="Ajuste entrada",C254="Ajuste salida")),"REVISAR: TIPO INVÁLIDO",IF(A254&lt;MAX($A$10:A253),"REVISAR: FECHA FUERA DE ORDEN",IF(AND(OR(C254="Compra",C254="Ajuste entrada"),NOT(AND(OR(C254="Compra",C254="Ajuste entrada"),ISNUMBER(D254),D254&gt;0,ISNUMBER(E254),E254&gt;0,OR(F254="",F254=0),OR(G254="",G254=0)))),"REVISAR: CAPTURA DE ENTRADA",IF(AND(C254="Venta",NOT(AND(C254="Venta",ISNUMBER(F254),F254&gt;0,ISNUMBER(G254),G254&gt;0,OR(D254="",D254=0),OR(E254="",E254=0)))),"REVISAR: CAPTURA DE VENTA",IF(AND(C254="Ajuste salida",NOT(AND(C254="Ajuste salida",ISNUMBER(F254),F254&gt;0,OR(D254="",D254=0),OR(E254="",E254=0),OR(G254="",G254=0)))),"REVISAR: CAPTURA DE AJUSTE",IF(K254&lt;0,"REVISAR: INVENTARIO NEGATIVO","OK"))))))))))</f>
        <v/>
      </c>
    </row>
    <row r="255" spans="1:17" ht="16.05" customHeight="1">
      <c r="A255" s="17"/>
      <c r="B255" s="17"/>
      <c r="C255" s="17"/>
      <c r="D255" s="17"/>
      <c r="E255" s="17"/>
      <c r="F255" s="17"/>
      <c r="G255" s="17"/>
      <c r="H255" s="17"/>
      <c r="I255" s="22" t="str">
        <f t="shared" si="24"/>
        <v/>
      </c>
      <c r="J255" s="22" t="str">
        <f t="shared" si="25"/>
        <v/>
      </c>
      <c r="K255" s="22">
        <f t="shared" si="26"/>
        <v>87</v>
      </c>
      <c r="L255" s="22">
        <f t="shared" si="27"/>
        <v>11.673728813559322</v>
      </c>
      <c r="M255" s="22">
        <f t="shared" si="28"/>
        <v>0</v>
      </c>
      <c r="N255" s="22">
        <f t="shared" si="29"/>
        <v>1015.6144067796611</v>
      </c>
      <c r="O255" s="22">
        <f t="shared" si="30"/>
        <v>340</v>
      </c>
      <c r="P255" s="22">
        <f t="shared" si="31"/>
        <v>253</v>
      </c>
      <c r="Q255" s="24" t="str">
        <f>IF(COUNTA(A255:H255)=0,"",IF(A255="","REVISAR: FALTA FECHA",IF(NOT(ISNUMBER(A255)),"REVISAR: FECHA INVÁLIDA",IF(B255="","REVISAR: FALTA DOCUMENTO",IF(NOT(OR(C255="Compra",C255="Venta",C255="Ajuste entrada",C255="Ajuste salida")),"REVISAR: TIPO INVÁLIDO",IF(A255&lt;MAX($A$10:A254),"REVISAR: FECHA FUERA DE ORDEN",IF(AND(OR(C255="Compra",C255="Ajuste entrada"),NOT(AND(OR(C255="Compra",C255="Ajuste entrada"),ISNUMBER(D255),D255&gt;0,ISNUMBER(E255),E255&gt;0,OR(F255="",F255=0),OR(G255="",G255=0)))),"REVISAR: CAPTURA DE ENTRADA",IF(AND(C255="Venta",NOT(AND(C255="Venta",ISNUMBER(F255),F255&gt;0,ISNUMBER(G255),G255&gt;0,OR(D255="",D255=0),OR(E255="",E255=0)))),"REVISAR: CAPTURA DE VENTA",IF(AND(C255="Ajuste salida",NOT(AND(C255="Ajuste salida",ISNUMBER(F255),F255&gt;0,OR(D255="",D255=0),OR(E255="",E255=0),OR(G255="",G255=0)))),"REVISAR: CAPTURA DE AJUSTE",IF(K255&lt;0,"REVISAR: INVENTARIO NEGATIVO","OK"))))))))))</f>
        <v/>
      </c>
    </row>
    <row r="256" spans="1:17" ht="16.05" customHeight="1">
      <c r="A256" s="17"/>
      <c r="B256" s="17"/>
      <c r="C256" s="17"/>
      <c r="D256" s="17"/>
      <c r="E256" s="17"/>
      <c r="F256" s="17"/>
      <c r="G256" s="17"/>
      <c r="H256" s="17"/>
      <c r="I256" s="22" t="str">
        <f t="shared" si="24"/>
        <v/>
      </c>
      <c r="J256" s="22" t="str">
        <f t="shared" si="25"/>
        <v/>
      </c>
      <c r="K256" s="22">
        <f t="shared" si="26"/>
        <v>87</v>
      </c>
      <c r="L256" s="22">
        <f t="shared" si="27"/>
        <v>11.673728813559322</v>
      </c>
      <c r="M256" s="22">
        <f t="shared" si="28"/>
        <v>0</v>
      </c>
      <c r="N256" s="22">
        <f t="shared" si="29"/>
        <v>1015.6144067796611</v>
      </c>
      <c r="O256" s="22">
        <f t="shared" si="30"/>
        <v>340</v>
      </c>
      <c r="P256" s="22">
        <f t="shared" si="31"/>
        <v>253</v>
      </c>
      <c r="Q256" s="24" t="str">
        <f>IF(COUNTA(A256:H256)=0,"",IF(A256="","REVISAR: FALTA FECHA",IF(NOT(ISNUMBER(A256)),"REVISAR: FECHA INVÁLIDA",IF(B256="","REVISAR: FALTA DOCUMENTO",IF(NOT(OR(C256="Compra",C256="Venta",C256="Ajuste entrada",C256="Ajuste salida")),"REVISAR: TIPO INVÁLIDO",IF(A256&lt;MAX($A$10:A255),"REVISAR: FECHA FUERA DE ORDEN",IF(AND(OR(C256="Compra",C256="Ajuste entrada"),NOT(AND(OR(C256="Compra",C256="Ajuste entrada"),ISNUMBER(D256),D256&gt;0,ISNUMBER(E256),E256&gt;0,OR(F256="",F256=0),OR(G256="",G256=0)))),"REVISAR: CAPTURA DE ENTRADA",IF(AND(C256="Venta",NOT(AND(C256="Venta",ISNUMBER(F256),F256&gt;0,ISNUMBER(G256),G256&gt;0,OR(D256="",D256=0),OR(E256="",E256=0)))),"REVISAR: CAPTURA DE VENTA",IF(AND(C256="Ajuste salida",NOT(AND(C256="Ajuste salida",ISNUMBER(F256),F256&gt;0,OR(D256="",D256=0),OR(E256="",E256=0),OR(G256="",G256=0)))),"REVISAR: CAPTURA DE AJUSTE",IF(K256&lt;0,"REVISAR: INVENTARIO NEGATIVO","OK"))))))))))</f>
        <v/>
      </c>
    </row>
    <row r="257" spans="1:17" ht="16.05" customHeight="1">
      <c r="A257" s="17"/>
      <c r="B257" s="17"/>
      <c r="C257" s="17"/>
      <c r="D257" s="17"/>
      <c r="E257" s="17"/>
      <c r="F257" s="17"/>
      <c r="G257" s="17"/>
      <c r="H257" s="17"/>
      <c r="I257" s="22" t="str">
        <f t="shared" si="24"/>
        <v/>
      </c>
      <c r="J257" s="22" t="str">
        <f t="shared" si="25"/>
        <v/>
      </c>
      <c r="K257" s="22">
        <f t="shared" si="26"/>
        <v>87</v>
      </c>
      <c r="L257" s="22">
        <f t="shared" si="27"/>
        <v>11.673728813559322</v>
      </c>
      <c r="M257" s="22">
        <f t="shared" si="28"/>
        <v>0</v>
      </c>
      <c r="N257" s="22">
        <f t="shared" si="29"/>
        <v>1015.6144067796611</v>
      </c>
      <c r="O257" s="22">
        <f t="shared" si="30"/>
        <v>340</v>
      </c>
      <c r="P257" s="22">
        <f t="shared" si="31"/>
        <v>253</v>
      </c>
      <c r="Q257" s="24" t="str">
        <f>IF(COUNTA(A257:H257)=0,"",IF(A257="","REVISAR: FALTA FECHA",IF(NOT(ISNUMBER(A257)),"REVISAR: FECHA INVÁLIDA",IF(B257="","REVISAR: FALTA DOCUMENTO",IF(NOT(OR(C257="Compra",C257="Venta",C257="Ajuste entrada",C257="Ajuste salida")),"REVISAR: TIPO INVÁLIDO",IF(A257&lt;MAX($A$10:A256),"REVISAR: FECHA FUERA DE ORDEN",IF(AND(OR(C257="Compra",C257="Ajuste entrada"),NOT(AND(OR(C257="Compra",C257="Ajuste entrada"),ISNUMBER(D257),D257&gt;0,ISNUMBER(E257),E257&gt;0,OR(F257="",F257=0),OR(G257="",G257=0)))),"REVISAR: CAPTURA DE ENTRADA",IF(AND(C257="Venta",NOT(AND(C257="Venta",ISNUMBER(F257),F257&gt;0,ISNUMBER(G257),G257&gt;0,OR(D257="",D257=0),OR(E257="",E257=0)))),"REVISAR: CAPTURA DE VENTA",IF(AND(C257="Ajuste salida",NOT(AND(C257="Ajuste salida",ISNUMBER(F257),F257&gt;0,OR(D257="",D257=0),OR(E257="",E257=0),OR(G257="",G257=0)))),"REVISAR: CAPTURA DE AJUSTE",IF(K257&lt;0,"REVISAR: INVENTARIO NEGATIVO","OK"))))))))))</f>
        <v/>
      </c>
    </row>
    <row r="258" spans="1:17" ht="16.05" customHeight="1">
      <c r="A258" s="17"/>
      <c r="B258" s="17"/>
      <c r="C258" s="17"/>
      <c r="D258" s="17"/>
      <c r="E258" s="17"/>
      <c r="F258" s="17"/>
      <c r="G258" s="17"/>
      <c r="H258" s="17"/>
      <c r="I258" s="22" t="str">
        <f t="shared" si="24"/>
        <v/>
      </c>
      <c r="J258" s="22" t="str">
        <f t="shared" si="25"/>
        <v/>
      </c>
      <c r="K258" s="22">
        <f t="shared" si="26"/>
        <v>87</v>
      </c>
      <c r="L258" s="22">
        <f t="shared" si="27"/>
        <v>11.673728813559322</v>
      </c>
      <c r="M258" s="22">
        <f t="shared" si="28"/>
        <v>0</v>
      </c>
      <c r="N258" s="22">
        <f t="shared" si="29"/>
        <v>1015.6144067796611</v>
      </c>
      <c r="O258" s="22">
        <f t="shared" si="30"/>
        <v>340</v>
      </c>
      <c r="P258" s="22">
        <f t="shared" si="31"/>
        <v>253</v>
      </c>
      <c r="Q258" s="24" t="str">
        <f>IF(COUNTA(A258:H258)=0,"",IF(A258="","REVISAR: FALTA FECHA",IF(NOT(ISNUMBER(A258)),"REVISAR: FECHA INVÁLIDA",IF(B258="","REVISAR: FALTA DOCUMENTO",IF(NOT(OR(C258="Compra",C258="Venta",C258="Ajuste entrada",C258="Ajuste salida")),"REVISAR: TIPO INVÁLIDO",IF(A258&lt;MAX($A$10:A257),"REVISAR: FECHA FUERA DE ORDEN",IF(AND(OR(C258="Compra",C258="Ajuste entrada"),NOT(AND(OR(C258="Compra",C258="Ajuste entrada"),ISNUMBER(D258),D258&gt;0,ISNUMBER(E258),E258&gt;0,OR(F258="",F258=0),OR(G258="",G258=0)))),"REVISAR: CAPTURA DE ENTRADA",IF(AND(C258="Venta",NOT(AND(C258="Venta",ISNUMBER(F258),F258&gt;0,ISNUMBER(G258),G258&gt;0,OR(D258="",D258=0),OR(E258="",E258=0)))),"REVISAR: CAPTURA DE VENTA",IF(AND(C258="Ajuste salida",NOT(AND(C258="Ajuste salida",ISNUMBER(F258),F258&gt;0,OR(D258="",D258=0),OR(E258="",E258=0),OR(G258="",G258=0)))),"REVISAR: CAPTURA DE AJUSTE",IF(K258&lt;0,"REVISAR: INVENTARIO NEGATIVO","OK"))))))))))</f>
        <v/>
      </c>
    </row>
    <row r="259" spans="1:17" ht="16.05" customHeight="1">
      <c r="A259" s="17"/>
      <c r="B259" s="17"/>
      <c r="C259" s="17"/>
      <c r="D259" s="17"/>
      <c r="E259" s="17"/>
      <c r="F259" s="17"/>
      <c r="G259" s="17"/>
      <c r="H259" s="17"/>
      <c r="I259" s="22" t="str">
        <f t="shared" si="24"/>
        <v/>
      </c>
      <c r="J259" s="22" t="str">
        <f t="shared" si="25"/>
        <v/>
      </c>
      <c r="K259" s="22">
        <f t="shared" si="26"/>
        <v>87</v>
      </c>
      <c r="L259" s="22">
        <f t="shared" si="27"/>
        <v>11.673728813559322</v>
      </c>
      <c r="M259" s="22">
        <f t="shared" si="28"/>
        <v>0</v>
      </c>
      <c r="N259" s="22">
        <f t="shared" si="29"/>
        <v>1015.6144067796611</v>
      </c>
      <c r="O259" s="22">
        <f t="shared" si="30"/>
        <v>340</v>
      </c>
      <c r="P259" s="22">
        <f t="shared" si="31"/>
        <v>253</v>
      </c>
      <c r="Q259" s="24" t="str">
        <f>IF(COUNTA(A259:H259)=0,"",IF(A259="","REVISAR: FALTA FECHA",IF(NOT(ISNUMBER(A259)),"REVISAR: FECHA INVÁLIDA",IF(B259="","REVISAR: FALTA DOCUMENTO",IF(NOT(OR(C259="Compra",C259="Venta",C259="Ajuste entrada",C259="Ajuste salida")),"REVISAR: TIPO INVÁLIDO",IF(A259&lt;MAX($A$10:A258),"REVISAR: FECHA FUERA DE ORDEN",IF(AND(OR(C259="Compra",C259="Ajuste entrada"),NOT(AND(OR(C259="Compra",C259="Ajuste entrada"),ISNUMBER(D259),D259&gt;0,ISNUMBER(E259),E259&gt;0,OR(F259="",F259=0),OR(G259="",G259=0)))),"REVISAR: CAPTURA DE ENTRADA",IF(AND(C259="Venta",NOT(AND(C259="Venta",ISNUMBER(F259),F259&gt;0,ISNUMBER(G259),G259&gt;0,OR(D259="",D259=0),OR(E259="",E259=0)))),"REVISAR: CAPTURA DE VENTA",IF(AND(C259="Ajuste salida",NOT(AND(C259="Ajuste salida",ISNUMBER(F259),F259&gt;0,OR(D259="",D259=0),OR(E259="",E259=0),OR(G259="",G259=0)))),"REVISAR: CAPTURA DE AJUSTE",IF(K259&lt;0,"REVISAR: INVENTARIO NEGATIVO","OK"))))))))))</f>
        <v/>
      </c>
    </row>
  </sheetData>
  <mergeCells count="3">
    <mergeCell ref="A6:Q6"/>
    <mergeCell ref="A1:Q1"/>
    <mergeCell ref="A2:Q2"/>
  </mergeCells>
  <conditionalFormatting sqref="I10:P259">
    <cfRule type="expression" dxfId="12" priority="6">
      <formula>$A10=""</formula>
    </cfRule>
  </conditionalFormatting>
  <conditionalFormatting sqref="K10:K59">
    <cfRule type="cellIs" dxfId="11" priority="3" operator="lessThan">
      <formula>0</formula>
    </cfRule>
  </conditionalFormatting>
  <conditionalFormatting sqref="Q10:Q59">
    <cfRule type="expression" dxfId="10" priority="1">
      <formula>Q10="REVISAR"</formula>
    </cfRule>
    <cfRule type="expression" dxfId="9" priority="2">
      <formula>Q10="OK"</formula>
    </cfRule>
  </conditionalFormatting>
  <conditionalFormatting sqref="Q10:Q259">
    <cfRule type="expression" dxfId="8" priority="4">
      <formula>LEFT($Q10,7)="REVISAR"</formula>
    </cfRule>
    <cfRule type="expression" dxfId="7" priority="5">
      <formula>$Q10="OK"</formula>
    </cfRule>
  </conditionalFormatting>
  <dataValidations count="1">
    <dataValidation type="list" sqref="C10:C59" xr:uid="{00000000-0002-0000-0200-000000000000}">
      <formula1>"Compra,Venta,Ajuste entrada,Ajuste salida"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9"/>
  <sheetViews>
    <sheetView workbookViewId="0">
      <selection activeCell="F35" sqref="F35"/>
    </sheetView>
  </sheetViews>
  <sheetFormatPr baseColWidth="10" defaultColWidth="8.796875" defaultRowHeight="13.8"/>
  <cols>
    <col min="1" max="1" width="13" customWidth="1"/>
    <col min="2" max="2" width="16" customWidth="1"/>
    <col min="3" max="3" width="17" customWidth="1"/>
    <col min="4" max="17" width="14" customWidth="1"/>
    <col min="18" max="18" width="31" customWidth="1"/>
  </cols>
  <sheetData>
    <row r="1" spans="1:19" ht="24" customHeight="1">
      <c r="A1" s="29" t="s">
        <v>189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0"/>
    </row>
    <row r="2" spans="1:19" ht="19.95" customHeight="1">
      <c r="A2" s="27" t="s">
        <v>190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0"/>
    </row>
    <row r="3" spans="1:19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>
      <c r="A4" s="1" t="s">
        <v>143</v>
      </c>
      <c r="B4" s="5" t="str">
        <f>'03_Movimientos'!B4</f>
        <v>Termo Acero 500 ml</v>
      </c>
      <c r="C4" s="1" t="s">
        <v>145</v>
      </c>
      <c r="D4" s="5" t="str">
        <f>'03_Movimientos'!D4</f>
        <v>TER-500</v>
      </c>
      <c r="E4" s="1" t="s">
        <v>147</v>
      </c>
      <c r="F4" s="5" t="str">
        <f>'03_Movimientos'!F4</f>
        <v>Unidad</v>
      </c>
      <c r="G4" s="1" t="s">
        <v>148</v>
      </c>
      <c r="H4" s="5" t="str">
        <f>'03_Movimientos'!H4</f>
        <v>Mayo - Junio 2026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9.2" customHeight="1">
      <c r="A6" s="28" t="s">
        <v>191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0"/>
    </row>
    <row r="7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7.15" customHeight="1">
      <c r="A8" s="2" t="s">
        <v>157</v>
      </c>
      <c r="B8" s="2" t="s">
        <v>158</v>
      </c>
      <c r="C8" s="2" t="s">
        <v>159</v>
      </c>
      <c r="D8" s="2" t="s">
        <v>160</v>
      </c>
      <c r="E8" s="2" t="s">
        <v>161</v>
      </c>
      <c r="F8" s="2" t="s">
        <v>162</v>
      </c>
      <c r="G8" s="2" t="s">
        <v>163</v>
      </c>
      <c r="H8" s="2" t="s">
        <v>165</v>
      </c>
      <c r="I8" s="2" t="s">
        <v>129</v>
      </c>
      <c r="J8" s="2" t="s">
        <v>170</v>
      </c>
      <c r="K8" s="2" t="s">
        <v>171</v>
      </c>
      <c r="L8" s="2" t="s">
        <v>166</v>
      </c>
      <c r="M8" s="2" t="s">
        <v>192</v>
      </c>
      <c r="N8" s="2" t="s">
        <v>193</v>
      </c>
      <c r="O8" s="2" t="s">
        <v>194</v>
      </c>
      <c r="P8" s="2" t="s">
        <v>195</v>
      </c>
      <c r="Q8" s="2" t="s">
        <v>196</v>
      </c>
      <c r="R8" s="2" t="s">
        <v>172</v>
      </c>
      <c r="S8" s="10"/>
    </row>
    <row r="9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16.05" customHeight="1">
      <c r="A10" s="9">
        <f>IF('03_Movimientos'!A10="","",'03_Movimientos'!A10)</f>
        <v>46144</v>
      </c>
      <c r="B10" s="6" t="str">
        <f>IF('03_Movimientos'!A10="","",'03_Movimientos'!B10)</f>
        <v>OC-1001</v>
      </c>
      <c r="C10" s="6" t="str">
        <f>IF('03_Movimientos'!A10="","",'03_Movimientos'!C10)</f>
        <v>Compra</v>
      </c>
      <c r="D10" s="8">
        <f>IF('03_Movimientos'!A10="","",'03_Movimientos'!D10)</f>
        <v>100</v>
      </c>
      <c r="E10" s="7">
        <f>IF('03_Movimientos'!A10="","",IFERROR('03_Movimientos'!E10,""))</f>
        <v>10</v>
      </c>
      <c r="F10" s="8">
        <f>IF('03_Movimientos'!A10="","",'03_Movimientos'!F10)</f>
        <v>0</v>
      </c>
      <c r="G10" s="7">
        <f>IF('03_Movimientos'!A10="","",IFERROR('03_Movimientos'!G10,""))</f>
        <v>0</v>
      </c>
      <c r="H10" s="7">
        <f>IF('03_Movimientos'!A10="","",'03_Movimientos'!I10)</f>
        <v>1000</v>
      </c>
      <c r="I10" s="7">
        <f>IF('03_Movimientos'!A10="","",'03_Movimientos'!J10)</f>
        <v>0</v>
      </c>
      <c r="J10" s="8">
        <f>IF('03_Movimientos'!A10="","",'03_Movimientos'!O10)</f>
        <v>100</v>
      </c>
      <c r="K10" s="8">
        <f>IF('03_Movimientos'!A10="","",'03_Movimientos'!P10)</f>
        <v>0</v>
      </c>
      <c r="L10" s="8">
        <f>IF('03_Movimientos'!A10="","",'03_Movimientos'!K10)</f>
        <v>100</v>
      </c>
      <c r="M10" s="7">
        <f>IF(A10="",0,SUMPRODUCT((('03_Movimientos'!$O$10:O10-K10)&gt;0)*(('03_Movimientos'!$O$10:O10-K10)&lt;='03_Movimientos'!$D$10:D10)*('03_Movimientos'!$I$10:I10&gt;0)*('03_Movimientos'!$O$10:O10-K10)*'03_Movimientos'!$E$10:E10+(('03_Movimientos'!$O$10:O10-K10)&gt;'03_Movimientos'!$D$10:D10)*('03_Movimientos'!$I$10:I10&gt;0)*'03_Movimientos'!$D$10:D10*'03_Movimientos'!$E$10:E10))</f>
        <v>1000</v>
      </c>
      <c r="N10" s="7">
        <f>IF(A10="",0,IF(AND(ISNUMBER(F10),F10&gt;0,OR(C10="Venta",C10="Ajuste salida")),0+H10-M10,0))</f>
        <v>0</v>
      </c>
      <c r="O10" s="7">
        <f t="shared" ref="O10:O73" si="0">IF(A10="",0,IF(C10="Venta",N10,0))</f>
        <v>0</v>
      </c>
      <c r="P10" s="7">
        <f t="shared" ref="P10:P73" si="1">IF(A10="",0,IF(C10="Ajuste salida",N10,0))</f>
        <v>0</v>
      </c>
      <c r="Q10" s="7">
        <f t="shared" ref="Q10:Q73" si="2">IF(A10="",0,IF(C10="Venta",I10-O10,0))</f>
        <v>0</v>
      </c>
      <c r="R10" s="6" t="str">
        <f>IF(COUNTA('03_Movimientos'!A10:H10)=0,"",'03_Movimientos'!Q10)</f>
        <v>OK</v>
      </c>
      <c r="S10" s="10"/>
    </row>
    <row r="11" spans="1:19" ht="16.05" customHeight="1">
      <c r="A11" s="9">
        <f>IF('03_Movimientos'!A11="","",'03_Movimientos'!A11)</f>
        <v>46152</v>
      </c>
      <c r="B11" s="6" t="str">
        <f>IF('03_Movimientos'!A11="","",'03_Movimientos'!B11)</f>
        <v>OC-1012</v>
      </c>
      <c r="C11" s="6" t="str">
        <f>IF('03_Movimientos'!A11="","",'03_Movimientos'!C11)</f>
        <v>Compra</v>
      </c>
      <c r="D11" s="8">
        <f>IF('03_Movimientos'!A11="","",'03_Movimientos'!D11)</f>
        <v>100</v>
      </c>
      <c r="E11" s="7">
        <f>IF('03_Movimientos'!A11="","",IFERROR('03_Movimientos'!E11,""))</f>
        <v>12</v>
      </c>
      <c r="F11" s="8">
        <f>IF('03_Movimientos'!A11="","",'03_Movimientos'!F11)</f>
        <v>0</v>
      </c>
      <c r="G11" s="7">
        <f>IF('03_Movimientos'!A11="","",IFERROR('03_Movimientos'!G11,""))</f>
        <v>0</v>
      </c>
      <c r="H11" s="7">
        <f>IF('03_Movimientos'!A11="","",'03_Movimientos'!I11)</f>
        <v>1200</v>
      </c>
      <c r="I11" s="7">
        <f>IF('03_Movimientos'!A11="","",'03_Movimientos'!J11)</f>
        <v>0</v>
      </c>
      <c r="J11" s="8">
        <f>IF('03_Movimientos'!A11="","",'03_Movimientos'!O11)</f>
        <v>200</v>
      </c>
      <c r="K11" s="8">
        <f>IF('03_Movimientos'!A11="","",'03_Movimientos'!P11)</f>
        <v>0</v>
      </c>
      <c r="L11" s="8">
        <f>IF('03_Movimientos'!A11="","",'03_Movimientos'!K11)</f>
        <v>200</v>
      </c>
      <c r="M11" s="7">
        <f>IF(A11="",M10,SUMPRODUCT((('03_Movimientos'!$O$10:O11-K11)&gt;0)*(('03_Movimientos'!$O$10:O11-K11)&lt;='03_Movimientos'!$D$10:D11)*('03_Movimientos'!$I$10:I11&gt;0)*('03_Movimientos'!$O$10:O11-K11)*'03_Movimientos'!$E$10:E11+(('03_Movimientos'!$O$10:O11-K11)&gt;'03_Movimientos'!$D$10:D11)*('03_Movimientos'!$I$10:I11&gt;0)*'03_Movimientos'!$D$10:D11*'03_Movimientos'!$E$10:E11))</f>
        <v>2200</v>
      </c>
      <c r="N11" s="7">
        <f t="shared" ref="N11:N74" si="3">IF(A11="",0,IF(AND(ISNUMBER(F11),F11&gt;0,OR(C11="Venta",C11="Ajuste salida")),M10+H11-M11,0))</f>
        <v>0</v>
      </c>
      <c r="O11" s="7">
        <f t="shared" si="0"/>
        <v>0</v>
      </c>
      <c r="P11" s="7">
        <f t="shared" si="1"/>
        <v>0</v>
      </c>
      <c r="Q11" s="7">
        <f t="shared" si="2"/>
        <v>0</v>
      </c>
      <c r="R11" s="6" t="str">
        <f>IF(COUNTA('03_Movimientos'!A11:H11)=0,"",'03_Movimientos'!Q11)</f>
        <v>OK</v>
      </c>
      <c r="S11" s="10"/>
    </row>
    <row r="12" spans="1:19" ht="16.05" customHeight="1">
      <c r="A12" s="9">
        <f>IF('03_Movimientos'!A12="","",'03_Movimientos'!A12)</f>
        <v>46157</v>
      </c>
      <c r="B12" s="6" t="str">
        <f>IF('03_Movimientos'!A12="","",'03_Movimientos'!B12)</f>
        <v>VTA-2201</v>
      </c>
      <c r="C12" s="6" t="str">
        <f>IF('03_Movimientos'!A12="","",'03_Movimientos'!C12)</f>
        <v>Venta</v>
      </c>
      <c r="D12" s="8">
        <f>IF('03_Movimientos'!A12="","",'03_Movimientos'!D12)</f>
        <v>0</v>
      </c>
      <c r="E12" s="7">
        <f>IF('03_Movimientos'!A12="","",IFERROR('03_Movimientos'!E12,""))</f>
        <v>0</v>
      </c>
      <c r="F12" s="8">
        <f>IF('03_Movimientos'!A12="","",'03_Movimientos'!F12)</f>
        <v>120</v>
      </c>
      <c r="G12" s="7">
        <f>IF('03_Movimientos'!A12="","",IFERROR('03_Movimientos'!G12,""))</f>
        <v>20</v>
      </c>
      <c r="H12" s="7">
        <f>IF('03_Movimientos'!A12="","",'03_Movimientos'!I12)</f>
        <v>0</v>
      </c>
      <c r="I12" s="7">
        <f>IF('03_Movimientos'!A12="","",'03_Movimientos'!J12)</f>
        <v>2400</v>
      </c>
      <c r="J12" s="8">
        <f>IF('03_Movimientos'!A12="","",'03_Movimientos'!O12)</f>
        <v>200</v>
      </c>
      <c r="K12" s="8">
        <f>IF('03_Movimientos'!A12="","",'03_Movimientos'!P12)</f>
        <v>120</v>
      </c>
      <c r="L12" s="8">
        <f>IF('03_Movimientos'!A12="","",'03_Movimientos'!K12)</f>
        <v>80</v>
      </c>
      <c r="M12" s="7">
        <f>IF(A12="",M11,SUMPRODUCT((('03_Movimientos'!$O$10:O12-K12)&gt;0)*(('03_Movimientos'!$O$10:O12-K12)&lt;='03_Movimientos'!$D$10:D12)*('03_Movimientos'!$I$10:I12&gt;0)*('03_Movimientos'!$O$10:O12-K12)*'03_Movimientos'!$E$10:E12+(('03_Movimientos'!$O$10:O12-K12)&gt;'03_Movimientos'!$D$10:D12)*('03_Movimientos'!$I$10:I12&gt;0)*'03_Movimientos'!$D$10:D12*'03_Movimientos'!$E$10:E12))</f>
        <v>960</v>
      </c>
      <c r="N12" s="7">
        <f t="shared" si="3"/>
        <v>1240</v>
      </c>
      <c r="O12" s="7">
        <f t="shared" si="0"/>
        <v>1240</v>
      </c>
      <c r="P12" s="7">
        <f t="shared" si="1"/>
        <v>0</v>
      </c>
      <c r="Q12" s="7">
        <f t="shared" si="2"/>
        <v>1160</v>
      </c>
      <c r="R12" s="6" t="str">
        <f>IF(COUNTA('03_Movimientos'!A12:H12)=0,"",'03_Movimientos'!Q12)</f>
        <v>OK</v>
      </c>
      <c r="S12" s="10"/>
    </row>
    <row r="13" spans="1:19" ht="16.05" customHeight="1">
      <c r="A13" s="9">
        <f>IF('03_Movimientos'!A13="","",'03_Movimientos'!A13)</f>
        <v>46162</v>
      </c>
      <c r="B13" s="6" t="str">
        <f>IF('03_Movimientos'!A13="","",'03_Movimientos'!B13)</f>
        <v>OC-1020</v>
      </c>
      <c r="C13" s="6" t="str">
        <f>IF('03_Movimientos'!A13="","",'03_Movimientos'!C13)</f>
        <v>Compra</v>
      </c>
      <c r="D13" s="8">
        <f>IF('03_Movimientos'!A13="","",'03_Movimientos'!D13)</f>
        <v>80</v>
      </c>
      <c r="E13" s="7">
        <f>IF('03_Movimientos'!A13="","",IFERROR('03_Movimientos'!E13,""))</f>
        <v>11.5</v>
      </c>
      <c r="F13" s="8">
        <f>IF('03_Movimientos'!A13="","",'03_Movimientos'!F13)</f>
        <v>0</v>
      </c>
      <c r="G13" s="7">
        <f>IF('03_Movimientos'!A13="","",IFERROR('03_Movimientos'!G13,""))</f>
        <v>0</v>
      </c>
      <c r="H13" s="7">
        <f>IF('03_Movimientos'!A13="","",'03_Movimientos'!I13)</f>
        <v>920</v>
      </c>
      <c r="I13" s="7">
        <f>IF('03_Movimientos'!A13="","",'03_Movimientos'!J13)</f>
        <v>0</v>
      </c>
      <c r="J13" s="8">
        <f>IF('03_Movimientos'!A13="","",'03_Movimientos'!O13)</f>
        <v>280</v>
      </c>
      <c r="K13" s="8">
        <f>IF('03_Movimientos'!A13="","",'03_Movimientos'!P13)</f>
        <v>120</v>
      </c>
      <c r="L13" s="8">
        <f>IF('03_Movimientos'!A13="","",'03_Movimientos'!K13)</f>
        <v>160</v>
      </c>
      <c r="M13" s="7">
        <f>IF(A13="",M12,SUMPRODUCT((('03_Movimientos'!$O$10:O13-K13)&gt;0)*(('03_Movimientos'!$O$10:O13-K13)&lt;='03_Movimientos'!$D$10:D13)*('03_Movimientos'!$I$10:I13&gt;0)*('03_Movimientos'!$O$10:O13-K13)*'03_Movimientos'!$E$10:E13+(('03_Movimientos'!$O$10:O13-K13)&gt;'03_Movimientos'!$D$10:D13)*('03_Movimientos'!$I$10:I13&gt;0)*'03_Movimientos'!$D$10:D13*'03_Movimientos'!$E$10:E13))</f>
        <v>1880</v>
      </c>
      <c r="N13" s="7">
        <f t="shared" si="3"/>
        <v>0</v>
      </c>
      <c r="O13" s="7">
        <f t="shared" si="0"/>
        <v>0</v>
      </c>
      <c r="P13" s="7">
        <f t="shared" si="1"/>
        <v>0</v>
      </c>
      <c r="Q13" s="7">
        <f t="shared" si="2"/>
        <v>0</v>
      </c>
      <c r="R13" s="6" t="str">
        <f>IF(COUNTA('03_Movimientos'!A13:H13)=0,"",'03_Movimientos'!Q13)</f>
        <v>OK</v>
      </c>
      <c r="S13" s="10"/>
    </row>
    <row r="14" spans="1:19" ht="16.05" customHeight="1">
      <c r="A14" s="9">
        <f>IF('03_Movimientos'!A14="","",'03_Movimientos'!A14)</f>
        <v>46164</v>
      </c>
      <c r="B14" s="6" t="str">
        <f>IF('03_Movimientos'!A14="","",'03_Movimientos'!B14)</f>
        <v>VTA-2234</v>
      </c>
      <c r="C14" s="6" t="str">
        <f>IF('03_Movimientos'!A14="","",'03_Movimientos'!C14)</f>
        <v>Venta</v>
      </c>
      <c r="D14" s="8">
        <f>IF('03_Movimientos'!A14="","",'03_Movimientos'!D14)</f>
        <v>0</v>
      </c>
      <c r="E14" s="7">
        <f>IF('03_Movimientos'!A14="","",IFERROR('03_Movimientos'!E14,""))</f>
        <v>0</v>
      </c>
      <c r="F14" s="8">
        <f>IF('03_Movimientos'!A14="","",'03_Movimientos'!F14)</f>
        <v>40</v>
      </c>
      <c r="G14" s="7">
        <f>IF('03_Movimientos'!A14="","",IFERROR('03_Movimientos'!G14,""))</f>
        <v>20</v>
      </c>
      <c r="H14" s="7">
        <f>IF('03_Movimientos'!A14="","",'03_Movimientos'!I14)</f>
        <v>0</v>
      </c>
      <c r="I14" s="7">
        <f>IF('03_Movimientos'!A14="","",'03_Movimientos'!J14)</f>
        <v>800</v>
      </c>
      <c r="J14" s="8">
        <f>IF('03_Movimientos'!A14="","",'03_Movimientos'!O14)</f>
        <v>280</v>
      </c>
      <c r="K14" s="8">
        <f>IF('03_Movimientos'!A14="","",'03_Movimientos'!P14)</f>
        <v>160</v>
      </c>
      <c r="L14" s="8">
        <f>IF('03_Movimientos'!A14="","",'03_Movimientos'!K14)</f>
        <v>120</v>
      </c>
      <c r="M14" s="7">
        <f>IF(A14="",M13,SUMPRODUCT((('03_Movimientos'!$O$10:O14-K14)&gt;0)*(('03_Movimientos'!$O$10:O14-K14)&lt;='03_Movimientos'!$D$10:D14)*('03_Movimientos'!$I$10:I14&gt;0)*('03_Movimientos'!$O$10:O14-K14)*'03_Movimientos'!$E$10:E14+(('03_Movimientos'!$O$10:O14-K14)&gt;'03_Movimientos'!$D$10:D14)*('03_Movimientos'!$I$10:I14&gt;0)*'03_Movimientos'!$D$10:D14*'03_Movimientos'!$E$10:E14))</f>
        <v>1400</v>
      </c>
      <c r="N14" s="7">
        <f t="shared" si="3"/>
        <v>480</v>
      </c>
      <c r="O14" s="7">
        <f t="shared" si="0"/>
        <v>480</v>
      </c>
      <c r="P14" s="7">
        <f t="shared" si="1"/>
        <v>0</v>
      </c>
      <c r="Q14" s="7">
        <f t="shared" si="2"/>
        <v>320</v>
      </c>
      <c r="R14" s="6" t="str">
        <f>IF(COUNTA('03_Movimientos'!A14:H14)=0,"",'03_Movimientos'!Q14)</f>
        <v>OK</v>
      </c>
      <c r="S14" s="10"/>
    </row>
    <row r="15" spans="1:19" ht="16.05" customHeight="1">
      <c r="A15" s="9">
        <f>IF('03_Movimientos'!A15="","",'03_Movimientos'!A15)</f>
        <v>46170</v>
      </c>
      <c r="B15" s="6" t="str">
        <f>IF('03_Movimientos'!A15="","",'03_Movimientos'!B15)</f>
        <v>AJ-001</v>
      </c>
      <c r="C15" s="6" t="str">
        <f>IF('03_Movimientos'!A15="","",'03_Movimientos'!C15)</f>
        <v>Ajuste salida</v>
      </c>
      <c r="D15" s="8">
        <f>IF('03_Movimientos'!A15="","",'03_Movimientos'!D15)</f>
        <v>0</v>
      </c>
      <c r="E15" s="7">
        <f>IF('03_Movimientos'!A15="","",IFERROR('03_Movimientos'!E15,""))</f>
        <v>0</v>
      </c>
      <c r="F15" s="8">
        <f>IF('03_Movimientos'!A15="","",'03_Movimientos'!F15)</f>
        <v>3</v>
      </c>
      <c r="G15" s="7">
        <f>IF('03_Movimientos'!A15="","",IFERROR('03_Movimientos'!G15,""))</f>
        <v>0</v>
      </c>
      <c r="H15" s="7">
        <f>IF('03_Movimientos'!A15="","",'03_Movimientos'!I15)</f>
        <v>0</v>
      </c>
      <c r="I15" s="7">
        <f>IF('03_Movimientos'!A15="","",'03_Movimientos'!J15)</f>
        <v>0</v>
      </c>
      <c r="J15" s="8">
        <f>IF('03_Movimientos'!A15="","",'03_Movimientos'!O15)</f>
        <v>280</v>
      </c>
      <c r="K15" s="8">
        <f>IF('03_Movimientos'!A15="","",'03_Movimientos'!P15)</f>
        <v>163</v>
      </c>
      <c r="L15" s="8">
        <f>IF('03_Movimientos'!A15="","",'03_Movimientos'!K15)</f>
        <v>117</v>
      </c>
      <c r="M15" s="7">
        <f>IF(A15="",M14,SUMPRODUCT((('03_Movimientos'!$O$10:O15-K15)&gt;0)*(('03_Movimientos'!$O$10:O15-K15)&lt;='03_Movimientos'!$D$10:D15)*('03_Movimientos'!$I$10:I15&gt;0)*('03_Movimientos'!$O$10:O15-K15)*'03_Movimientos'!$E$10:E15+(('03_Movimientos'!$O$10:O15-K15)&gt;'03_Movimientos'!$D$10:D15)*('03_Movimientos'!$I$10:I15&gt;0)*'03_Movimientos'!$D$10:D15*'03_Movimientos'!$E$10:E15))</f>
        <v>1364</v>
      </c>
      <c r="N15" s="7">
        <f t="shared" si="3"/>
        <v>36</v>
      </c>
      <c r="O15" s="7">
        <f t="shared" si="0"/>
        <v>0</v>
      </c>
      <c r="P15" s="7">
        <f t="shared" si="1"/>
        <v>36</v>
      </c>
      <c r="Q15" s="7">
        <f t="shared" si="2"/>
        <v>0</v>
      </c>
      <c r="R15" s="6" t="str">
        <f>IF(COUNTA('03_Movimientos'!A15:H15)=0,"",'03_Movimientos'!Q15)</f>
        <v>OK</v>
      </c>
      <c r="S15" s="10"/>
    </row>
    <row r="16" spans="1:19" ht="16.05" customHeight="1">
      <c r="A16" s="9">
        <f>IF('03_Movimientos'!A16="","",'03_Movimientos'!A16)</f>
        <v>46176</v>
      </c>
      <c r="B16" s="6" t="str">
        <f>IF('03_Movimientos'!A16="","",'03_Movimientos'!B16)</f>
        <v>OC-1031</v>
      </c>
      <c r="C16" s="6" t="str">
        <f>IF('03_Movimientos'!A16="","",'03_Movimientos'!C16)</f>
        <v>Compra</v>
      </c>
      <c r="D16" s="8">
        <f>IF('03_Movimientos'!A16="","",'03_Movimientos'!D16)</f>
        <v>60</v>
      </c>
      <c r="E16" s="7">
        <f>IF('03_Movimientos'!A16="","",IFERROR('03_Movimientos'!E16,""))</f>
        <v>12.5</v>
      </c>
      <c r="F16" s="8">
        <f>IF('03_Movimientos'!A16="","",'03_Movimientos'!F16)</f>
        <v>0</v>
      </c>
      <c r="G16" s="7">
        <f>IF('03_Movimientos'!A16="","",IFERROR('03_Movimientos'!G16,""))</f>
        <v>0</v>
      </c>
      <c r="H16" s="7">
        <f>IF('03_Movimientos'!A16="","",'03_Movimientos'!I16)</f>
        <v>750</v>
      </c>
      <c r="I16" s="7">
        <f>IF('03_Movimientos'!A16="","",'03_Movimientos'!J16)</f>
        <v>0</v>
      </c>
      <c r="J16" s="8">
        <f>IF('03_Movimientos'!A16="","",'03_Movimientos'!O16)</f>
        <v>340</v>
      </c>
      <c r="K16" s="8">
        <f>IF('03_Movimientos'!A16="","",'03_Movimientos'!P16)</f>
        <v>163</v>
      </c>
      <c r="L16" s="8">
        <f>IF('03_Movimientos'!A16="","",'03_Movimientos'!K16)</f>
        <v>177</v>
      </c>
      <c r="M16" s="7">
        <f>IF(A16="",M15,SUMPRODUCT((('03_Movimientos'!$O$10:O16-K16)&gt;0)*(('03_Movimientos'!$O$10:O16-K16)&lt;='03_Movimientos'!$D$10:D16)*('03_Movimientos'!$I$10:I16&gt;0)*('03_Movimientos'!$O$10:O16-K16)*'03_Movimientos'!$E$10:E16+(('03_Movimientos'!$O$10:O16-K16)&gt;'03_Movimientos'!$D$10:D16)*('03_Movimientos'!$I$10:I16&gt;0)*'03_Movimientos'!$D$10:D16*'03_Movimientos'!$E$10:E16))</f>
        <v>2114</v>
      </c>
      <c r="N16" s="7">
        <f t="shared" si="3"/>
        <v>0</v>
      </c>
      <c r="O16" s="7">
        <f t="shared" si="0"/>
        <v>0</v>
      </c>
      <c r="P16" s="7">
        <f t="shared" si="1"/>
        <v>0</v>
      </c>
      <c r="Q16" s="7">
        <f t="shared" si="2"/>
        <v>0</v>
      </c>
      <c r="R16" s="6" t="str">
        <f>IF(COUNTA('03_Movimientos'!A16:H16)=0,"",'03_Movimientos'!Q16)</f>
        <v>OK</v>
      </c>
      <c r="S16" s="10"/>
    </row>
    <row r="17" spans="1:19" ht="16.05" customHeight="1">
      <c r="A17" s="9">
        <f>IF('03_Movimientos'!A17="","",'03_Movimientos'!A17)</f>
        <v>46181</v>
      </c>
      <c r="B17" s="6" t="str">
        <f>IF('03_Movimientos'!A17="","",'03_Movimientos'!B17)</f>
        <v>VTA-2299</v>
      </c>
      <c r="C17" s="6" t="str">
        <f>IF('03_Movimientos'!A17="","",'03_Movimientos'!C17)</f>
        <v>Venta</v>
      </c>
      <c r="D17" s="8">
        <f>IF('03_Movimientos'!A17="","",'03_Movimientos'!D17)</f>
        <v>0</v>
      </c>
      <c r="E17" s="7">
        <f>IF('03_Movimientos'!A17="","",IFERROR('03_Movimientos'!E17,""))</f>
        <v>0</v>
      </c>
      <c r="F17" s="8">
        <f>IF('03_Movimientos'!A17="","",'03_Movimientos'!F17)</f>
        <v>90</v>
      </c>
      <c r="G17" s="7">
        <f>IF('03_Movimientos'!A17="","",IFERROR('03_Movimientos'!G17,""))</f>
        <v>21</v>
      </c>
      <c r="H17" s="7">
        <f>IF('03_Movimientos'!A17="","",'03_Movimientos'!I17)</f>
        <v>0</v>
      </c>
      <c r="I17" s="7">
        <f>IF('03_Movimientos'!A17="","",'03_Movimientos'!J17)</f>
        <v>1890</v>
      </c>
      <c r="J17" s="8">
        <f>IF('03_Movimientos'!A17="","",'03_Movimientos'!O17)</f>
        <v>340</v>
      </c>
      <c r="K17" s="8">
        <f>IF('03_Movimientos'!A17="","",'03_Movimientos'!P17)</f>
        <v>253</v>
      </c>
      <c r="L17" s="8">
        <f>IF('03_Movimientos'!A17="","",'03_Movimientos'!K17)</f>
        <v>87</v>
      </c>
      <c r="M17" s="7">
        <f>IF(A17="",M16,SUMPRODUCT((('03_Movimientos'!$O$10:O17-K17)&gt;0)*(('03_Movimientos'!$O$10:O17-K17)&lt;='03_Movimientos'!$D$10:D17)*('03_Movimientos'!$I$10:I17&gt;0)*('03_Movimientos'!$O$10:O17-K17)*'03_Movimientos'!$E$10:E17+(('03_Movimientos'!$O$10:O17-K17)&gt;'03_Movimientos'!$D$10:D17)*('03_Movimientos'!$I$10:I17&gt;0)*'03_Movimientos'!$D$10:D17*'03_Movimientos'!$E$10:E17))</f>
        <v>1060.5</v>
      </c>
      <c r="N17" s="7">
        <f t="shared" si="3"/>
        <v>1053.5</v>
      </c>
      <c r="O17" s="7">
        <f t="shared" si="0"/>
        <v>1053.5</v>
      </c>
      <c r="P17" s="7">
        <f t="shared" si="1"/>
        <v>0</v>
      </c>
      <c r="Q17" s="7">
        <f t="shared" si="2"/>
        <v>836.5</v>
      </c>
      <c r="R17" s="6" t="str">
        <f>IF(COUNTA('03_Movimientos'!A17:H17)=0,"",'03_Movimientos'!Q17)</f>
        <v>OK</v>
      </c>
      <c r="S17" s="10"/>
    </row>
    <row r="18" spans="1:19" ht="16.05" customHeight="1">
      <c r="A18" s="9" t="str">
        <f>IF('03_Movimientos'!A18="","",'03_Movimientos'!A18)</f>
        <v/>
      </c>
      <c r="B18" s="6" t="str">
        <f>IF('03_Movimientos'!A18="","",'03_Movimientos'!B18)</f>
        <v/>
      </c>
      <c r="C18" s="6" t="str">
        <f>IF('03_Movimientos'!A18="","",'03_Movimientos'!C18)</f>
        <v/>
      </c>
      <c r="D18" s="8" t="str">
        <f>IF('03_Movimientos'!A18="","",'03_Movimientos'!D18)</f>
        <v/>
      </c>
      <c r="E18" s="7" t="str">
        <f>IF('03_Movimientos'!A18="","",IFERROR('03_Movimientos'!E18,""))</f>
        <v/>
      </c>
      <c r="F18" s="8" t="str">
        <f>IF('03_Movimientos'!A18="","",'03_Movimientos'!F18)</f>
        <v/>
      </c>
      <c r="G18" s="7" t="str">
        <f>IF('03_Movimientos'!A18="","",IFERROR('03_Movimientos'!G18,""))</f>
        <v/>
      </c>
      <c r="H18" s="7" t="str">
        <f>IF('03_Movimientos'!A18="","",'03_Movimientos'!I18)</f>
        <v/>
      </c>
      <c r="I18" s="7" t="str">
        <f>IF('03_Movimientos'!A18="","",'03_Movimientos'!J18)</f>
        <v/>
      </c>
      <c r="J18" s="8" t="str">
        <f>IF('03_Movimientos'!A18="","",'03_Movimientos'!O18)</f>
        <v/>
      </c>
      <c r="K18" s="8" t="str">
        <f>IF('03_Movimientos'!A18="","",'03_Movimientos'!P18)</f>
        <v/>
      </c>
      <c r="L18" s="8" t="str">
        <f>IF('03_Movimientos'!A18="","",'03_Movimientos'!K18)</f>
        <v/>
      </c>
      <c r="M18" s="7">
        <f>IF(A18="",M17,SUMPRODUCT((('03_Movimientos'!$O$10:O18-K18)&gt;0)*(('03_Movimientos'!$O$10:O18-K18)&lt;='03_Movimientos'!$D$10:D18)*('03_Movimientos'!$I$10:I18&gt;0)*('03_Movimientos'!$O$10:O18-K18)*'03_Movimientos'!$E$10:E18+(('03_Movimientos'!$O$10:O18-K18)&gt;'03_Movimientos'!$D$10:D18)*('03_Movimientos'!$I$10:I18&gt;0)*'03_Movimientos'!$D$10:D18*'03_Movimientos'!$E$10:E18))</f>
        <v>1060.5</v>
      </c>
      <c r="N18" s="7">
        <f t="shared" si="3"/>
        <v>0</v>
      </c>
      <c r="O18" s="7">
        <f t="shared" si="0"/>
        <v>0</v>
      </c>
      <c r="P18" s="7">
        <f t="shared" si="1"/>
        <v>0</v>
      </c>
      <c r="Q18" s="7">
        <f t="shared" si="2"/>
        <v>0</v>
      </c>
      <c r="R18" s="6" t="str">
        <f>IF(COUNTA('03_Movimientos'!A18:H18)=0,"",'03_Movimientos'!Q18)</f>
        <v/>
      </c>
      <c r="S18" s="10"/>
    </row>
    <row r="19" spans="1:19" ht="16.05" customHeight="1">
      <c r="A19" s="9" t="str">
        <f>IF('03_Movimientos'!A19="","",'03_Movimientos'!A19)</f>
        <v/>
      </c>
      <c r="B19" s="6" t="str">
        <f>IF('03_Movimientos'!A19="","",'03_Movimientos'!B19)</f>
        <v/>
      </c>
      <c r="C19" s="6" t="str">
        <f>IF('03_Movimientos'!A19="","",'03_Movimientos'!C19)</f>
        <v/>
      </c>
      <c r="D19" s="8" t="str">
        <f>IF('03_Movimientos'!A19="","",'03_Movimientos'!D19)</f>
        <v/>
      </c>
      <c r="E19" s="7" t="str">
        <f>IF('03_Movimientos'!A19="","",IFERROR('03_Movimientos'!E19,""))</f>
        <v/>
      </c>
      <c r="F19" s="8" t="str">
        <f>IF('03_Movimientos'!A19="","",'03_Movimientos'!F19)</f>
        <v/>
      </c>
      <c r="G19" s="7" t="str">
        <f>IF('03_Movimientos'!A19="","",IFERROR('03_Movimientos'!G19,""))</f>
        <v/>
      </c>
      <c r="H19" s="7" t="str">
        <f>IF('03_Movimientos'!A19="","",'03_Movimientos'!I19)</f>
        <v/>
      </c>
      <c r="I19" s="7" t="str">
        <f>IF('03_Movimientos'!A19="","",'03_Movimientos'!J19)</f>
        <v/>
      </c>
      <c r="J19" s="8" t="str">
        <f>IF('03_Movimientos'!A19="","",'03_Movimientos'!O19)</f>
        <v/>
      </c>
      <c r="K19" s="8" t="str">
        <f>IF('03_Movimientos'!A19="","",'03_Movimientos'!P19)</f>
        <v/>
      </c>
      <c r="L19" s="8" t="str">
        <f>IF('03_Movimientos'!A19="","",'03_Movimientos'!K19)</f>
        <v/>
      </c>
      <c r="M19" s="7">
        <f>IF(A19="",M18,SUMPRODUCT((('03_Movimientos'!$O$10:O19-K19)&gt;0)*(('03_Movimientos'!$O$10:O19-K19)&lt;='03_Movimientos'!$D$10:D19)*('03_Movimientos'!$I$10:I19&gt;0)*('03_Movimientos'!$O$10:O19-K19)*'03_Movimientos'!$E$10:E19+(('03_Movimientos'!$O$10:O19-K19)&gt;'03_Movimientos'!$D$10:D19)*('03_Movimientos'!$I$10:I19&gt;0)*'03_Movimientos'!$D$10:D19*'03_Movimientos'!$E$10:E19))</f>
        <v>1060.5</v>
      </c>
      <c r="N19" s="7">
        <f t="shared" si="3"/>
        <v>0</v>
      </c>
      <c r="O19" s="7">
        <f t="shared" si="0"/>
        <v>0</v>
      </c>
      <c r="P19" s="7">
        <f t="shared" si="1"/>
        <v>0</v>
      </c>
      <c r="Q19" s="7">
        <f t="shared" si="2"/>
        <v>0</v>
      </c>
      <c r="R19" s="6" t="str">
        <f>IF(COUNTA('03_Movimientos'!A19:H19)=0,"",'03_Movimientos'!Q19)</f>
        <v/>
      </c>
      <c r="S19" s="10"/>
    </row>
    <row r="20" spans="1:19" ht="16.05" customHeight="1">
      <c r="A20" s="9" t="str">
        <f>IF('03_Movimientos'!A20="","",'03_Movimientos'!A20)</f>
        <v/>
      </c>
      <c r="B20" s="6" t="str">
        <f>IF('03_Movimientos'!A20="","",'03_Movimientos'!B20)</f>
        <v/>
      </c>
      <c r="C20" s="6" t="str">
        <f>IF('03_Movimientos'!A20="","",'03_Movimientos'!C20)</f>
        <v/>
      </c>
      <c r="D20" s="8" t="str">
        <f>IF('03_Movimientos'!A20="","",'03_Movimientos'!D20)</f>
        <v/>
      </c>
      <c r="E20" s="7" t="str">
        <f>IF('03_Movimientos'!A20="","",IFERROR('03_Movimientos'!E20,""))</f>
        <v/>
      </c>
      <c r="F20" s="8" t="str">
        <f>IF('03_Movimientos'!A20="","",'03_Movimientos'!F20)</f>
        <v/>
      </c>
      <c r="G20" s="7" t="str">
        <f>IF('03_Movimientos'!A20="","",IFERROR('03_Movimientos'!G20,""))</f>
        <v/>
      </c>
      <c r="H20" s="7" t="str">
        <f>IF('03_Movimientos'!A20="","",'03_Movimientos'!I20)</f>
        <v/>
      </c>
      <c r="I20" s="7" t="str">
        <f>IF('03_Movimientos'!A20="","",'03_Movimientos'!J20)</f>
        <v/>
      </c>
      <c r="J20" s="8" t="str">
        <f>IF('03_Movimientos'!A20="","",'03_Movimientos'!O20)</f>
        <v/>
      </c>
      <c r="K20" s="8" t="str">
        <f>IF('03_Movimientos'!A20="","",'03_Movimientos'!P20)</f>
        <v/>
      </c>
      <c r="L20" s="8" t="str">
        <f>IF('03_Movimientos'!A20="","",'03_Movimientos'!K20)</f>
        <v/>
      </c>
      <c r="M20" s="7">
        <f>IF(A20="",M19,SUMPRODUCT((('03_Movimientos'!$O$10:O20-K20)&gt;0)*(('03_Movimientos'!$O$10:O20-K20)&lt;='03_Movimientos'!$D$10:D20)*('03_Movimientos'!$I$10:I20&gt;0)*('03_Movimientos'!$O$10:O20-K20)*'03_Movimientos'!$E$10:E20+(('03_Movimientos'!$O$10:O20-K20)&gt;'03_Movimientos'!$D$10:D20)*('03_Movimientos'!$I$10:I20&gt;0)*'03_Movimientos'!$D$10:D20*'03_Movimientos'!$E$10:E20))</f>
        <v>1060.5</v>
      </c>
      <c r="N20" s="7">
        <f t="shared" si="3"/>
        <v>0</v>
      </c>
      <c r="O20" s="7">
        <f t="shared" si="0"/>
        <v>0</v>
      </c>
      <c r="P20" s="7">
        <f t="shared" si="1"/>
        <v>0</v>
      </c>
      <c r="Q20" s="7">
        <f t="shared" si="2"/>
        <v>0</v>
      </c>
      <c r="R20" s="6" t="str">
        <f>IF(COUNTA('03_Movimientos'!A20:H20)=0,"",'03_Movimientos'!Q20)</f>
        <v/>
      </c>
      <c r="S20" s="10"/>
    </row>
    <row r="21" spans="1:19" ht="16.05" customHeight="1">
      <c r="A21" s="9" t="str">
        <f>IF('03_Movimientos'!A21="","",'03_Movimientos'!A21)</f>
        <v/>
      </c>
      <c r="B21" s="6" t="str">
        <f>IF('03_Movimientos'!A21="","",'03_Movimientos'!B21)</f>
        <v/>
      </c>
      <c r="C21" s="6" t="str">
        <f>IF('03_Movimientos'!A21="","",'03_Movimientos'!C21)</f>
        <v/>
      </c>
      <c r="D21" s="8" t="str">
        <f>IF('03_Movimientos'!A21="","",'03_Movimientos'!D21)</f>
        <v/>
      </c>
      <c r="E21" s="7" t="str">
        <f>IF('03_Movimientos'!A21="","",IFERROR('03_Movimientos'!E21,""))</f>
        <v/>
      </c>
      <c r="F21" s="8" t="str">
        <f>IF('03_Movimientos'!A21="","",'03_Movimientos'!F21)</f>
        <v/>
      </c>
      <c r="G21" s="7" t="str">
        <f>IF('03_Movimientos'!A21="","",IFERROR('03_Movimientos'!G21,""))</f>
        <v/>
      </c>
      <c r="H21" s="7" t="str">
        <f>IF('03_Movimientos'!A21="","",'03_Movimientos'!I21)</f>
        <v/>
      </c>
      <c r="I21" s="7" t="str">
        <f>IF('03_Movimientos'!A21="","",'03_Movimientos'!J21)</f>
        <v/>
      </c>
      <c r="J21" s="8" t="str">
        <f>IF('03_Movimientos'!A21="","",'03_Movimientos'!O21)</f>
        <v/>
      </c>
      <c r="K21" s="8" t="str">
        <f>IF('03_Movimientos'!A21="","",'03_Movimientos'!P21)</f>
        <v/>
      </c>
      <c r="L21" s="8" t="str">
        <f>IF('03_Movimientos'!A21="","",'03_Movimientos'!K21)</f>
        <v/>
      </c>
      <c r="M21" s="7">
        <f>IF(A21="",M20,SUMPRODUCT((('03_Movimientos'!$O$10:O21-K21)&gt;0)*(('03_Movimientos'!$O$10:O21-K21)&lt;='03_Movimientos'!$D$10:D21)*('03_Movimientos'!$I$10:I21&gt;0)*('03_Movimientos'!$O$10:O21-K21)*'03_Movimientos'!$E$10:E21+(('03_Movimientos'!$O$10:O21-K21)&gt;'03_Movimientos'!$D$10:D21)*('03_Movimientos'!$I$10:I21&gt;0)*'03_Movimientos'!$D$10:D21*'03_Movimientos'!$E$10:E21))</f>
        <v>1060.5</v>
      </c>
      <c r="N21" s="7">
        <f t="shared" si="3"/>
        <v>0</v>
      </c>
      <c r="O21" s="7">
        <f t="shared" si="0"/>
        <v>0</v>
      </c>
      <c r="P21" s="7">
        <f t="shared" si="1"/>
        <v>0</v>
      </c>
      <c r="Q21" s="7">
        <f t="shared" si="2"/>
        <v>0</v>
      </c>
      <c r="R21" s="6" t="str">
        <f>IF(COUNTA('03_Movimientos'!A21:H21)=0,"",'03_Movimientos'!Q21)</f>
        <v/>
      </c>
      <c r="S21" s="10"/>
    </row>
    <row r="22" spans="1:19" ht="16.05" customHeight="1">
      <c r="A22" s="9" t="str">
        <f>IF('03_Movimientos'!A22="","",'03_Movimientos'!A22)</f>
        <v/>
      </c>
      <c r="B22" s="6" t="str">
        <f>IF('03_Movimientos'!A22="","",'03_Movimientos'!B22)</f>
        <v/>
      </c>
      <c r="C22" s="6" t="str">
        <f>IF('03_Movimientos'!A22="","",'03_Movimientos'!C22)</f>
        <v/>
      </c>
      <c r="D22" s="8" t="str">
        <f>IF('03_Movimientos'!A22="","",'03_Movimientos'!D22)</f>
        <v/>
      </c>
      <c r="E22" s="7" t="str">
        <f>IF('03_Movimientos'!A22="","",IFERROR('03_Movimientos'!E22,""))</f>
        <v/>
      </c>
      <c r="F22" s="8" t="str">
        <f>IF('03_Movimientos'!A22="","",'03_Movimientos'!F22)</f>
        <v/>
      </c>
      <c r="G22" s="7" t="str">
        <f>IF('03_Movimientos'!A22="","",IFERROR('03_Movimientos'!G22,""))</f>
        <v/>
      </c>
      <c r="H22" s="7" t="str">
        <f>IF('03_Movimientos'!A22="","",'03_Movimientos'!I22)</f>
        <v/>
      </c>
      <c r="I22" s="7" t="str">
        <f>IF('03_Movimientos'!A22="","",'03_Movimientos'!J22)</f>
        <v/>
      </c>
      <c r="J22" s="8" t="str">
        <f>IF('03_Movimientos'!A22="","",'03_Movimientos'!O22)</f>
        <v/>
      </c>
      <c r="K22" s="8" t="str">
        <f>IF('03_Movimientos'!A22="","",'03_Movimientos'!P22)</f>
        <v/>
      </c>
      <c r="L22" s="8" t="str">
        <f>IF('03_Movimientos'!A22="","",'03_Movimientos'!K22)</f>
        <v/>
      </c>
      <c r="M22" s="7">
        <f>IF(A22="",M21,SUMPRODUCT((('03_Movimientos'!$O$10:O22-K22)&gt;0)*(('03_Movimientos'!$O$10:O22-K22)&lt;='03_Movimientos'!$D$10:D22)*('03_Movimientos'!$I$10:I22&gt;0)*('03_Movimientos'!$O$10:O22-K22)*'03_Movimientos'!$E$10:E22+(('03_Movimientos'!$O$10:O22-K22)&gt;'03_Movimientos'!$D$10:D22)*('03_Movimientos'!$I$10:I22&gt;0)*'03_Movimientos'!$D$10:D22*'03_Movimientos'!$E$10:E22))</f>
        <v>1060.5</v>
      </c>
      <c r="N22" s="7">
        <f t="shared" si="3"/>
        <v>0</v>
      </c>
      <c r="O22" s="7">
        <f t="shared" si="0"/>
        <v>0</v>
      </c>
      <c r="P22" s="7">
        <f t="shared" si="1"/>
        <v>0</v>
      </c>
      <c r="Q22" s="7">
        <f t="shared" si="2"/>
        <v>0</v>
      </c>
      <c r="R22" s="6" t="str">
        <f>IF(COUNTA('03_Movimientos'!A22:H22)=0,"",'03_Movimientos'!Q22)</f>
        <v/>
      </c>
      <c r="S22" s="10"/>
    </row>
    <row r="23" spans="1:19" ht="16.05" customHeight="1">
      <c r="A23" s="9" t="str">
        <f>IF('03_Movimientos'!A23="","",'03_Movimientos'!A23)</f>
        <v/>
      </c>
      <c r="B23" s="6" t="str">
        <f>IF('03_Movimientos'!A23="","",'03_Movimientos'!B23)</f>
        <v/>
      </c>
      <c r="C23" s="6" t="str">
        <f>IF('03_Movimientos'!A23="","",'03_Movimientos'!C23)</f>
        <v/>
      </c>
      <c r="D23" s="8" t="str">
        <f>IF('03_Movimientos'!A23="","",'03_Movimientos'!D23)</f>
        <v/>
      </c>
      <c r="E23" s="7" t="str">
        <f>IF('03_Movimientos'!A23="","",IFERROR('03_Movimientos'!E23,""))</f>
        <v/>
      </c>
      <c r="F23" s="8" t="str">
        <f>IF('03_Movimientos'!A23="","",'03_Movimientos'!F23)</f>
        <v/>
      </c>
      <c r="G23" s="7" t="str">
        <f>IF('03_Movimientos'!A23="","",IFERROR('03_Movimientos'!G23,""))</f>
        <v/>
      </c>
      <c r="H23" s="7" t="str">
        <f>IF('03_Movimientos'!A23="","",'03_Movimientos'!I23)</f>
        <v/>
      </c>
      <c r="I23" s="7" t="str">
        <f>IF('03_Movimientos'!A23="","",'03_Movimientos'!J23)</f>
        <v/>
      </c>
      <c r="J23" s="8" t="str">
        <f>IF('03_Movimientos'!A23="","",'03_Movimientos'!O23)</f>
        <v/>
      </c>
      <c r="K23" s="8" t="str">
        <f>IF('03_Movimientos'!A23="","",'03_Movimientos'!P23)</f>
        <v/>
      </c>
      <c r="L23" s="8" t="str">
        <f>IF('03_Movimientos'!A23="","",'03_Movimientos'!K23)</f>
        <v/>
      </c>
      <c r="M23" s="7">
        <f>IF(A23="",M22,SUMPRODUCT((('03_Movimientos'!$O$10:O23-K23)&gt;0)*(('03_Movimientos'!$O$10:O23-K23)&lt;='03_Movimientos'!$D$10:D23)*('03_Movimientos'!$I$10:I23&gt;0)*('03_Movimientos'!$O$10:O23-K23)*'03_Movimientos'!$E$10:E23+(('03_Movimientos'!$O$10:O23-K23)&gt;'03_Movimientos'!$D$10:D23)*('03_Movimientos'!$I$10:I23&gt;0)*'03_Movimientos'!$D$10:D23*'03_Movimientos'!$E$10:E23))</f>
        <v>1060.5</v>
      </c>
      <c r="N23" s="7">
        <f t="shared" si="3"/>
        <v>0</v>
      </c>
      <c r="O23" s="7">
        <f t="shared" si="0"/>
        <v>0</v>
      </c>
      <c r="P23" s="7">
        <f t="shared" si="1"/>
        <v>0</v>
      </c>
      <c r="Q23" s="7">
        <f t="shared" si="2"/>
        <v>0</v>
      </c>
      <c r="R23" s="6" t="str">
        <f>IF(COUNTA('03_Movimientos'!A23:H23)=0,"",'03_Movimientos'!Q23)</f>
        <v/>
      </c>
      <c r="S23" s="10"/>
    </row>
    <row r="24" spans="1:19" ht="16.05" customHeight="1">
      <c r="A24" s="9" t="str">
        <f>IF('03_Movimientos'!A24="","",'03_Movimientos'!A24)</f>
        <v/>
      </c>
      <c r="B24" s="6" t="str">
        <f>IF('03_Movimientos'!A24="","",'03_Movimientos'!B24)</f>
        <v/>
      </c>
      <c r="C24" s="6" t="str">
        <f>IF('03_Movimientos'!A24="","",'03_Movimientos'!C24)</f>
        <v/>
      </c>
      <c r="D24" s="8" t="str">
        <f>IF('03_Movimientos'!A24="","",'03_Movimientos'!D24)</f>
        <v/>
      </c>
      <c r="E24" s="7" t="str">
        <f>IF('03_Movimientos'!A24="","",IFERROR('03_Movimientos'!E24,""))</f>
        <v/>
      </c>
      <c r="F24" s="8" t="str">
        <f>IF('03_Movimientos'!A24="","",'03_Movimientos'!F24)</f>
        <v/>
      </c>
      <c r="G24" s="7" t="str">
        <f>IF('03_Movimientos'!A24="","",IFERROR('03_Movimientos'!G24,""))</f>
        <v/>
      </c>
      <c r="H24" s="7" t="str">
        <f>IF('03_Movimientos'!A24="","",'03_Movimientos'!I24)</f>
        <v/>
      </c>
      <c r="I24" s="7" t="str">
        <f>IF('03_Movimientos'!A24="","",'03_Movimientos'!J24)</f>
        <v/>
      </c>
      <c r="J24" s="8" t="str">
        <f>IF('03_Movimientos'!A24="","",'03_Movimientos'!O24)</f>
        <v/>
      </c>
      <c r="K24" s="8" t="str">
        <f>IF('03_Movimientos'!A24="","",'03_Movimientos'!P24)</f>
        <v/>
      </c>
      <c r="L24" s="8" t="str">
        <f>IF('03_Movimientos'!A24="","",'03_Movimientos'!K24)</f>
        <v/>
      </c>
      <c r="M24" s="7">
        <f>IF(A24="",M23,SUMPRODUCT((('03_Movimientos'!$O$10:O24-K24)&gt;0)*(('03_Movimientos'!$O$10:O24-K24)&lt;='03_Movimientos'!$D$10:D24)*('03_Movimientos'!$I$10:I24&gt;0)*('03_Movimientos'!$O$10:O24-K24)*'03_Movimientos'!$E$10:E24+(('03_Movimientos'!$O$10:O24-K24)&gt;'03_Movimientos'!$D$10:D24)*('03_Movimientos'!$I$10:I24&gt;0)*'03_Movimientos'!$D$10:D24*'03_Movimientos'!$E$10:E24))</f>
        <v>1060.5</v>
      </c>
      <c r="N24" s="7">
        <f t="shared" si="3"/>
        <v>0</v>
      </c>
      <c r="O24" s="7">
        <f t="shared" si="0"/>
        <v>0</v>
      </c>
      <c r="P24" s="7">
        <f t="shared" si="1"/>
        <v>0</v>
      </c>
      <c r="Q24" s="7">
        <f t="shared" si="2"/>
        <v>0</v>
      </c>
      <c r="R24" s="6" t="str">
        <f>IF(COUNTA('03_Movimientos'!A24:H24)=0,"",'03_Movimientos'!Q24)</f>
        <v/>
      </c>
      <c r="S24" s="10"/>
    </row>
    <row r="25" spans="1:19" ht="16.05" customHeight="1">
      <c r="A25" s="9" t="str">
        <f>IF('03_Movimientos'!A25="","",'03_Movimientos'!A25)</f>
        <v/>
      </c>
      <c r="B25" s="6" t="str">
        <f>IF('03_Movimientos'!A25="","",'03_Movimientos'!B25)</f>
        <v/>
      </c>
      <c r="C25" s="6" t="str">
        <f>IF('03_Movimientos'!A25="","",'03_Movimientos'!C25)</f>
        <v/>
      </c>
      <c r="D25" s="8" t="str">
        <f>IF('03_Movimientos'!A25="","",'03_Movimientos'!D25)</f>
        <v/>
      </c>
      <c r="E25" s="7" t="str">
        <f>IF('03_Movimientos'!A25="","",IFERROR('03_Movimientos'!E25,""))</f>
        <v/>
      </c>
      <c r="F25" s="8" t="str">
        <f>IF('03_Movimientos'!A25="","",'03_Movimientos'!F25)</f>
        <v/>
      </c>
      <c r="G25" s="7" t="str">
        <f>IF('03_Movimientos'!A25="","",IFERROR('03_Movimientos'!G25,""))</f>
        <v/>
      </c>
      <c r="H25" s="7" t="str">
        <f>IF('03_Movimientos'!A25="","",'03_Movimientos'!I25)</f>
        <v/>
      </c>
      <c r="I25" s="7" t="str">
        <f>IF('03_Movimientos'!A25="","",'03_Movimientos'!J25)</f>
        <v/>
      </c>
      <c r="J25" s="8" t="str">
        <f>IF('03_Movimientos'!A25="","",'03_Movimientos'!O25)</f>
        <v/>
      </c>
      <c r="K25" s="8" t="str">
        <f>IF('03_Movimientos'!A25="","",'03_Movimientos'!P25)</f>
        <v/>
      </c>
      <c r="L25" s="8" t="str">
        <f>IF('03_Movimientos'!A25="","",'03_Movimientos'!K25)</f>
        <v/>
      </c>
      <c r="M25" s="7">
        <f>IF(A25="",M24,SUMPRODUCT((('03_Movimientos'!$O$10:O25-K25)&gt;0)*(('03_Movimientos'!$O$10:O25-K25)&lt;='03_Movimientos'!$D$10:D25)*('03_Movimientos'!$I$10:I25&gt;0)*('03_Movimientos'!$O$10:O25-K25)*'03_Movimientos'!$E$10:E25+(('03_Movimientos'!$O$10:O25-K25)&gt;'03_Movimientos'!$D$10:D25)*('03_Movimientos'!$I$10:I25&gt;0)*'03_Movimientos'!$D$10:D25*'03_Movimientos'!$E$10:E25))</f>
        <v>1060.5</v>
      </c>
      <c r="N25" s="7">
        <f t="shared" si="3"/>
        <v>0</v>
      </c>
      <c r="O25" s="7">
        <f t="shared" si="0"/>
        <v>0</v>
      </c>
      <c r="P25" s="7">
        <f t="shared" si="1"/>
        <v>0</v>
      </c>
      <c r="Q25" s="7">
        <f t="shared" si="2"/>
        <v>0</v>
      </c>
      <c r="R25" s="6" t="str">
        <f>IF(COUNTA('03_Movimientos'!A25:H25)=0,"",'03_Movimientos'!Q25)</f>
        <v/>
      </c>
      <c r="S25" s="10"/>
    </row>
    <row r="26" spans="1:19" ht="16.05" customHeight="1">
      <c r="A26" s="9" t="str">
        <f>IF('03_Movimientos'!A26="","",'03_Movimientos'!A26)</f>
        <v/>
      </c>
      <c r="B26" s="6" t="str">
        <f>IF('03_Movimientos'!A26="","",'03_Movimientos'!B26)</f>
        <v/>
      </c>
      <c r="C26" s="6" t="str">
        <f>IF('03_Movimientos'!A26="","",'03_Movimientos'!C26)</f>
        <v/>
      </c>
      <c r="D26" s="8" t="str">
        <f>IF('03_Movimientos'!A26="","",'03_Movimientos'!D26)</f>
        <v/>
      </c>
      <c r="E26" s="7" t="str">
        <f>IF('03_Movimientos'!A26="","",IFERROR('03_Movimientos'!E26,""))</f>
        <v/>
      </c>
      <c r="F26" s="8" t="str">
        <f>IF('03_Movimientos'!A26="","",'03_Movimientos'!F26)</f>
        <v/>
      </c>
      <c r="G26" s="7" t="str">
        <f>IF('03_Movimientos'!A26="","",IFERROR('03_Movimientos'!G26,""))</f>
        <v/>
      </c>
      <c r="H26" s="7" t="str">
        <f>IF('03_Movimientos'!A26="","",'03_Movimientos'!I26)</f>
        <v/>
      </c>
      <c r="I26" s="7" t="str">
        <f>IF('03_Movimientos'!A26="","",'03_Movimientos'!J26)</f>
        <v/>
      </c>
      <c r="J26" s="8" t="str">
        <f>IF('03_Movimientos'!A26="","",'03_Movimientos'!O26)</f>
        <v/>
      </c>
      <c r="K26" s="8" t="str">
        <f>IF('03_Movimientos'!A26="","",'03_Movimientos'!P26)</f>
        <v/>
      </c>
      <c r="L26" s="8" t="str">
        <f>IF('03_Movimientos'!A26="","",'03_Movimientos'!K26)</f>
        <v/>
      </c>
      <c r="M26" s="7">
        <f>IF(A26="",M25,SUMPRODUCT((('03_Movimientos'!$O$10:O26-K26)&gt;0)*(('03_Movimientos'!$O$10:O26-K26)&lt;='03_Movimientos'!$D$10:D26)*('03_Movimientos'!$I$10:I26&gt;0)*('03_Movimientos'!$O$10:O26-K26)*'03_Movimientos'!$E$10:E26+(('03_Movimientos'!$O$10:O26-K26)&gt;'03_Movimientos'!$D$10:D26)*('03_Movimientos'!$I$10:I26&gt;0)*'03_Movimientos'!$D$10:D26*'03_Movimientos'!$E$10:E26))</f>
        <v>1060.5</v>
      </c>
      <c r="N26" s="7">
        <f t="shared" si="3"/>
        <v>0</v>
      </c>
      <c r="O26" s="7">
        <f t="shared" si="0"/>
        <v>0</v>
      </c>
      <c r="P26" s="7">
        <f t="shared" si="1"/>
        <v>0</v>
      </c>
      <c r="Q26" s="7">
        <f t="shared" si="2"/>
        <v>0</v>
      </c>
      <c r="R26" s="6" t="str">
        <f>IF(COUNTA('03_Movimientos'!A26:H26)=0,"",'03_Movimientos'!Q26)</f>
        <v/>
      </c>
      <c r="S26" s="10"/>
    </row>
    <row r="27" spans="1:19" ht="16.05" customHeight="1">
      <c r="A27" s="9" t="str">
        <f>IF('03_Movimientos'!A27="","",'03_Movimientos'!A27)</f>
        <v/>
      </c>
      <c r="B27" s="6" t="str">
        <f>IF('03_Movimientos'!A27="","",'03_Movimientos'!B27)</f>
        <v/>
      </c>
      <c r="C27" s="6" t="str">
        <f>IF('03_Movimientos'!A27="","",'03_Movimientos'!C27)</f>
        <v/>
      </c>
      <c r="D27" s="8" t="str">
        <f>IF('03_Movimientos'!A27="","",'03_Movimientos'!D27)</f>
        <v/>
      </c>
      <c r="E27" s="7" t="str">
        <f>IF('03_Movimientos'!A27="","",IFERROR('03_Movimientos'!E27,""))</f>
        <v/>
      </c>
      <c r="F27" s="8" t="str">
        <f>IF('03_Movimientos'!A27="","",'03_Movimientos'!F27)</f>
        <v/>
      </c>
      <c r="G27" s="7" t="str">
        <f>IF('03_Movimientos'!A27="","",IFERROR('03_Movimientos'!G27,""))</f>
        <v/>
      </c>
      <c r="H27" s="7" t="str">
        <f>IF('03_Movimientos'!A27="","",'03_Movimientos'!I27)</f>
        <v/>
      </c>
      <c r="I27" s="7" t="str">
        <f>IF('03_Movimientos'!A27="","",'03_Movimientos'!J27)</f>
        <v/>
      </c>
      <c r="J27" s="8" t="str">
        <f>IF('03_Movimientos'!A27="","",'03_Movimientos'!O27)</f>
        <v/>
      </c>
      <c r="K27" s="8" t="str">
        <f>IF('03_Movimientos'!A27="","",'03_Movimientos'!P27)</f>
        <v/>
      </c>
      <c r="L27" s="8" t="str">
        <f>IF('03_Movimientos'!A27="","",'03_Movimientos'!K27)</f>
        <v/>
      </c>
      <c r="M27" s="7">
        <f>IF(A27="",M26,SUMPRODUCT((('03_Movimientos'!$O$10:O27-K27)&gt;0)*(('03_Movimientos'!$O$10:O27-K27)&lt;='03_Movimientos'!$D$10:D27)*('03_Movimientos'!$I$10:I27&gt;0)*('03_Movimientos'!$O$10:O27-K27)*'03_Movimientos'!$E$10:E27+(('03_Movimientos'!$O$10:O27-K27)&gt;'03_Movimientos'!$D$10:D27)*('03_Movimientos'!$I$10:I27&gt;0)*'03_Movimientos'!$D$10:D27*'03_Movimientos'!$E$10:E27))</f>
        <v>1060.5</v>
      </c>
      <c r="N27" s="7">
        <f t="shared" si="3"/>
        <v>0</v>
      </c>
      <c r="O27" s="7">
        <f t="shared" si="0"/>
        <v>0</v>
      </c>
      <c r="P27" s="7">
        <f t="shared" si="1"/>
        <v>0</v>
      </c>
      <c r="Q27" s="7">
        <f t="shared" si="2"/>
        <v>0</v>
      </c>
      <c r="R27" s="6" t="str">
        <f>IF(COUNTA('03_Movimientos'!A27:H27)=0,"",'03_Movimientos'!Q27)</f>
        <v/>
      </c>
      <c r="S27" s="10"/>
    </row>
    <row r="28" spans="1:19" ht="16.05" customHeight="1">
      <c r="A28" s="9" t="str">
        <f>IF('03_Movimientos'!A28="","",'03_Movimientos'!A28)</f>
        <v/>
      </c>
      <c r="B28" s="6" t="str">
        <f>IF('03_Movimientos'!A28="","",'03_Movimientos'!B28)</f>
        <v/>
      </c>
      <c r="C28" s="6" t="str">
        <f>IF('03_Movimientos'!A28="","",'03_Movimientos'!C28)</f>
        <v/>
      </c>
      <c r="D28" s="8" t="str">
        <f>IF('03_Movimientos'!A28="","",'03_Movimientos'!D28)</f>
        <v/>
      </c>
      <c r="E28" s="7" t="str">
        <f>IF('03_Movimientos'!A28="","",IFERROR('03_Movimientos'!E28,""))</f>
        <v/>
      </c>
      <c r="F28" s="8" t="str">
        <f>IF('03_Movimientos'!A28="","",'03_Movimientos'!F28)</f>
        <v/>
      </c>
      <c r="G28" s="7" t="str">
        <f>IF('03_Movimientos'!A28="","",IFERROR('03_Movimientos'!G28,""))</f>
        <v/>
      </c>
      <c r="H28" s="7" t="str">
        <f>IF('03_Movimientos'!A28="","",'03_Movimientos'!I28)</f>
        <v/>
      </c>
      <c r="I28" s="7" t="str">
        <f>IF('03_Movimientos'!A28="","",'03_Movimientos'!J28)</f>
        <v/>
      </c>
      <c r="J28" s="8" t="str">
        <f>IF('03_Movimientos'!A28="","",'03_Movimientos'!O28)</f>
        <v/>
      </c>
      <c r="K28" s="8" t="str">
        <f>IF('03_Movimientos'!A28="","",'03_Movimientos'!P28)</f>
        <v/>
      </c>
      <c r="L28" s="8" t="str">
        <f>IF('03_Movimientos'!A28="","",'03_Movimientos'!K28)</f>
        <v/>
      </c>
      <c r="M28" s="7">
        <f>IF(A28="",M27,SUMPRODUCT((('03_Movimientos'!$O$10:O28-K28)&gt;0)*(('03_Movimientos'!$O$10:O28-K28)&lt;='03_Movimientos'!$D$10:D28)*('03_Movimientos'!$I$10:I28&gt;0)*('03_Movimientos'!$O$10:O28-K28)*'03_Movimientos'!$E$10:E28+(('03_Movimientos'!$O$10:O28-K28)&gt;'03_Movimientos'!$D$10:D28)*('03_Movimientos'!$I$10:I28&gt;0)*'03_Movimientos'!$D$10:D28*'03_Movimientos'!$E$10:E28))</f>
        <v>1060.5</v>
      </c>
      <c r="N28" s="7">
        <f t="shared" si="3"/>
        <v>0</v>
      </c>
      <c r="O28" s="7">
        <f t="shared" si="0"/>
        <v>0</v>
      </c>
      <c r="P28" s="7">
        <f t="shared" si="1"/>
        <v>0</v>
      </c>
      <c r="Q28" s="7">
        <f t="shared" si="2"/>
        <v>0</v>
      </c>
      <c r="R28" s="6" t="str">
        <f>IF(COUNTA('03_Movimientos'!A28:H28)=0,"",'03_Movimientos'!Q28)</f>
        <v/>
      </c>
      <c r="S28" s="10"/>
    </row>
    <row r="29" spans="1:19" ht="16.05" customHeight="1">
      <c r="A29" s="9" t="str">
        <f>IF('03_Movimientos'!A29="","",'03_Movimientos'!A29)</f>
        <v/>
      </c>
      <c r="B29" s="6" t="str">
        <f>IF('03_Movimientos'!A29="","",'03_Movimientos'!B29)</f>
        <v/>
      </c>
      <c r="C29" s="6" t="str">
        <f>IF('03_Movimientos'!A29="","",'03_Movimientos'!C29)</f>
        <v/>
      </c>
      <c r="D29" s="8" t="str">
        <f>IF('03_Movimientos'!A29="","",'03_Movimientos'!D29)</f>
        <v/>
      </c>
      <c r="E29" s="7" t="str">
        <f>IF('03_Movimientos'!A29="","",IFERROR('03_Movimientos'!E29,""))</f>
        <v/>
      </c>
      <c r="F29" s="8" t="str">
        <f>IF('03_Movimientos'!A29="","",'03_Movimientos'!F29)</f>
        <v/>
      </c>
      <c r="G29" s="7" t="str">
        <f>IF('03_Movimientos'!A29="","",IFERROR('03_Movimientos'!G29,""))</f>
        <v/>
      </c>
      <c r="H29" s="7" t="str">
        <f>IF('03_Movimientos'!A29="","",'03_Movimientos'!I29)</f>
        <v/>
      </c>
      <c r="I29" s="7" t="str">
        <f>IF('03_Movimientos'!A29="","",'03_Movimientos'!J29)</f>
        <v/>
      </c>
      <c r="J29" s="8" t="str">
        <f>IF('03_Movimientos'!A29="","",'03_Movimientos'!O29)</f>
        <v/>
      </c>
      <c r="K29" s="8" t="str">
        <f>IF('03_Movimientos'!A29="","",'03_Movimientos'!P29)</f>
        <v/>
      </c>
      <c r="L29" s="8" t="str">
        <f>IF('03_Movimientos'!A29="","",'03_Movimientos'!K29)</f>
        <v/>
      </c>
      <c r="M29" s="7">
        <f>IF(A29="",M28,SUMPRODUCT((('03_Movimientos'!$O$10:O29-K29)&gt;0)*(('03_Movimientos'!$O$10:O29-K29)&lt;='03_Movimientos'!$D$10:D29)*('03_Movimientos'!$I$10:I29&gt;0)*('03_Movimientos'!$O$10:O29-K29)*'03_Movimientos'!$E$10:E29+(('03_Movimientos'!$O$10:O29-K29)&gt;'03_Movimientos'!$D$10:D29)*('03_Movimientos'!$I$10:I29&gt;0)*'03_Movimientos'!$D$10:D29*'03_Movimientos'!$E$10:E29))</f>
        <v>1060.5</v>
      </c>
      <c r="N29" s="7">
        <f t="shared" si="3"/>
        <v>0</v>
      </c>
      <c r="O29" s="7">
        <f t="shared" si="0"/>
        <v>0</v>
      </c>
      <c r="P29" s="7">
        <f t="shared" si="1"/>
        <v>0</v>
      </c>
      <c r="Q29" s="7">
        <f t="shared" si="2"/>
        <v>0</v>
      </c>
      <c r="R29" s="6" t="str">
        <f>IF(COUNTA('03_Movimientos'!A29:H29)=0,"",'03_Movimientos'!Q29)</f>
        <v/>
      </c>
      <c r="S29" s="10"/>
    </row>
    <row r="30" spans="1:19" ht="16.05" customHeight="1">
      <c r="A30" s="9" t="str">
        <f>IF('03_Movimientos'!A30="","",'03_Movimientos'!A30)</f>
        <v/>
      </c>
      <c r="B30" s="6" t="str">
        <f>IF('03_Movimientos'!A30="","",'03_Movimientos'!B30)</f>
        <v/>
      </c>
      <c r="C30" s="6" t="str">
        <f>IF('03_Movimientos'!A30="","",'03_Movimientos'!C30)</f>
        <v/>
      </c>
      <c r="D30" s="8" t="str">
        <f>IF('03_Movimientos'!A30="","",'03_Movimientos'!D30)</f>
        <v/>
      </c>
      <c r="E30" s="7" t="str">
        <f>IF('03_Movimientos'!A30="","",IFERROR('03_Movimientos'!E30,""))</f>
        <v/>
      </c>
      <c r="F30" s="8" t="str">
        <f>IF('03_Movimientos'!A30="","",'03_Movimientos'!F30)</f>
        <v/>
      </c>
      <c r="G30" s="7" t="str">
        <f>IF('03_Movimientos'!A30="","",IFERROR('03_Movimientos'!G30,""))</f>
        <v/>
      </c>
      <c r="H30" s="7" t="str">
        <f>IF('03_Movimientos'!A30="","",'03_Movimientos'!I30)</f>
        <v/>
      </c>
      <c r="I30" s="7" t="str">
        <f>IF('03_Movimientos'!A30="","",'03_Movimientos'!J30)</f>
        <v/>
      </c>
      <c r="J30" s="8" t="str">
        <f>IF('03_Movimientos'!A30="","",'03_Movimientos'!O30)</f>
        <v/>
      </c>
      <c r="K30" s="8" t="str">
        <f>IF('03_Movimientos'!A30="","",'03_Movimientos'!P30)</f>
        <v/>
      </c>
      <c r="L30" s="8" t="str">
        <f>IF('03_Movimientos'!A30="","",'03_Movimientos'!K30)</f>
        <v/>
      </c>
      <c r="M30" s="7">
        <f>IF(A30="",M29,SUMPRODUCT((('03_Movimientos'!$O$10:O30-K30)&gt;0)*(('03_Movimientos'!$O$10:O30-K30)&lt;='03_Movimientos'!$D$10:D30)*('03_Movimientos'!$I$10:I30&gt;0)*('03_Movimientos'!$O$10:O30-K30)*'03_Movimientos'!$E$10:E30+(('03_Movimientos'!$O$10:O30-K30)&gt;'03_Movimientos'!$D$10:D30)*('03_Movimientos'!$I$10:I30&gt;0)*'03_Movimientos'!$D$10:D30*'03_Movimientos'!$E$10:E30))</f>
        <v>1060.5</v>
      </c>
      <c r="N30" s="7">
        <f t="shared" si="3"/>
        <v>0</v>
      </c>
      <c r="O30" s="7">
        <f t="shared" si="0"/>
        <v>0</v>
      </c>
      <c r="P30" s="7">
        <f t="shared" si="1"/>
        <v>0</v>
      </c>
      <c r="Q30" s="7">
        <f t="shared" si="2"/>
        <v>0</v>
      </c>
      <c r="R30" s="6" t="str">
        <f>IF(COUNTA('03_Movimientos'!A30:H30)=0,"",'03_Movimientos'!Q30)</f>
        <v/>
      </c>
      <c r="S30" s="10"/>
    </row>
    <row r="31" spans="1:19" ht="16.05" customHeight="1">
      <c r="A31" s="9" t="str">
        <f>IF('03_Movimientos'!A31="","",'03_Movimientos'!A31)</f>
        <v/>
      </c>
      <c r="B31" s="6" t="str">
        <f>IF('03_Movimientos'!A31="","",'03_Movimientos'!B31)</f>
        <v/>
      </c>
      <c r="C31" s="6" t="str">
        <f>IF('03_Movimientos'!A31="","",'03_Movimientos'!C31)</f>
        <v/>
      </c>
      <c r="D31" s="8" t="str">
        <f>IF('03_Movimientos'!A31="","",'03_Movimientos'!D31)</f>
        <v/>
      </c>
      <c r="E31" s="7" t="str">
        <f>IF('03_Movimientos'!A31="","",IFERROR('03_Movimientos'!E31,""))</f>
        <v/>
      </c>
      <c r="F31" s="8" t="str">
        <f>IF('03_Movimientos'!A31="","",'03_Movimientos'!F31)</f>
        <v/>
      </c>
      <c r="G31" s="7" t="str">
        <f>IF('03_Movimientos'!A31="","",IFERROR('03_Movimientos'!G31,""))</f>
        <v/>
      </c>
      <c r="H31" s="7" t="str">
        <f>IF('03_Movimientos'!A31="","",'03_Movimientos'!I31)</f>
        <v/>
      </c>
      <c r="I31" s="7" t="str">
        <f>IF('03_Movimientos'!A31="","",'03_Movimientos'!J31)</f>
        <v/>
      </c>
      <c r="J31" s="8" t="str">
        <f>IF('03_Movimientos'!A31="","",'03_Movimientos'!O31)</f>
        <v/>
      </c>
      <c r="K31" s="8" t="str">
        <f>IF('03_Movimientos'!A31="","",'03_Movimientos'!P31)</f>
        <v/>
      </c>
      <c r="L31" s="8" t="str">
        <f>IF('03_Movimientos'!A31="","",'03_Movimientos'!K31)</f>
        <v/>
      </c>
      <c r="M31" s="7">
        <f>IF(A31="",M30,SUMPRODUCT((('03_Movimientos'!$O$10:O31-K31)&gt;0)*(('03_Movimientos'!$O$10:O31-K31)&lt;='03_Movimientos'!$D$10:D31)*('03_Movimientos'!$I$10:I31&gt;0)*('03_Movimientos'!$O$10:O31-K31)*'03_Movimientos'!$E$10:E31+(('03_Movimientos'!$O$10:O31-K31)&gt;'03_Movimientos'!$D$10:D31)*('03_Movimientos'!$I$10:I31&gt;0)*'03_Movimientos'!$D$10:D31*'03_Movimientos'!$E$10:E31))</f>
        <v>1060.5</v>
      </c>
      <c r="N31" s="7">
        <f t="shared" si="3"/>
        <v>0</v>
      </c>
      <c r="O31" s="7">
        <f t="shared" si="0"/>
        <v>0</v>
      </c>
      <c r="P31" s="7">
        <f t="shared" si="1"/>
        <v>0</v>
      </c>
      <c r="Q31" s="7">
        <f t="shared" si="2"/>
        <v>0</v>
      </c>
      <c r="R31" s="6" t="str">
        <f>IF(COUNTA('03_Movimientos'!A31:H31)=0,"",'03_Movimientos'!Q31)</f>
        <v/>
      </c>
      <c r="S31" s="10"/>
    </row>
    <row r="32" spans="1:19" ht="16.05" customHeight="1">
      <c r="A32" s="9" t="str">
        <f>IF('03_Movimientos'!A32="","",'03_Movimientos'!A32)</f>
        <v/>
      </c>
      <c r="B32" s="6" t="str">
        <f>IF('03_Movimientos'!A32="","",'03_Movimientos'!B32)</f>
        <v/>
      </c>
      <c r="C32" s="6" t="str">
        <f>IF('03_Movimientos'!A32="","",'03_Movimientos'!C32)</f>
        <v/>
      </c>
      <c r="D32" s="8" t="str">
        <f>IF('03_Movimientos'!A32="","",'03_Movimientos'!D32)</f>
        <v/>
      </c>
      <c r="E32" s="7" t="str">
        <f>IF('03_Movimientos'!A32="","",IFERROR('03_Movimientos'!E32,""))</f>
        <v/>
      </c>
      <c r="F32" s="8" t="str">
        <f>IF('03_Movimientos'!A32="","",'03_Movimientos'!F32)</f>
        <v/>
      </c>
      <c r="G32" s="7" t="str">
        <f>IF('03_Movimientos'!A32="","",IFERROR('03_Movimientos'!G32,""))</f>
        <v/>
      </c>
      <c r="H32" s="7" t="str">
        <f>IF('03_Movimientos'!A32="","",'03_Movimientos'!I32)</f>
        <v/>
      </c>
      <c r="I32" s="7" t="str">
        <f>IF('03_Movimientos'!A32="","",'03_Movimientos'!J32)</f>
        <v/>
      </c>
      <c r="J32" s="8" t="str">
        <f>IF('03_Movimientos'!A32="","",'03_Movimientos'!O32)</f>
        <v/>
      </c>
      <c r="K32" s="8" t="str">
        <f>IF('03_Movimientos'!A32="","",'03_Movimientos'!P32)</f>
        <v/>
      </c>
      <c r="L32" s="8" t="str">
        <f>IF('03_Movimientos'!A32="","",'03_Movimientos'!K32)</f>
        <v/>
      </c>
      <c r="M32" s="7">
        <f>IF(A32="",M31,SUMPRODUCT((('03_Movimientos'!$O$10:O32-K32)&gt;0)*(('03_Movimientos'!$O$10:O32-K32)&lt;='03_Movimientos'!$D$10:D32)*('03_Movimientos'!$I$10:I32&gt;0)*('03_Movimientos'!$O$10:O32-K32)*'03_Movimientos'!$E$10:E32+(('03_Movimientos'!$O$10:O32-K32)&gt;'03_Movimientos'!$D$10:D32)*('03_Movimientos'!$I$10:I32&gt;0)*'03_Movimientos'!$D$10:D32*'03_Movimientos'!$E$10:E32))</f>
        <v>1060.5</v>
      </c>
      <c r="N32" s="7">
        <f t="shared" si="3"/>
        <v>0</v>
      </c>
      <c r="O32" s="7">
        <f t="shared" si="0"/>
        <v>0</v>
      </c>
      <c r="P32" s="7">
        <f t="shared" si="1"/>
        <v>0</v>
      </c>
      <c r="Q32" s="7">
        <f t="shared" si="2"/>
        <v>0</v>
      </c>
      <c r="R32" s="6" t="str">
        <f>IF(COUNTA('03_Movimientos'!A32:H32)=0,"",'03_Movimientos'!Q32)</f>
        <v/>
      </c>
      <c r="S32" s="10"/>
    </row>
    <row r="33" spans="1:19" ht="16.05" customHeight="1">
      <c r="A33" s="9" t="str">
        <f>IF('03_Movimientos'!A33="","",'03_Movimientos'!A33)</f>
        <v/>
      </c>
      <c r="B33" s="6" t="str">
        <f>IF('03_Movimientos'!A33="","",'03_Movimientos'!B33)</f>
        <v/>
      </c>
      <c r="C33" s="6" t="str">
        <f>IF('03_Movimientos'!A33="","",'03_Movimientos'!C33)</f>
        <v/>
      </c>
      <c r="D33" s="8" t="str">
        <f>IF('03_Movimientos'!A33="","",'03_Movimientos'!D33)</f>
        <v/>
      </c>
      <c r="E33" s="7" t="str">
        <f>IF('03_Movimientos'!A33="","",IFERROR('03_Movimientos'!E33,""))</f>
        <v/>
      </c>
      <c r="F33" s="8" t="str">
        <f>IF('03_Movimientos'!A33="","",'03_Movimientos'!F33)</f>
        <v/>
      </c>
      <c r="G33" s="7" t="str">
        <f>IF('03_Movimientos'!A33="","",IFERROR('03_Movimientos'!G33,""))</f>
        <v/>
      </c>
      <c r="H33" s="7" t="str">
        <f>IF('03_Movimientos'!A33="","",'03_Movimientos'!I33)</f>
        <v/>
      </c>
      <c r="I33" s="7" t="str">
        <f>IF('03_Movimientos'!A33="","",'03_Movimientos'!J33)</f>
        <v/>
      </c>
      <c r="J33" s="8" t="str">
        <f>IF('03_Movimientos'!A33="","",'03_Movimientos'!O33)</f>
        <v/>
      </c>
      <c r="K33" s="8" t="str">
        <f>IF('03_Movimientos'!A33="","",'03_Movimientos'!P33)</f>
        <v/>
      </c>
      <c r="L33" s="8" t="str">
        <f>IF('03_Movimientos'!A33="","",'03_Movimientos'!K33)</f>
        <v/>
      </c>
      <c r="M33" s="7">
        <f>IF(A33="",M32,SUMPRODUCT((('03_Movimientos'!$O$10:O33-K33)&gt;0)*(('03_Movimientos'!$O$10:O33-K33)&lt;='03_Movimientos'!$D$10:D33)*('03_Movimientos'!$I$10:I33&gt;0)*('03_Movimientos'!$O$10:O33-K33)*'03_Movimientos'!$E$10:E33+(('03_Movimientos'!$O$10:O33-K33)&gt;'03_Movimientos'!$D$10:D33)*('03_Movimientos'!$I$10:I33&gt;0)*'03_Movimientos'!$D$10:D33*'03_Movimientos'!$E$10:E33))</f>
        <v>1060.5</v>
      </c>
      <c r="N33" s="7">
        <f t="shared" si="3"/>
        <v>0</v>
      </c>
      <c r="O33" s="7">
        <f t="shared" si="0"/>
        <v>0</v>
      </c>
      <c r="P33" s="7">
        <f t="shared" si="1"/>
        <v>0</v>
      </c>
      <c r="Q33" s="7">
        <f t="shared" si="2"/>
        <v>0</v>
      </c>
      <c r="R33" s="6" t="str">
        <f>IF(COUNTA('03_Movimientos'!A33:H33)=0,"",'03_Movimientos'!Q33)</f>
        <v/>
      </c>
      <c r="S33" s="10"/>
    </row>
    <row r="34" spans="1:19" ht="16.05" customHeight="1">
      <c r="A34" s="9" t="str">
        <f>IF('03_Movimientos'!A34="","",'03_Movimientos'!A34)</f>
        <v/>
      </c>
      <c r="B34" s="6" t="str">
        <f>IF('03_Movimientos'!A34="","",'03_Movimientos'!B34)</f>
        <v/>
      </c>
      <c r="C34" s="6" t="str">
        <f>IF('03_Movimientos'!A34="","",'03_Movimientos'!C34)</f>
        <v/>
      </c>
      <c r="D34" s="8" t="str">
        <f>IF('03_Movimientos'!A34="","",'03_Movimientos'!D34)</f>
        <v/>
      </c>
      <c r="E34" s="7" t="str">
        <f>IF('03_Movimientos'!A34="","",IFERROR('03_Movimientos'!E34,""))</f>
        <v/>
      </c>
      <c r="F34" s="8" t="str">
        <f>IF('03_Movimientos'!A34="","",'03_Movimientos'!F34)</f>
        <v/>
      </c>
      <c r="G34" s="7" t="str">
        <f>IF('03_Movimientos'!A34="","",IFERROR('03_Movimientos'!G34,""))</f>
        <v/>
      </c>
      <c r="H34" s="7" t="str">
        <f>IF('03_Movimientos'!A34="","",'03_Movimientos'!I34)</f>
        <v/>
      </c>
      <c r="I34" s="7" t="str">
        <f>IF('03_Movimientos'!A34="","",'03_Movimientos'!J34)</f>
        <v/>
      </c>
      <c r="J34" s="8" t="str">
        <f>IF('03_Movimientos'!A34="","",'03_Movimientos'!O34)</f>
        <v/>
      </c>
      <c r="K34" s="8" t="str">
        <f>IF('03_Movimientos'!A34="","",'03_Movimientos'!P34)</f>
        <v/>
      </c>
      <c r="L34" s="8" t="str">
        <f>IF('03_Movimientos'!A34="","",'03_Movimientos'!K34)</f>
        <v/>
      </c>
      <c r="M34" s="7">
        <f>IF(A34="",M33,SUMPRODUCT((('03_Movimientos'!$O$10:O34-K34)&gt;0)*(('03_Movimientos'!$O$10:O34-K34)&lt;='03_Movimientos'!$D$10:D34)*('03_Movimientos'!$I$10:I34&gt;0)*('03_Movimientos'!$O$10:O34-K34)*'03_Movimientos'!$E$10:E34+(('03_Movimientos'!$O$10:O34-K34)&gt;'03_Movimientos'!$D$10:D34)*('03_Movimientos'!$I$10:I34&gt;0)*'03_Movimientos'!$D$10:D34*'03_Movimientos'!$E$10:E34))</f>
        <v>1060.5</v>
      </c>
      <c r="N34" s="7">
        <f t="shared" si="3"/>
        <v>0</v>
      </c>
      <c r="O34" s="7">
        <f t="shared" si="0"/>
        <v>0</v>
      </c>
      <c r="P34" s="7">
        <f t="shared" si="1"/>
        <v>0</v>
      </c>
      <c r="Q34" s="7">
        <f t="shared" si="2"/>
        <v>0</v>
      </c>
      <c r="R34" s="6" t="str">
        <f>IF(COUNTA('03_Movimientos'!A34:H34)=0,"",'03_Movimientos'!Q34)</f>
        <v/>
      </c>
      <c r="S34" s="10"/>
    </row>
    <row r="35" spans="1:19" ht="16.05" customHeight="1">
      <c r="A35" s="9" t="str">
        <f>IF('03_Movimientos'!A35="","",'03_Movimientos'!A35)</f>
        <v/>
      </c>
      <c r="B35" s="6" t="str">
        <f>IF('03_Movimientos'!A35="","",'03_Movimientos'!B35)</f>
        <v/>
      </c>
      <c r="C35" s="6" t="str">
        <f>IF('03_Movimientos'!A35="","",'03_Movimientos'!C35)</f>
        <v/>
      </c>
      <c r="D35" s="8" t="str">
        <f>IF('03_Movimientos'!A35="","",'03_Movimientos'!D35)</f>
        <v/>
      </c>
      <c r="E35" s="7" t="str">
        <f>IF('03_Movimientos'!A35="","",IFERROR('03_Movimientos'!E35,""))</f>
        <v/>
      </c>
      <c r="F35" s="8" t="str">
        <f>IF('03_Movimientos'!A35="","",'03_Movimientos'!F35)</f>
        <v/>
      </c>
      <c r="G35" s="7" t="str">
        <f>IF('03_Movimientos'!A35="","",IFERROR('03_Movimientos'!G35,""))</f>
        <v/>
      </c>
      <c r="H35" s="7" t="str">
        <f>IF('03_Movimientos'!A35="","",'03_Movimientos'!I35)</f>
        <v/>
      </c>
      <c r="I35" s="7" t="str">
        <f>IF('03_Movimientos'!A35="","",'03_Movimientos'!J35)</f>
        <v/>
      </c>
      <c r="J35" s="8" t="str">
        <f>IF('03_Movimientos'!A35="","",'03_Movimientos'!O35)</f>
        <v/>
      </c>
      <c r="K35" s="8" t="str">
        <f>IF('03_Movimientos'!A35="","",'03_Movimientos'!P35)</f>
        <v/>
      </c>
      <c r="L35" s="8" t="str">
        <f>IF('03_Movimientos'!A35="","",'03_Movimientos'!K35)</f>
        <v/>
      </c>
      <c r="M35" s="7">
        <f>IF(A35="",M34,SUMPRODUCT((('03_Movimientos'!$O$10:O35-K35)&gt;0)*(('03_Movimientos'!$O$10:O35-K35)&lt;='03_Movimientos'!$D$10:D35)*('03_Movimientos'!$I$10:I35&gt;0)*('03_Movimientos'!$O$10:O35-K35)*'03_Movimientos'!$E$10:E35+(('03_Movimientos'!$O$10:O35-K35)&gt;'03_Movimientos'!$D$10:D35)*('03_Movimientos'!$I$10:I35&gt;0)*'03_Movimientos'!$D$10:D35*'03_Movimientos'!$E$10:E35))</f>
        <v>1060.5</v>
      </c>
      <c r="N35" s="7">
        <f t="shared" si="3"/>
        <v>0</v>
      </c>
      <c r="O35" s="7">
        <f t="shared" si="0"/>
        <v>0</v>
      </c>
      <c r="P35" s="7">
        <f t="shared" si="1"/>
        <v>0</v>
      </c>
      <c r="Q35" s="7">
        <f t="shared" si="2"/>
        <v>0</v>
      </c>
      <c r="R35" s="6" t="str">
        <f>IF(COUNTA('03_Movimientos'!A35:H35)=0,"",'03_Movimientos'!Q35)</f>
        <v/>
      </c>
      <c r="S35" s="10"/>
    </row>
    <row r="36" spans="1:19" ht="16.05" customHeight="1">
      <c r="A36" s="9" t="str">
        <f>IF('03_Movimientos'!A36="","",'03_Movimientos'!A36)</f>
        <v/>
      </c>
      <c r="B36" s="6" t="str">
        <f>IF('03_Movimientos'!A36="","",'03_Movimientos'!B36)</f>
        <v/>
      </c>
      <c r="C36" s="6" t="str">
        <f>IF('03_Movimientos'!A36="","",'03_Movimientos'!C36)</f>
        <v/>
      </c>
      <c r="D36" s="8" t="str">
        <f>IF('03_Movimientos'!A36="","",'03_Movimientos'!D36)</f>
        <v/>
      </c>
      <c r="E36" s="7" t="str">
        <f>IF('03_Movimientos'!A36="","",IFERROR('03_Movimientos'!E36,""))</f>
        <v/>
      </c>
      <c r="F36" s="8" t="str">
        <f>IF('03_Movimientos'!A36="","",'03_Movimientos'!F36)</f>
        <v/>
      </c>
      <c r="G36" s="7" t="str">
        <f>IF('03_Movimientos'!A36="","",IFERROR('03_Movimientos'!G36,""))</f>
        <v/>
      </c>
      <c r="H36" s="7" t="str">
        <f>IF('03_Movimientos'!A36="","",'03_Movimientos'!I36)</f>
        <v/>
      </c>
      <c r="I36" s="7" t="str">
        <f>IF('03_Movimientos'!A36="","",'03_Movimientos'!J36)</f>
        <v/>
      </c>
      <c r="J36" s="8" t="str">
        <f>IF('03_Movimientos'!A36="","",'03_Movimientos'!O36)</f>
        <v/>
      </c>
      <c r="K36" s="8" t="str">
        <f>IF('03_Movimientos'!A36="","",'03_Movimientos'!P36)</f>
        <v/>
      </c>
      <c r="L36" s="8" t="str">
        <f>IF('03_Movimientos'!A36="","",'03_Movimientos'!K36)</f>
        <v/>
      </c>
      <c r="M36" s="7">
        <f>IF(A36="",M35,SUMPRODUCT((('03_Movimientos'!$O$10:O36-K36)&gt;0)*(('03_Movimientos'!$O$10:O36-K36)&lt;='03_Movimientos'!$D$10:D36)*('03_Movimientos'!$I$10:I36&gt;0)*('03_Movimientos'!$O$10:O36-K36)*'03_Movimientos'!$E$10:E36+(('03_Movimientos'!$O$10:O36-K36)&gt;'03_Movimientos'!$D$10:D36)*('03_Movimientos'!$I$10:I36&gt;0)*'03_Movimientos'!$D$10:D36*'03_Movimientos'!$E$10:E36))</f>
        <v>1060.5</v>
      </c>
      <c r="N36" s="7">
        <f t="shared" si="3"/>
        <v>0</v>
      </c>
      <c r="O36" s="7">
        <f t="shared" si="0"/>
        <v>0</v>
      </c>
      <c r="P36" s="7">
        <f t="shared" si="1"/>
        <v>0</v>
      </c>
      <c r="Q36" s="7">
        <f t="shared" si="2"/>
        <v>0</v>
      </c>
      <c r="R36" s="6" t="str">
        <f>IF(COUNTA('03_Movimientos'!A36:H36)=0,"",'03_Movimientos'!Q36)</f>
        <v/>
      </c>
      <c r="S36" s="10"/>
    </row>
    <row r="37" spans="1:19" ht="16.05" customHeight="1">
      <c r="A37" s="9" t="str">
        <f>IF('03_Movimientos'!A37="","",'03_Movimientos'!A37)</f>
        <v/>
      </c>
      <c r="B37" s="6" t="str">
        <f>IF('03_Movimientos'!A37="","",'03_Movimientos'!B37)</f>
        <v/>
      </c>
      <c r="C37" s="6" t="str">
        <f>IF('03_Movimientos'!A37="","",'03_Movimientos'!C37)</f>
        <v/>
      </c>
      <c r="D37" s="8" t="str">
        <f>IF('03_Movimientos'!A37="","",'03_Movimientos'!D37)</f>
        <v/>
      </c>
      <c r="E37" s="7" t="str">
        <f>IF('03_Movimientos'!A37="","",IFERROR('03_Movimientos'!E37,""))</f>
        <v/>
      </c>
      <c r="F37" s="8" t="str">
        <f>IF('03_Movimientos'!A37="","",'03_Movimientos'!F37)</f>
        <v/>
      </c>
      <c r="G37" s="7" t="str">
        <f>IF('03_Movimientos'!A37="","",IFERROR('03_Movimientos'!G37,""))</f>
        <v/>
      </c>
      <c r="H37" s="7" t="str">
        <f>IF('03_Movimientos'!A37="","",'03_Movimientos'!I37)</f>
        <v/>
      </c>
      <c r="I37" s="7" t="str">
        <f>IF('03_Movimientos'!A37="","",'03_Movimientos'!J37)</f>
        <v/>
      </c>
      <c r="J37" s="8" t="str">
        <f>IF('03_Movimientos'!A37="","",'03_Movimientos'!O37)</f>
        <v/>
      </c>
      <c r="K37" s="8" t="str">
        <f>IF('03_Movimientos'!A37="","",'03_Movimientos'!P37)</f>
        <v/>
      </c>
      <c r="L37" s="8" t="str">
        <f>IF('03_Movimientos'!A37="","",'03_Movimientos'!K37)</f>
        <v/>
      </c>
      <c r="M37" s="7">
        <f>IF(A37="",M36,SUMPRODUCT((('03_Movimientos'!$O$10:O37-K37)&gt;0)*(('03_Movimientos'!$O$10:O37-K37)&lt;='03_Movimientos'!$D$10:D37)*('03_Movimientos'!$I$10:I37&gt;0)*('03_Movimientos'!$O$10:O37-K37)*'03_Movimientos'!$E$10:E37+(('03_Movimientos'!$O$10:O37-K37)&gt;'03_Movimientos'!$D$10:D37)*('03_Movimientos'!$I$10:I37&gt;0)*'03_Movimientos'!$D$10:D37*'03_Movimientos'!$E$10:E37))</f>
        <v>1060.5</v>
      </c>
      <c r="N37" s="7">
        <f t="shared" si="3"/>
        <v>0</v>
      </c>
      <c r="O37" s="7">
        <f t="shared" si="0"/>
        <v>0</v>
      </c>
      <c r="P37" s="7">
        <f t="shared" si="1"/>
        <v>0</v>
      </c>
      <c r="Q37" s="7">
        <f t="shared" si="2"/>
        <v>0</v>
      </c>
      <c r="R37" s="6" t="str">
        <f>IF(COUNTA('03_Movimientos'!A37:H37)=0,"",'03_Movimientos'!Q37)</f>
        <v/>
      </c>
      <c r="S37" s="10"/>
    </row>
    <row r="38" spans="1:19" ht="16.05" customHeight="1">
      <c r="A38" s="9" t="str">
        <f>IF('03_Movimientos'!A38="","",'03_Movimientos'!A38)</f>
        <v/>
      </c>
      <c r="B38" s="6" t="str">
        <f>IF('03_Movimientos'!A38="","",'03_Movimientos'!B38)</f>
        <v/>
      </c>
      <c r="C38" s="6" t="str">
        <f>IF('03_Movimientos'!A38="","",'03_Movimientos'!C38)</f>
        <v/>
      </c>
      <c r="D38" s="8" t="str">
        <f>IF('03_Movimientos'!A38="","",'03_Movimientos'!D38)</f>
        <v/>
      </c>
      <c r="E38" s="7" t="str">
        <f>IF('03_Movimientos'!A38="","",IFERROR('03_Movimientos'!E38,""))</f>
        <v/>
      </c>
      <c r="F38" s="8" t="str">
        <f>IF('03_Movimientos'!A38="","",'03_Movimientos'!F38)</f>
        <v/>
      </c>
      <c r="G38" s="7" t="str">
        <f>IF('03_Movimientos'!A38="","",IFERROR('03_Movimientos'!G38,""))</f>
        <v/>
      </c>
      <c r="H38" s="7" t="str">
        <f>IF('03_Movimientos'!A38="","",'03_Movimientos'!I38)</f>
        <v/>
      </c>
      <c r="I38" s="7" t="str">
        <f>IF('03_Movimientos'!A38="","",'03_Movimientos'!J38)</f>
        <v/>
      </c>
      <c r="J38" s="8" t="str">
        <f>IF('03_Movimientos'!A38="","",'03_Movimientos'!O38)</f>
        <v/>
      </c>
      <c r="K38" s="8" t="str">
        <f>IF('03_Movimientos'!A38="","",'03_Movimientos'!P38)</f>
        <v/>
      </c>
      <c r="L38" s="8" t="str">
        <f>IF('03_Movimientos'!A38="","",'03_Movimientos'!K38)</f>
        <v/>
      </c>
      <c r="M38" s="7">
        <f>IF(A38="",M37,SUMPRODUCT((('03_Movimientos'!$O$10:O38-K38)&gt;0)*(('03_Movimientos'!$O$10:O38-K38)&lt;='03_Movimientos'!$D$10:D38)*('03_Movimientos'!$I$10:I38&gt;0)*('03_Movimientos'!$O$10:O38-K38)*'03_Movimientos'!$E$10:E38+(('03_Movimientos'!$O$10:O38-K38)&gt;'03_Movimientos'!$D$10:D38)*('03_Movimientos'!$I$10:I38&gt;0)*'03_Movimientos'!$D$10:D38*'03_Movimientos'!$E$10:E38))</f>
        <v>1060.5</v>
      </c>
      <c r="N38" s="7">
        <f t="shared" si="3"/>
        <v>0</v>
      </c>
      <c r="O38" s="7">
        <f t="shared" si="0"/>
        <v>0</v>
      </c>
      <c r="P38" s="7">
        <f t="shared" si="1"/>
        <v>0</v>
      </c>
      <c r="Q38" s="7">
        <f t="shared" si="2"/>
        <v>0</v>
      </c>
      <c r="R38" s="6" t="str">
        <f>IF(COUNTA('03_Movimientos'!A38:H38)=0,"",'03_Movimientos'!Q38)</f>
        <v/>
      </c>
      <c r="S38" s="10"/>
    </row>
    <row r="39" spans="1:19" ht="16.05" customHeight="1">
      <c r="A39" s="9" t="str">
        <f>IF('03_Movimientos'!A39="","",'03_Movimientos'!A39)</f>
        <v/>
      </c>
      <c r="B39" s="6" t="str">
        <f>IF('03_Movimientos'!A39="","",'03_Movimientos'!B39)</f>
        <v/>
      </c>
      <c r="C39" s="6" t="str">
        <f>IF('03_Movimientos'!A39="","",'03_Movimientos'!C39)</f>
        <v/>
      </c>
      <c r="D39" s="8" t="str">
        <f>IF('03_Movimientos'!A39="","",'03_Movimientos'!D39)</f>
        <v/>
      </c>
      <c r="E39" s="7" t="str">
        <f>IF('03_Movimientos'!A39="","",IFERROR('03_Movimientos'!E39,""))</f>
        <v/>
      </c>
      <c r="F39" s="8" t="str">
        <f>IF('03_Movimientos'!A39="","",'03_Movimientos'!F39)</f>
        <v/>
      </c>
      <c r="G39" s="7" t="str">
        <f>IF('03_Movimientos'!A39="","",IFERROR('03_Movimientos'!G39,""))</f>
        <v/>
      </c>
      <c r="H39" s="7" t="str">
        <f>IF('03_Movimientos'!A39="","",'03_Movimientos'!I39)</f>
        <v/>
      </c>
      <c r="I39" s="7" t="str">
        <f>IF('03_Movimientos'!A39="","",'03_Movimientos'!J39)</f>
        <v/>
      </c>
      <c r="J39" s="8" t="str">
        <f>IF('03_Movimientos'!A39="","",'03_Movimientos'!O39)</f>
        <v/>
      </c>
      <c r="K39" s="8" t="str">
        <f>IF('03_Movimientos'!A39="","",'03_Movimientos'!P39)</f>
        <v/>
      </c>
      <c r="L39" s="8" t="str">
        <f>IF('03_Movimientos'!A39="","",'03_Movimientos'!K39)</f>
        <v/>
      </c>
      <c r="M39" s="7">
        <f>IF(A39="",M38,SUMPRODUCT((('03_Movimientos'!$O$10:O39-K39)&gt;0)*(('03_Movimientos'!$O$10:O39-K39)&lt;='03_Movimientos'!$D$10:D39)*('03_Movimientos'!$I$10:I39&gt;0)*('03_Movimientos'!$O$10:O39-K39)*'03_Movimientos'!$E$10:E39+(('03_Movimientos'!$O$10:O39-K39)&gt;'03_Movimientos'!$D$10:D39)*('03_Movimientos'!$I$10:I39&gt;0)*'03_Movimientos'!$D$10:D39*'03_Movimientos'!$E$10:E39))</f>
        <v>1060.5</v>
      </c>
      <c r="N39" s="7">
        <f t="shared" si="3"/>
        <v>0</v>
      </c>
      <c r="O39" s="7">
        <f t="shared" si="0"/>
        <v>0</v>
      </c>
      <c r="P39" s="7">
        <f t="shared" si="1"/>
        <v>0</v>
      </c>
      <c r="Q39" s="7">
        <f t="shared" si="2"/>
        <v>0</v>
      </c>
      <c r="R39" s="6" t="str">
        <f>IF(COUNTA('03_Movimientos'!A39:H39)=0,"",'03_Movimientos'!Q39)</f>
        <v/>
      </c>
      <c r="S39" s="10"/>
    </row>
    <row r="40" spans="1:19" ht="16.05" customHeight="1">
      <c r="A40" s="9" t="str">
        <f>IF('03_Movimientos'!A40="","",'03_Movimientos'!A40)</f>
        <v/>
      </c>
      <c r="B40" s="6" t="str">
        <f>IF('03_Movimientos'!A40="","",'03_Movimientos'!B40)</f>
        <v/>
      </c>
      <c r="C40" s="6" t="str">
        <f>IF('03_Movimientos'!A40="","",'03_Movimientos'!C40)</f>
        <v/>
      </c>
      <c r="D40" s="8" t="str">
        <f>IF('03_Movimientos'!A40="","",'03_Movimientos'!D40)</f>
        <v/>
      </c>
      <c r="E40" s="7" t="str">
        <f>IF('03_Movimientos'!A40="","",IFERROR('03_Movimientos'!E40,""))</f>
        <v/>
      </c>
      <c r="F40" s="8" t="str">
        <f>IF('03_Movimientos'!A40="","",'03_Movimientos'!F40)</f>
        <v/>
      </c>
      <c r="G40" s="7" t="str">
        <f>IF('03_Movimientos'!A40="","",IFERROR('03_Movimientos'!G40,""))</f>
        <v/>
      </c>
      <c r="H40" s="7" t="str">
        <f>IF('03_Movimientos'!A40="","",'03_Movimientos'!I40)</f>
        <v/>
      </c>
      <c r="I40" s="7" t="str">
        <f>IF('03_Movimientos'!A40="","",'03_Movimientos'!J40)</f>
        <v/>
      </c>
      <c r="J40" s="8" t="str">
        <f>IF('03_Movimientos'!A40="","",'03_Movimientos'!O40)</f>
        <v/>
      </c>
      <c r="K40" s="8" t="str">
        <f>IF('03_Movimientos'!A40="","",'03_Movimientos'!P40)</f>
        <v/>
      </c>
      <c r="L40" s="8" t="str">
        <f>IF('03_Movimientos'!A40="","",'03_Movimientos'!K40)</f>
        <v/>
      </c>
      <c r="M40" s="7">
        <f>IF(A40="",M39,SUMPRODUCT((('03_Movimientos'!$O$10:O40-K40)&gt;0)*(('03_Movimientos'!$O$10:O40-K40)&lt;='03_Movimientos'!$D$10:D40)*('03_Movimientos'!$I$10:I40&gt;0)*('03_Movimientos'!$O$10:O40-K40)*'03_Movimientos'!$E$10:E40+(('03_Movimientos'!$O$10:O40-K40)&gt;'03_Movimientos'!$D$10:D40)*('03_Movimientos'!$I$10:I40&gt;0)*'03_Movimientos'!$D$10:D40*'03_Movimientos'!$E$10:E40))</f>
        <v>1060.5</v>
      </c>
      <c r="N40" s="7">
        <f t="shared" si="3"/>
        <v>0</v>
      </c>
      <c r="O40" s="7">
        <f t="shared" si="0"/>
        <v>0</v>
      </c>
      <c r="P40" s="7">
        <f t="shared" si="1"/>
        <v>0</v>
      </c>
      <c r="Q40" s="7">
        <f t="shared" si="2"/>
        <v>0</v>
      </c>
      <c r="R40" s="6" t="str">
        <f>IF(COUNTA('03_Movimientos'!A40:H40)=0,"",'03_Movimientos'!Q40)</f>
        <v/>
      </c>
      <c r="S40" s="10"/>
    </row>
    <row r="41" spans="1:19" ht="16.05" customHeight="1">
      <c r="A41" s="9" t="str">
        <f>IF('03_Movimientos'!A41="","",'03_Movimientos'!A41)</f>
        <v/>
      </c>
      <c r="B41" s="6" t="str">
        <f>IF('03_Movimientos'!A41="","",'03_Movimientos'!B41)</f>
        <v/>
      </c>
      <c r="C41" s="6" t="str">
        <f>IF('03_Movimientos'!A41="","",'03_Movimientos'!C41)</f>
        <v/>
      </c>
      <c r="D41" s="8" t="str">
        <f>IF('03_Movimientos'!A41="","",'03_Movimientos'!D41)</f>
        <v/>
      </c>
      <c r="E41" s="7" t="str">
        <f>IF('03_Movimientos'!A41="","",IFERROR('03_Movimientos'!E41,""))</f>
        <v/>
      </c>
      <c r="F41" s="8" t="str">
        <f>IF('03_Movimientos'!A41="","",'03_Movimientos'!F41)</f>
        <v/>
      </c>
      <c r="G41" s="7" t="str">
        <f>IF('03_Movimientos'!A41="","",IFERROR('03_Movimientos'!G41,""))</f>
        <v/>
      </c>
      <c r="H41" s="7" t="str">
        <f>IF('03_Movimientos'!A41="","",'03_Movimientos'!I41)</f>
        <v/>
      </c>
      <c r="I41" s="7" t="str">
        <f>IF('03_Movimientos'!A41="","",'03_Movimientos'!J41)</f>
        <v/>
      </c>
      <c r="J41" s="8" t="str">
        <f>IF('03_Movimientos'!A41="","",'03_Movimientos'!O41)</f>
        <v/>
      </c>
      <c r="K41" s="8" t="str">
        <f>IF('03_Movimientos'!A41="","",'03_Movimientos'!P41)</f>
        <v/>
      </c>
      <c r="L41" s="8" t="str">
        <f>IF('03_Movimientos'!A41="","",'03_Movimientos'!K41)</f>
        <v/>
      </c>
      <c r="M41" s="7">
        <f>IF(A41="",M40,SUMPRODUCT((('03_Movimientos'!$O$10:O41-K41)&gt;0)*(('03_Movimientos'!$O$10:O41-K41)&lt;='03_Movimientos'!$D$10:D41)*('03_Movimientos'!$I$10:I41&gt;0)*('03_Movimientos'!$O$10:O41-K41)*'03_Movimientos'!$E$10:E41+(('03_Movimientos'!$O$10:O41-K41)&gt;'03_Movimientos'!$D$10:D41)*('03_Movimientos'!$I$10:I41&gt;0)*'03_Movimientos'!$D$10:D41*'03_Movimientos'!$E$10:E41))</f>
        <v>1060.5</v>
      </c>
      <c r="N41" s="7">
        <f t="shared" si="3"/>
        <v>0</v>
      </c>
      <c r="O41" s="7">
        <f t="shared" si="0"/>
        <v>0</v>
      </c>
      <c r="P41" s="7">
        <f t="shared" si="1"/>
        <v>0</v>
      </c>
      <c r="Q41" s="7">
        <f t="shared" si="2"/>
        <v>0</v>
      </c>
      <c r="R41" s="6" t="str">
        <f>IF(COUNTA('03_Movimientos'!A41:H41)=0,"",'03_Movimientos'!Q41)</f>
        <v/>
      </c>
      <c r="S41" s="10"/>
    </row>
    <row r="42" spans="1:19" ht="16.05" customHeight="1">
      <c r="A42" s="9" t="str">
        <f>IF('03_Movimientos'!A42="","",'03_Movimientos'!A42)</f>
        <v/>
      </c>
      <c r="B42" s="6" t="str">
        <f>IF('03_Movimientos'!A42="","",'03_Movimientos'!B42)</f>
        <v/>
      </c>
      <c r="C42" s="6" t="str">
        <f>IF('03_Movimientos'!A42="","",'03_Movimientos'!C42)</f>
        <v/>
      </c>
      <c r="D42" s="8" t="str">
        <f>IF('03_Movimientos'!A42="","",'03_Movimientos'!D42)</f>
        <v/>
      </c>
      <c r="E42" s="7" t="str">
        <f>IF('03_Movimientos'!A42="","",IFERROR('03_Movimientos'!E42,""))</f>
        <v/>
      </c>
      <c r="F42" s="8" t="str">
        <f>IF('03_Movimientos'!A42="","",'03_Movimientos'!F42)</f>
        <v/>
      </c>
      <c r="G42" s="7" t="str">
        <f>IF('03_Movimientos'!A42="","",IFERROR('03_Movimientos'!G42,""))</f>
        <v/>
      </c>
      <c r="H42" s="7" t="str">
        <f>IF('03_Movimientos'!A42="","",'03_Movimientos'!I42)</f>
        <v/>
      </c>
      <c r="I42" s="7" t="str">
        <f>IF('03_Movimientos'!A42="","",'03_Movimientos'!J42)</f>
        <v/>
      </c>
      <c r="J42" s="8" t="str">
        <f>IF('03_Movimientos'!A42="","",'03_Movimientos'!O42)</f>
        <v/>
      </c>
      <c r="K42" s="8" t="str">
        <f>IF('03_Movimientos'!A42="","",'03_Movimientos'!P42)</f>
        <v/>
      </c>
      <c r="L42" s="8" t="str">
        <f>IF('03_Movimientos'!A42="","",'03_Movimientos'!K42)</f>
        <v/>
      </c>
      <c r="M42" s="7">
        <f>IF(A42="",M41,SUMPRODUCT((('03_Movimientos'!$O$10:O42-K42)&gt;0)*(('03_Movimientos'!$O$10:O42-K42)&lt;='03_Movimientos'!$D$10:D42)*('03_Movimientos'!$I$10:I42&gt;0)*('03_Movimientos'!$O$10:O42-K42)*'03_Movimientos'!$E$10:E42+(('03_Movimientos'!$O$10:O42-K42)&gt;'03_Movimientos'!$D$10:D42)*('03_Movimientos'!$I$10:I42&gt;0)*'03_Movimientos'!$D$10:D42*'03_Movimientos'!$E$10:E42))</f>
        <v>1060.5</v>
      </c>
      <c r="N42" s="7">
        <f t="shared" si="3"/>
        <v>0</v>
      </c>
      <c r="O42" s="7">
        <f t="shared" si="0"/>
        <v>0</v>
      </c>
      <c r="P42" s="7">
        <f t="shared" si="1"/>
        <v>0</v>
      </c>
      <c r="Q42" s="7">
        <f t="shared" si="2"/>
        <v>0</v>
      </c>
      <c r="R42" s="6" t="str">
        <f>IF(COUNTA('03_Movimientos'!A42:H42)=0,"",'03_Movimientos'!Q42)</f>
        <v/>
      </c>
      <c r="S42" s="10"/>
    </row>
    <row r="43" spans="1:19" ht="16.05" customHeight="1">
      <c r="A43" s="9" t="str">
        <f>IF('03_Movimientos'!A43="","",'03_Movimientos'!A43)</f>
        <v/>
      </c>
      <c r="B43" s="6" t="str">
        <f>IF('03_Movimientos'!A43="","",'03_Movimientos'!B43)</f>
        <v/>
      </c>
      <c r="C43" s="6" t="str">
        <f>IF('03_Movimientos'!A43="","",'03_Movimientos'!C43)</f>
        <v/>
      </c>
      <c r="D43" s="8" t="str">
        <f>IF('03_Movimientos'!A43="","",'03_Movimientos'!D43)</f>
        <v/>
      </c>
      <c r="E43" s="7" t="str">
        <f>IF('03_Movimientos'!A43="","",IFERROR('03_Movimientos'!E43,""))</f>
        <v/>
      </c>
      <c r="F43" s="8" t="str">
        <f>IF('03_Movimientos'!A43="","",'03_Movimientos'!F43)</f>
        <v/>
      </c>
      <c r="G43" s="7" t="str">
        <f>IF('03_Movimientos'!A43="","",IFERROR('03_Movimientos'!G43,""))</f>
        <v/>
      </c>
      <c r="H43" s="7" t="str">
        <f>IF('03_Movimientos'!A43="","",'03_Movimientos'!I43)</f>
        <v/>
      </c>
      <c r="I43" s="7" t="str">
        <f>IF('03_Movimientos'!A43="","",'03_Movimientos'!J43)</f>
        <v/>
      </c>
      <c r="J43" s="8" t="str">
        <f>IF('03_Movimientos'!A43="","",'03_Movimientos'!O43)</f>
        <v/>
      </c>
      <c r="K43" s="8" t="str">
        <f>IF('03_Movimientos'!A43="","",'03_Movimientos'!P43)</f>
        <v/>
      </c>
      <c r="L43" s="8" t="str">
        <f>IF('03_Movimientos'!A43="","",'03_Movimientos'!K43)</f>
        <v/>
      </c>
      <c r="M43" s="7">
        <f>IF(A43="",M42,SUMPRODUCT((('03_Movimientos'!$O$10:O43-K43)&gt;0)*(('03_Movimientos'!$O$10:O43-K43)&lt;='03_Movimientos'!$D$10:D43)*('03_Movimientos'!$I$10:I43&gt;0)*('03_Movimientos'!$O$10:O43-K43)*'03_Movimientos'!$E$10:E43+(('03_Movimientos'!$O$10:O43-K43)&gt;'03_Movimientos'!$D$10:D43)*('03_Movimientos'!$I$10:I43&gt;0)*'03_Movimientos'!$D$10:D43*'03_Movimientos'!$E$10:E43))</f>
        <v>1060.5</v>
      </c>
      <c r="N43" s="7">
        <f t="shared" si="3"/>
        <v>0</v>
      </c>
      <c r="O43" s="7">
        <f t="shared" si="0"/>
        <v>0</v>
      </c>
      <c r="P43" s="7">
        <f t="shared" si="1"/>
        <v>0</v>
      </c>
      <c r="Q43" s="7">
        <f t="shared" si="2"/>
        <v>0</v>
      </c>
      <c r="R43" s="6" t="str">
        <f>IF(COUNTA('03_Movimientos'!A43:H43)=0,"",'03_Movimientos'!Q43)</f>
        <v/>
      </c>
      <c r="S43" s="10"/>
    </row>
    <row r="44" spans="1:19" ht="16.05" customHeight="1">
      <c r="A44" s="9" t="str">
        <f>IF('03_Movimientos'!A44="","",'03_Movimientos'!A44)</f>
        <v/>
      </c>
      <c r="B44" s="6" t="str">
        <f>IF('03_Movimientos'!A44="","",'03_Movimientos'!B44)</f>
        <v/>
      </c>
      <c r="C44" s="6" t="str">
        <f>IF('03_Movimientos'!A44="","",'03_Movimientos'!C44)</f>
        <v/>
      </c>
      <c r="D44" s="8" t="str">
        <f>IF('03_Movimientos'!A44="","",'03_Movimientos'!D44)</f>
        <v/>
      </c>
      <c r="E44" s="7" t="str">
        <f>IF('03_Movimientos'!A44="","",IFERROR('03_Movimientos'!E44,""))</f>
        <v/>
      </c>
      <c r="F44" s="8" t="str">
        <f>IF('03_Movimientos'!A44="","",'03_Movimientos'!F44)</f>
        <v/>
      </c>
      <c r="G44" s="7" t="str">
        <f>IF('03_Movimientos'!A44="","",IFERROR('03_Movimientos'!G44,""))</f>
        <v/>
      </c>
      <c r="H44" s="7" t="str">
        <f>IF('03_Movimientos'!A44="","",'03_Movimientos'!I44)</f>
        <v/>
      </c>
      <c r="I44" s="7" t="str">
        <f>IF('03_Movimientos'!A44="","",'03_Movimientos'!J44)</f>
        <v/>
      </c>
      <c r="J44" s="8" t="str">
        <f>IF('03_Movimientos'!A44="","",'03_Movimientos'!O44)</f>
        <v/>
      </c>
      <c r="K44" s="8" t="str">
        <f>IF('03_Movimientos'!A44="","",'03_Movimientos'!P44)</f>
        <v/>
      </c>
      <c r="L44" s="8" t="str">
        <f>IF('03_Movimientos'!A44="","",'03_Movimientos'!K44)</f>
        <v/>
      </c>
      <c r="M44" s="7">
        <f>IF(A44="",M43,SUMPRODUCT((('03_Movimientos'!$O$10:O44-K44)&gt;0)*(('03_Movimientos'!$O$10:O44-K44)&lt;='03_Movimientos'!$D$10:D44)*('03_Movimientos'!$I$10:I44&gt;0)*('03_Movimientos'!$O$10:O44-K44)*'03_Movimientos'!$E$10:E44+(('03_Movimientos'!$O$10:O44-K44)&gt;'03_Movimientos'!$D$10:D44)*('03_Movimientos'!$I$10:I44&gt;0)*'03_Movimientos'!$D$10:D44*'03_Movimientos'!$E$10:E44))</f>
        <v>1060.5</v>
      </c>
      <c r="N44" s="7">
        <f t="shared" si="3"/>
        <v>0</v>
      </c>
      <c r="O44" s="7">
        <f t="shared" si="0"/>
        <v>0</v>
      </c>
      <c r="P44" s="7">
        <f t="shared" si="1"/>
        <v>0</v>
      </c>
      <c r="Q44" s="7">
        <f t="shared" si="2"/>
        <v>0</v>
      </c>
      <c r="R44" s="6" t="str">
        <f>IF(COUNTA('03_Movimientos'!A44:H44)=0,"",'03_Movimientos'!Q44)</f>
        <v/>
      </c>
      <c r="S44" s="10"/>
    </row>
    <row r="45" spans="1:19" ht="16.05" customHeight="1">
      <c r="A45" s="9" t="str">
        <f>IF('03_Movimientos'!A45="","",'03_Movimientos'!A45)</f>
        <v/>
      </c>
      <c r="B45" s="6" t="str">
        <f>IF('03_Movimientos'!A45="","",'03_Movimientos'!B45)</f>
        <v/>
      </c>
      <c r="C45" s="6" t="str">
        <f>IF('03_Movimientos'!A45="","",'03_Movimientos'!C45)</f>
        <v/>
      </c>
      <c r="D45" s="8" t="str">
        <f>IF('03_Movimientos'!A45="","",'03_Movimientos'!D45)</f>
        <v/>
      </c>
      <c r="E45" s="7" t="str">
        <f>IF('03_Movimientos'!A45="","",IFERROR('03_Movimientos'!E45,""))</f>
        <v/>
      </c>
      <c r="F45" s="8" t="str">
        <f>IF('03_Movimientos'!A45="","",'03_Movimientos'!F45)</f>
        <v/>
      </c>
      <c r="G45" s="7" t="str">
        <f>IF('03_Movimientos'!A45="","",IFERROR('03_Movimientos'!G45,""))</f>
        <v/>
      </c>
      <c r="H45" s="7" t="str">
        <f>IF('03_Movimientos'!A45="","",'03_Movimientos'!I45)</f>
        <v/>
      </c>
      <c r="I45" s="7" t="str">
        <f>IF('03_Movimientos'!A45="","",'03_Movimientos'!J45)</f>
        <v/>
      </c>
      <c r="J45" s="8" t="str">
        <f>IF('03_Movimientos'!A45="","",'03_Movimientos'!O45)</f>
        <v/>
      </c>
      <c r="K45" s="8" t="str">
        <f>IF('03_Movimientos'!A45="","",'03_Movimientos'!P45)</f>
        <v/>
      </c>
      <c r="L45" s="8" t="str">
        <f>IF('03_Movimientos'!A45="","",'03_Movimientos'!K45)</f>
        <v/>
      </c>
      <c r="M45" s="7">
        <f>IF(A45="",M44,SUMPRODUCT((('03_Movimientos'!$O$10:O45-K45)&gt;0)*(('03_Movimientos'!$O$10:O45-K45)&lt;='03_Movimientos'!$D$10:D45)*('03_Movimientos'!$I$10:I45&gt;0)*('03_Movimientos'!$O$10:O45-K45)*'03_Movimientos'!$E$10:E45+(('03_Movimientos'!$O$10:O45-K45)&gt;'03_Movimientos'!$D$10:D45)*('03_Movimientos'!$I$10:I45&gt;0)*'03_Movimientos'!$D$10:D45*'03_Movimientos'!$E$10:E45))</f>
        <v>1060.5</v>
      </c>
      <c r="N45" s="7">
        <f t="shared" si="3"/>
        <v>0</v>
      </c>
      <c r="O45" s="7">
        <f t="shared" si="0"/>
        <v>0</v>
      </c>
      <c r="P45" s="7">
        <f t="shared" si="1"/>
        <v>0</v>
      </c>
      <c r="Q45" s="7">
        <f t="shared" si="2"/>
        <v>0</v>
      </c>
      <c r="R45" s="6" t="str">
        <f>IF(COUNTA('03_Movimientos'!A45:H45)=0,"",'03_Movimientos'!Q45)</f>
        <v/>
      </c>
      <c r="S45" s="10"/>
    </row>
    <row r="46" spans="1:19" ht="16.05" customHeight="1">
      <c r="A46" s="9" t="str">
        <f>IF('03_Movimientos'!A46="","",'03_Movimientos'!A46)</f>
        <v/>
      </c>
      <c r="B46" s="6" t="str">
        <f>IF('03_Movimientos'!A46="","",'03_Movimientos'!B46)</f>
        <v/>
      </c>
      <c r="C46" s="6" t="str">
        <f>IF('03_Movimientos'!A46="","",'03_Movimientos'!C46)</f>
        <v/>
      </c>
      <c r="D46" s="8" t="str">
        <f>IF('03_Movimientos'!A46="","",'03_Movimientos'!D46)</f>
        <v/>
      </c>
      <c r="E46" s="7" t="str">
        <f>IF('03_Movimientos'!A46="","",IFERROR('03_Movimientos'!E46,""))</f>
        <v/>
      </c>
      <c r="F46" s="8" t="str">
        <f>IF('03_Movimientos'!A46="","",'03_Movimientos'!F46)</f>
        <v/>
      </c>
      <c r="G46" s="7" t="str">
        <f>IF('03_Movimientos'!A46="","",IFERROR('03_Movimientos'!G46,""))</f>
        <v/>
      </c>
      <c r="H46" s="7" t="str">
        <f>IF('03_Movimientos'!A46="","",'03_Movimientos'!I46)</f>
        <v/>
      </c>
      <c r="I46" s="7" t="str">
        <f>IF('03_Movimientos'!A46="","",'03_Movimientos'!J46)</f>
        <v/>
      </c>
      <c r="J46" s="8" t="str">
        <f>IF('03_Movimientos'!A46="","",'03_Movimientos'!O46)</f>
        <v/>
      </c>
      <c r="K46" s="8" t="str">
        <f>IF('03_Movimientos'!A46="","",'03_Movimientos'!P46)</f>
        <v/>
      </c>
      <c r="L46" s="8" t="str">
        <f>IF('03_Movimientos'!A46="","",'03_Movimientos'!K46)</f>
        <v/>
      </c>
      <c r="M46" s="7">
        <f>IF(A46="",M45,SUMPRODUCT((('03_Movimientos'!$O$10:O46-K46)&gt;0)*(('03_Movimientos'!$O$10:O46-K46)&lt;='03_Movimientos'!$D$10:D46)*('03_Movimientos'!$I$10:I46&gt;0)*('03_Movimientos'!$O$10:O46-K46)*'03_Movimientos'!$E$10:E46+(('03_Movimientos'!$O$10:O46-K46)&gt;'03_Movimientos'!$D$10:D46)*('03_Movimientos'!$I$10:I46&gt;0)*'03_Movimientos'!$D$10:D46*'03_Movimientos'!$E$10:E46))</f>
        <v>1060.5</v>
      </c>
      <c r="N46" s="7">
        <f t="shared" si="3"/>
        <v>0</v>
      </c>
      <c r="O46" s="7">
        <f t="shared" si="0"/>
        <v>0</v>
      </c>
      <c r="P46" s="7">
        <f t="shared" si="1"/>
        <v>0</v>
      </c>
      <c r="Q46" s="7">
        <f t="shared" si="2"/>
        <v>0</v>
      </c>
      <c r="R46" s="6" t="str">
        <f>IF(COUNTA('03_Movimientos'!A46:H46)=0,"",'03_Movimientos'!Q46)</f>
        <v/>
      </c>
      <c r="S46" s="10"/>
    </row>
    <row r="47" spans="1:19" ht="16.05" customHeight="1">
      <c r="A47" s="9" t="str">
        <f>IF('03_Movimientos'!A47="","",'03_Movimientos'!A47)</f>
        <v/>
      </c>
      <c r="B47" s="6" t="str">
        <f>IF('03_Movimientos'!A47="","",'03_Movimientos'!B47)</f>
        <v/>
      </c>
      <c r="C47" s="6" t="str">
        <f>IF('03_Movimientos'!A47="","",'03_Movimientos'!C47)</f>
        <v/>
      </c>
      <c r="D47" s="8" t="str">
        <f>IF('03_Movimientos'!A47="","",'03_Movimientos'!D47)</f>
        <v/>
      </c>
      <c r="E47" s="7" t="str">
        <f>IF('03_Movimientos'!A47="","",IFERROR('03_Movimientos'!E47,""))</f>
        <v/>
      </c>
      <c r="F47" s="8" t="str">
        <f>IF('03_Movimientos'!A47="","",'03_Movimientos'!F47)</f>
        <v/>
      </c>
      <c r="G47" s="7" t="str">
        <f>IF('03_Movimientos'!A47="","",IFERROR('03_Movimientos'!G47,""))</f>
        <v/>
      </c>
      <c r="H47" s="7" t="str">
        <f>IF('03_Movimientos'!A47="","",'03_Movimientos'!I47)</f>
        <v/>
      </c>
      <c r="I47" s="7" t="str">
        <f>IF('03_Movimientos'!A47="","",'03_Movimientos'!J47)</f>
        <v/>
      </c>
      <c r="J47" s="8" t="str">
        <f>IF('03_Movimientos'!A47="","",'03_Movimientos'!O47)</f>
        <v/>
      </c>
      <c r="K47" s="8" t="str">
        <f>IF('03_Movimientos'!A47="","",'03_Movimientos'!P47)</f>
        <v/>
      </c>
      <c r="L47" s="8" t="str">
        <f>IF('03_Movimientos'!A47="","",'03_Movimientos'!K47)</f>
        <v/>
      </c>
      <c r="M47" s="7">
        <f>IF(A47="",M46,SUMPRODUCT((('03_Movimientos'!$O$10:O47-K47)&gt;0)*(('03_Movimientos'!$O$10:O47-K47)&lt;='03_Movimientos'!$D$10:D47)*('03_Movimientos'!$I$10:I47&gt;0)*('03_Movimientos'!$O$10:O47-K47)*'03_Movimientos'!$E$10:E47+(('03_Movimientos'!$O$10:O47-K47)&gt;'03_Movimientos'!$D$10:D47)*('03_Movimientos'!$I$10:I47&gt;0)*'03_Movimientos'!$D$10:D47*'03_Movimientos'!$E$10:E47))</f>
        <v>1060.5</v>
      </c>
      <c r="N47" s="7">
        <f t="shared" si="3"/>
        <v>0</v>
      </c>
      <c r="O47" s="7">
        <f t="shared" si="0"/>
        <v>0</v>
      </c>
      <c r="P47" s="7">
        <f t="shared" si="1"/>
        <v>0</v>
      </c>
      <c r="Q47" s="7">
        <f t="shared" si="2"/>
        <v>0</v>
      </c>
      <c r="R47" s="6" t="str">
        <f>IF(COUNTA('03_Movimientos'!A47:H47)=0,"",'03_Movimientos'!Q47)</f>
        <v/>
      </c>
      <c r="S47" s="10"/>
    </row>
    <row r="48" spans="1:19" ht="16.05" customHeight="1">
      <c r="A48" s="9" t="str">
        <f>IF('03_Movimientos'!A48="","",'03_Movimientos'!A48)</f>
        <v/>
      </c>
      <c r="B48" s="6" t="str">
        <f>IF('03_Movimientos'!A48="","",'03_Movimientos'!B48)</f>
        <v/>
      </c>
      <c r="C48" s="6" t="str">
        <f>IF('03_Movimientos'!A48="","",'03_Movimientos'!C48)</f>
        <v/>
      </c>
      <c r="D48" s="8" t="str">
        <f>IF('03_Movimientos'!A48="","",'03_Movimientos'!D48)</f>
        <v/>
      </c>
      <c r="E48" s="7" t="str">
        <f>IF('03_Movimientos'!A48="","",IFERROR('03_Movimientos'!E48,""))</f>
        <v/>
      </c>
      <c r="F48" s="8" t="str">
        <f>IF('03_Movimientos'!A48="","",'03_Movimientos'!F48)</f>
        <v/>
      </c>
      <c r="G48" s="7" t="str">
        <f>IF('03_Movimientos'!A48="","",IFERROR('03_Movimientos'!G48,""))</f>
        <v/>
      </c>
      <c r="H48" s="7" t="str">
        <f>IF('03_Movimientos'!A48="","",'03_Movimientos'!I48)</f>
        <v/>
      </c>
      <c r="I48" s="7" t="str">
        <f>IF('03_Movimientos'!A48="","",'03_Movimientos'!J48)</f>
        <v/>
      </c>
      <c r="J48" s="8" t="str">
        <f>IF('03_Movimientos'!A48="","",'03_Movimientos'!O48)</f>
        <v/>
      </c>
      <c r="K48" s="8" t="str">
        <f>IF('03_Movimientos'!A48="","",'03_Movimientos'!P48)</f>
        <v/>
      </c>
      <c r="L48" s="8" t="str">
        <f>IF('03_Movimientos'!A48="","",'03_Movimientos'!K48)</f>
        <v/>
      </c>
      <c r="M48" s="7">
        <f>IF(A48="",M47,SUMPRODUCT((('03_Movimientos'!$O$10:O48-K48)&gt;0)*(('03_Movimientos'!$O$10:O48-K48)&lt;='03_Movimientos'!$D$10:D48)*('03_Movimientos'!$I$10:I48&gt;0)*('03_Movimientos'!$O$10:O48-K48)*'03_Movimientos'!$E$10:E48+(('03_Movimientos'!$O$10:O48-K48)&gt;'03_Movimientos'!$D$10:D48)*('03_Movimientos'!$I$10:I48&gt;0)*'03_Movimientos'!$D$10:D48*'03_Movimientos'!$E$10:E48))</f>
        <v>1060.5</v>
      </c>
      <c r="N48" s="7">
        <f t="shared" si="3"/>
        <v>0</v>
      </c>
      <c r="O48" s="7">
        <f t="shared" si="0"/>
        <v>0</v>
      </c>
      <c r="P48" s="7">
        <f t="shared" si="1"/>
        <v>0</v>
      </c>
      <c r="Q48" s="7">
        <f t="shared" si="2"/>
        <v>0</v>
      </c>
      <c r="R48" s="6" t="str">
        <f>IF(COUNTA('03_Movimientos'!A48:H48)=0,"",'03_Movimientos'!Q48)</f>
        <v/>
      </c>
      <c r="S48" s="10"/>
    </row>
    <row r="49" spans="1:19" ht="16.05" customHeight="1">
      <c r="A49" s="9" t="str">
        <f>IF('03_Movimientos'!A49="","",'03_Movimientos'!A49)</f>
        <v/>
      </c>
      <c r="B49" s="6" t="str">
        <f>IF('03_Movimientos'!A49="","",'03_Movimientos'!B49)</f>
        <v/>
      </c>
      <c r="C49" s="6" t="str">
        <f>IF('03_Movimientos'!A49="","",'03_Movimientos'!C49)</f>
        <v/>
      </c>
      <c r="D49" s="8" t="str">
        <f>IF('03_Movimientos'!A49="","",'03_Movimientos'!D49)</f>
        <v/>
      </c>
      <c r="E49" s="7" t="str">
        <f>IF('03_Movimientos'!A49="","",IFERROR('03_Movimientos'!E49,""))</f>
        <v/>
      </c>
      <c r="F49" s="8" t="str">
        <f>IF('03_Movimientos'!A49="","",'03_Movimientos'!F49)</f>
        <v/>
      </c>
      <c r="G49" s="7" t="str">
        <f>IF('03_Movimientos'!A49="","",IFERROR('03_Movimientos'!G49,""))</f>
        <v/>
      </c>
      <c r="H49" s="7" t="str">
        <f>IF('03_Movimientos'!A49="","",'03_Movimientos'!I49)</f>
        <v/>
      </c>
      <c r="I49" s="7" t="str">
        <f>IF('03_Movimientos'!A49="","",'03_Movimientos'!J49)</f>
        <v/>
      </c>
      <c r="J49" s="8" t="str">
        <f>IF('03_Movimientos'!A49="","",'03_Movimientos'!O49)</f>
        <v/>
      </c>
      <c r="K49" s="8" t="str">
        <f>IF('03_Movimientos'!A49="","",'03_Movimientos'!P49)</f>
        <v/>
      </c>
      <c r="L49" s="8" t="str">
        <f>IF('03_Movimientos'!A49="","",'03_Movimientos'!K49)</f>
        <v/>
      </c>
      <c r="M49" s="7">
        <f>IF(A49="",M48,SUMPRODUCT((('03_Movimientos'!$O$10:O49-K49)&gt;0)*(('03_Movimientos'!$O$10:O49-K49)&lt;='03_Movimientos'!$D$10:D49)*('03_Movimientos'!$I$10:I49&gt;0)*('03_Movimientos'!$O$10:O49-K49)*'03_Movimientos'!$E$10:E49+(('03_Movimientos'!$O$10:O49-K49)&gt;'03_Movimientos'!$D$10:D49)*('03_Movimientos'!$I$10:I49&gt;0)*'03_Movimientos'!$D$10:D49*'03_Movimientos'!$E$10:E49))</f>
        <v>1060.5</v>
      </c>
      <c r="N49" s="7">
        <f t="shared" si="3"/>
        <v>0</v>
      </c>
      <c r="O49" s="7">
        <f t="shared" si="0"/>
        <v>0</v>
      </c>
      <c r="P49" s="7">
        <f t="shared" si="1"/>
        <v>0</v>
      </c>
      <c r="Q49" s="7">
        <f t="shared" si="2"/>
        <v>0</v>
      </c>
      <c r="R49" s="6" t="str">
        <f>IF(COUNTA('03_Movimientos'!A49:H49)=0,"",'03_Movimientos'!Q49)</f>
        <v/>
      </c>
      <c r="S49" s="10"/>
    </row>
    <row r="50" spans="1:19" ht="16.05" customHeight="1">
      <c r="A50" s="9" t="str">
        <f>IF('03_Movimientos'!A50="","",'03_Movimientos'!A50)</f>
        <v/>
      </c>
      <c r="B50" s="6" t="str">
        <f>IF('03_Movimientos'!A50="","",'03_Movimientos'!B50)</f>
        <v/>
      </c>
      <c r="C50" s="6" t="str">
        <f>IF('03_Movimientos'!A50="","",'03_Movimientos'!C50)</f>
        <v/>
      </c>
      <c r="D50" s="8" t="str">
        <f>IF('03_Movimientos'!A50="","",'03_Movimientos'!D50)</f>
        <v/>
      </c>
      <c r="E50" s="7" t="str">
        <f>IF('03_Movimientos'!A50="","",IFERROR('03_Movimientos'!E50,""))</f>
        <v/>
      </c>
      <c r="F50" s="8" t="str">
        <f>IF('03_Movimientos'!A50="","",'03_Movimientos'!F50)</f>
        <v/>
      </c>
      <c r="G50" s="7" t="str">
        <f>IF('03_Movimientos'!A50="","",IFERROR('03_Movimientos'!G50,""))</f>
        <v/>
      </c>
      <c r="H50" s="7" t="str">
        <f>IF('03_Movimientos'!A50="","",'03_Movimientos'!I50)</f>
        <v/>
      </c>
      <c r="I50" s="7" t="str">
        <f>IF('03_Movimientos'!A50="","",'03_Movimientos'!J50)</f>
        <v/>
      </c>
      <c r="J50" s="8" t="str">
        <f>IF('03_Movimientos'!A50="","",'03_Movimientos'!O50)</f>
        <v/>
      </c>
      <c r="K50" s="8" t="str">
        <f>IF('03_Movimientos'!A50="","",'03_Movimientos'!P50)</f>
        <v/>
      </c>
      <c r="L50" s="8" t="str">
        <f>IF('03_Movimientos'!A50="","",'03_Movimientos'!K50)</f>
        <v/>
      </c>
      <c r="M50" s="7">
        <f>IF(A50="",M49,SUMPRODUCT((('03_Movimientos'!$O$10:O50-K50)&gt;0)*(('03_Movimientos'!$O$10:O50-K50)&lt;='03_Movimientos'!$D$10:D50)*('03_Movimientos'!$I$10:I50&gt;0)*('03_Movimientos'!$O$10:O50-K50)*'03_Movimientos'!$E$10:E50+(('03_Movimientos'!$O$10:O50-K50)&gt;'03_Movimientos'!$D$10:D50)*('03_Movimientos'!$I$10:I50&gt;0)*'03_Movimientos'!$D$10:D50*'03_Movimientos'!$E$10:E50))</f>
        <v>1060.5</v>
      </c>
      <c r="N50" s="7">
        <f t="shared" si="3"/>
        <v>0</v>
      </c>
      <c r="O50" s="7">
        <f t="shared" si="0"/>
        <v>0</v>
      </c>
      <c r="P50" s="7">
        <f t="shared" si="1"/>
        <v>0</v>
      </c>
      <c r="Q50" s="7">
        <f t="shared" si="2"/>
        <v>0</v>
      </c>
      <c r="R50" s="6" t="str">
        <f>IF(COUNTA('03_Movimientos'!A50:H50)=0,"",'03_Movimientos'!Q50)</f>
        <v/>
      </c>
      <c r="S50" s="10"/>
    </row>
    <row r="51" spans="1:19" ht="16.05" customHeight="1">
      <c r="A51" s="9" t="str">
        <f>IF('03_Movimientos'!A51="","",'03_Movimientos'!A51)</f>
        <v/>
      </c>
      <c r="B51" s="6" t="str">
        <f>IF('03_Movimientos'!A51="","",'03_Movimientos'!B51)</f>
        <v/>
      </c>
      <c r="C51" s="6" t="str">
        <f>IF('03_Movimientos'!A51="","",'03_Movimientos'!C51)</f>
        <v/>
      </c>
      <c r="D51" s="8" t="str">
        <f>IF('03_Movimientos'!A51="","",'03_Movimientos'!D51)</f>
        <v/>
      </c>
      <c r="E51" s="7" t="str">
        <f>IF('03_Movimientos'!A51="","",IFERROR('03_Movimientos'!E51,""))</f>
        <v/>
      </c>
      <c r="F51" s="8" t="str">
        <f>IF('03_Movimientos'!A51="","",'03_Movimientos'!F51)</f>
        <v/>
      </c>
      <c r="G51" s="7" t="str">
        <f>IF('03_Movimientos'!A51="","",IFERROR('03_Movimientos'!G51,""))</f>
        <v/>
      </c>
      <c r="H51" s="7" t="str">
        <f>IF('03_Movimientos'!A51="","",'03_Movimientos'!I51)</f>
        <v/>
      </c>
      <c r="I51" s="7" t="str">
        <f>IF('03_Movimientos'!A51="","",'03_Movimientos'!J51)</f>
        <v/>
      </c>
      <c r="J51" s="8" t="str">
        <f>IF('03_Movimientos'!A51="","",'03_Movimientos'!O51)</f>
        <v/>
      </c>
      <c r="K51" s="8" t="str">
        <f>IF('03_Movimientos'!A51="","",'03_Movimientos'!P51)</f>
        <v/>
      </c>
      <c r="L51" s="8" t="str">
        <f>IF('03_Movimientos'!A51="","",'03_Movimientos'!K51)</f>
        <v/>
      </c>
      <c r="M51" s="7">
        <f>IF(A51="",M50,SUMPRODUCT((('03_Movimientos'!$O$10:O51-K51)&gt;0)*(('03_Movimientos'!$O$10:O51-K51)&lt;='03_Movimientos'!$D$10:D51)*('03_Movimientos'!$I$10:I51&gt;0)*('03_Movimientos'!$O$10:O51-K51)*'03_Movimientos'!$E$10:E51+(('03_Movimientos'!$O$10:O51-K51)&gt;'03_Movimientos'!$D$10:D51)*('03_Movimientos'!$I$10:I51&gt;0)*'03_Movimientos'!$D$10:D51*'03_Movimientos'!$E$10:E51))</f>
        <v>1060.5</v>
      </c>
      <c r="N51" s="7">
        <f t="shared" si="3"/>
        <v>0</v>
      </c>
      <c r="O51" s="7">
        <f t="shared" si="0"/>
        <v>0</v>
      </c>
      <c r="P51" s="7">
        <f t="shared" si="1"/>
        <v>0</v>
      </c>
      <c r="Q51" s="7">
        <f t="shared" si="2"/>
        <v>0</v>
      </c>
      <c r="R51" s="6" t="str">
        <f>IF(COUNTA('03_Movimientos'!A51:H51)=0,"",'03_Movimientos'!Q51)</f>
        <v/>
      </c>
      <c r="S51" s="10"/>
    </row>
    <row r="52" spans="1:19" ht="16.05" customHeight="1">
      <c r="A52" s="9" t="str">
        <f>IF('03_Movimientos'!A52="","",'03_Movimientos'!A52)</f>
        <v/>
      </c>
      <c r="B52" s="6" t="str">
        <f>IF('03_Movimientos'!A52="","",'03_Movimientos'!B52)</f>
        <v/>
      </c>
      <c r="C52" s="6" t="str">
        <f>IF('03_Movimientos'!A52="","",'03_Movimientos'!C52)</f>
        <v/>
      </c>
      <c r="D52" s="8" t="str">
        <f>IF('03_Movimientos'!A52="","",'03_Movimientos'!D52)</f>
        <v/>
      </c>
      <c r="E52" s="7" t="str">
        <f>IF('03_Movimientos'!A52="","",IFERROR('03_Movimientos'!E52,""))</f>
        <v/>
      </c>
      <c r="F52" s="8" t="str">
        <f>IF('03_Movimientos'!A52="","",'03_Movimientos'!F52)</f>
        <v/>
      </c>
      <c r="G52" s="7" t="str">
        <f>IF('03_Movimientos'!A52="","",IFERROR('03_Movimientos'!G52,""))</f>
        <v/>
      </c>
      <c r="H52" s="7" t="str">
        <f>IF('03_Movimientos'!A52="","",'03_Movimientos'!I52)</f>
        <v/>
      </c>
      <c r="I52" s="7" t="str">
        <f>IF('03_Movimientos'!A52="","",'03_Movimientos'!J52)</f>
        <v/>
      </c>
      <c r="J52" s="8" t="str">
        <f>IF('03_Movimientos'!A52="","",'03_Movimientos'!O52)</f>
        <v/>
      </c>
      <c r="K52" s="8" t="str">
        <f>IF('03_Movimientos'!A52="","",'03_Movimientos'!P52)</f>
        <v/>
      </c>
      <c r="L52" s="8" t="str">
        <f>IF('03_Movimientos'!A52="","",'03_Movimientos'!K52)</f>
        <v/>
      </c>
      <c r="M52" s="7">
        <f>IF(A52="",M51,SUMPRODUCT((('03_Movimientos'!$O$10:O52-K52)&gt;0)*(('03_Movimientos'!$O$10:O52-K52)&lt;='03_Movimientos'!$D$10:D52)*('03_Movimientos'!$I$10:I52&gt;0)*('03_Movimientos'!$O$10:O52-K52)*'03_Movimientos'!$E$10:E52+(('03_Movimientos'!$O$10:O52-K52)&gt;'03_Movimientos'!$D$10:D52)*('03_Movimientos'!$I$10:I52&gt;0)*'03_Movimientos'!$D$10:D52*'03_Movimientos'!$E$10:E52))</f>
        <v>1060.5</v>
      </c>
      <c r="N52" s="7">
        <f t="shared" si="3"/>
        <v>0</v>
      </c>
      <c r="O52" s="7">
        <f t="shared" si="0"/>
        <v>0</v>
      </c>
      <c r="P52" s="7">
        <f t="shared" si="1"/>
        <v>0</v>
      </c>
      <c r="Q52" s="7">
        <f t="shared" si="2"/>
        <v>0</v>
      </c>
      <c r="R52" s="6" t="str">
        <f>IF(COUNTA('03_Movimientos'!A52:H52)=0,"",'03_Movimientos'!Q52)</f>
        <v/>
      </c>
      <c r="S52" s="10"/>
    </row>
    <row r="53" spans="1:19" ht="16.05" customHeight="1">
      <c r="A53" s="9" t="str">
        <f>IF('03_Movimientos'!A53="","",'03_Movimientos'!A53)</f>
        <v/>
      </c>
      <c r="B53" s="6" t="str">
        <f>IF('03_Movimientos'!A53="","",'03_Movimientos'!B53)</f>
        <v/>
      </c>
      <c r="C53" s="6" t="str">
        <f>IF('03_Movimientos'!A53="","",'03_Movimientos'!C53)</f>
        <v/>
      </c>
      <c r="D53" s="8" t="str">
        <f>IF('03_Movimientos'!A53="","",'03_Movimientos'!D53)</f>
        <v/>
      </c>
      <c r="E53" s="7" t="str">
        <f>IF('03_Movimientos'!A53="","",IFERROR('03_Movimientos'!E53,""))</f>
        <v/>
      </c>
      <c r="F53" s="8" t="str">
        <f>IF('03_Movimientos'!A53="","",'03_Movimientos'!F53)</f>
        <v/>
      </c>
      <c r="G53" s="7" t="str">
        <f>IF('03_Movimientos'!A53="","",IFERROR('03_Movimientos'!G53,""))</f>
        <v/>
      </c>
      <c r="H53" s="7" t="str">
        <f>IF('03_Movimientos'!A53="","",'03_Movimientos'!I53)</f>
        <v/>
      </c>
      <c r="I53" s="7" t="str">
        <f>IF('03_Movimientos'!A53="","",'03_Movimientos'!J53)</f>
        <v/>
      </c>
      <c r="J53" s="8" t="str">
        <f>IF('03_Movimientos'!A53="","",'03_Movimientos'!O53)</f>
        <v/>
      </c>
      <c r="K53" s="8" t="str">
        <f>IF('03_Movimientos'!A53="","",'03_Movimientos'!P53)</f>
        <v/>
      </c>
      <c r="L53" s="8" t="str">
        <f>IF('03_Movimientos'!A53="","",'03_Movimientos'!K53)</f>
        <v/>
      </c>
      <c r="M53" s="7">
        <f>IF(A53="",M52,SUMPRODUCT((('03_Movimientos'!$O$10:O53-K53)&gt;0)*(('03_Movimientos'!$O$10:O53-K53)&lt;='03_Movimientos'!$D$10:D53)*('03_Movimientos'!$I$10:I53&gt;0)*('03_Movimientos'!$O$10:O53-K53)*'03_Movimientos'!$E$10:E53+(('03_Movimientos'!$O$10:O53-K53)&gt;'03_Movimientos'!$D$10:D53)*('03_Movimientos'!$I$10:I53&gt;0)*'03_Movimientos'!$D$10:D53*'03_Movimientos'!$E$10:E53))</f>
        <v>1060.5</v>
      </c>
      <c r="N53" s="7">
        <f t="shared" si="3"/>
        <v>0</v>
      </c>
      <c r="O53" s="7">
        <f t="shared" si="0"/>
        <v>0</v>
      </c>
      <c r="P53" s="7">
        <f t="shared" si="1"/>
        <v>0</v>
      </c>
      <c r="Q53" s="7">
        <f t="shared" si="2"/>
        <v>0</v>
      </c>
      <c r="R53" s="6" t="str">
        <f>IF(COUNTA('03_Movimientos'!A53:H53)=0,"",'03_Movimientos'!Q53)</f>
        <v/>
      </c>
      <c r="S53" s="10"/>
    </row>
    <row r="54" spans="1:19" ht="16.05" customHeight="1">
      <c r="A54" s="9" t="str">
        <f>IF('03_Movimientos'!A54="","",'03_Movimientos'!A54)</f>
        <v/>
      </c>
      <c r="B54" s="6" t="str">
        <f>IF('03_Movimientos'!A54="","",'03_Movimientos'!B54)</f>
        <v/>
      </c>
      <c r="C54" s="6" t="str">
        <f>IF('03_Movimientos'!A54="","",'03_Movimientos'!C54)</f>
        <v/>
      </c>
      <c r="D54" s="8" t="str">
        <f>IF('03_Movimientos'!A54="","",'03_Movimientos'!D54)</f>
        <v/>
      </c>
      <c r="E54" s="7" t="str">
        <f>IF('03_Movimientos'!A54="","",IFERROR('03_Movimientos'!E54,""))</f>
        <v/>
      </c>
      <c r="F54" s="8" t="str">
        <f>IF('03_Movimientos'!A54="","",'03_Movimientos'!F54)</f>
        <v/>
      </c>
      <c r="G54" s="7" t="str">
        <f>IF('03_Movimientos'!A54="","",IFERROR('03_Movimientos'!G54,""))</f>
        <v/>
      </c>
      <c r="H54" s="7" t="str">
        <f>IF('03_Movimientos'!A54="","",'03_Movimientos'!I54)</f>
        <v/>
      </c>
      <c r="I54" s="7" t="str">
        <f>IF('03_Movimientos'!A54="","",'03_Movimientos'!J54)</f>
        <v/>
      </c>
      <c r="J54" s="8" t="str">
        <f>IF('03_Movimientos'!A54="","",'03_Movimientos'!O54)</f>
        <v/>
      </c>
      <c r="K54" s="8" t="str">
        <f>IF('03_Movimientos'!A54="","",'03_Movimientos'!P54)</f>
        <v/>
      </c>
      <c r="L54" s="8" t="str">
        <f>IF('03_Movimientos'!A54="","",'03_Movimientos'!K54)</f>
        <v/>
      </c>
      <c r="M54" s="7">
        <f>IF(A54="",M53,SUMPRODUCT((('03_Movimientos'!$O$10:O54-K54)&gt;0)*(('03_Movimientos'!$O$10:O54-K54)&lt;='03_Movimientos'!$D$10:D54)*('03_Movimientos'!$I$10:I54&gt;0)*('03_Movimientos'!$O$10:O54-K54)*'03_Movimientos'!$E$10:E54+(('03_Movimientos'!$O$10:O54-K54)&gt;'03_Movimientos'!$D$10:D54)*('03_Movimientos'!$I$10:I54&gt;0)*'03_Movimientos'!$D$10:D54*'03_Movimientos'!$E$10:E54))</f>
        <v>1060.5</v>
      </c>
      <c r="N54" s="7">
        <f t="shared" si="3"/>
        <v>0</v>
      </c>
      <c r="O54" s="7">
        <f t="shared" si="0"/>
        <v>0</v>
      </c>
      <c r="P54" s="7">
        <f t="shared" si="1"/>
        <v>0</v>
      </c>
      <c r="Q54" s="7">
        <f t="shared" si="2"/>
        <v>0</v>
      </c>
      <c r="R54" s="6" t="str">
        <f>IF(COUNTA('03_Movimientos'!A54:H54)=0,"",'03_Movimientos'!Q54)</f>
        <v/>
      </c>
      <c r="S54" s="10"/>
    </row>
    <row r="55" spans="1:19" ht="16.05" customHeight="1">
      <c r="A55" s="9" t="str">
        <f>IF('03_Movimientos'!A55="","",'03_Movimientos'!A55)</f>
        <v/>
      </c>
      <c r="B55" s="6" t="str">
        <f>IF('03_Movimientos'!A55="","",'03_Movimientos'!B55)</f>
        <v/>
      </c>
      <c r="C55" s="6" t="str">
        <f>IF('03_Movimientos'!A55="","",'03_Movimientos'!C55)</f>
        <v/>
      </c>
      <c r="D55" s="8" t="str">
        <f>IF('03_Movimientos'!A55="","",'03_Movimientos'!D55)</f>
        <v/>
      </c>
      <c r="E55" s="7" t="str">
        <f>IF('03_Movimientos'!A55="","",IFERROR('03_Movimientos'!E55,""))</f>
        <v/>
      </c>
      <c r="F55" s="8" t="str">
        <f>IF('03_Movimientos'!A55="","",'03_Movimientos'!F55)</f>
        <v/>
      </c>
      <c r="G55" s="7" t="str">
        <f>IF('03_Movimientos'!A55="","",IFERROR('03_Movimientos'!G55,""))</f>
        <v/>
      </c>
      <c r="H55" s="7" t="str">
        <f>IF('03_Movimientos'!A55="","",'03_Movimientos'!I55)</f>
        <v/>
      </c>
      <c r="I55" s="7" t="str">
        <f>IF('03_Movimientos'!A55="","",'03_Movimientos'!J55)</f>
        <v/>
      </c>
      <c r="J55" s="8" t="str">
        <f>IF('03_Movimientos'!A55="","",'03_Movimientos'!O55)</f>
        <v/>
      </c>
      <c r="K55" s="8" t="str">
        <f>IF('03_Movimientos'!A55="","",'03_Movimientos'!P55)</f>
        <v/>
      </c>
      <c r="L55" s="8" t="str">
        <f>IF('03_Movimientos'!A55="","",'03_Movimientos'!K55)</f>
        <v/>
      </c>
      <c r="M55" s="7">
        <f>IF(A55="",M54,SUMPRODUCT((('03_Movimientos'!$O$10:O55-K55)&gt;0)*(('03_Movimientos'!$O$10:O55-K55)&lt;='03_Movimientos'!$D$10:D55)*('03_Movimientos'!$I$10:I55&gt;0)*('03_Movimientos'!$O$10:O55-K55)*'03_Movimientos'!$E$10:E55+(('03_Movimientos'!$O$10:O55-K55)&gt;'03_Movimientos'!$D$10:D55)*('03_Movimientos'!$I$10:I55&gt;0)*'03_Movimientos'!$D$10:D55*'03_Movimientos'!$E$10:E55))</f>
        <v>1060.5</v>
      </c>
      <c r="N55" s="7">
        <f t="shared" si="3"/>
        <v>0</v>
      </c>
      <c r="O55" s="7">
        <f t="shared" si="0"/>
        <v>0</v>
      </c>
      <c r="P55" s="7">
        <f t="shared" si="1"/>
        <v>0</v>
      </c>
      <c r="Q55" s="7">
        <f t="shared" si="2"/>
        <v>0</v>
      </c>
      <c r="R55" s="6" t="str">
        <f>IF(COUNTA('03_Movimientos'!A55:H55)=0,"",'03_Movimientos'!Q55)</f>
        <v/>
      </c>
      <c r="S55" s="10"/>
    </row>
    <row r="56" spans="1:19" ht="16.05" customHeight="1">
      <c r="A56" s="9" t="str">
        <f>IF('03_Movimientos'!A56="","",'03_Movimientos'!A56)</f>
        <v/>
      </c>
      <c r="B56" s="6" t="str">
        <f>IF('03_Movimientos'!A56="","",'03_Movimientos'!B56)</f>
        <v/>
      </c>
      <c r="C56" s="6" t="str">
        <f>IF('03_Movimientos'!A56="","",'03_Movimientos'!C56)</f>
        <v/>
      </c>
      <c r="D56" s="8" t="str">
        <f>IF('03_Movimientos'!A56="","",'03_Movimientos'!D56)</f>
        <v/>
      </c>
      <c r="E56" s="7" t="str">
        <f>IF('03_Movimientos'!A56="","",IFERROR('03_Movimientos'!E56,""))</f>
        <v/>
      </c>
      <c r="F56" s="8" t="str">
        <f>IF('03_Movimientos'!A56="","",'03_Movimientos'!F56)</f>
        <v/>
      </c>
      <c r="G56" s="7" t="str">
        <f>IF('03_Movimientos'!A56="","",IFERROR('03_Movimientos'!G56,""))</f>
        <v/>
      </c>
      <c r="H56" s="7" t="str">
        <f>IF('03_Movimientos'!A56="","",'03_Movimientos'!I56)</f>
        <v/>
      </c>
      <c r="I56" s="7" t="str">
        <f>IF('03_Movimientos'!A56="","",'03_Movimientos'!J56)</f>
        <v/>
      </c>
      <c r="J56" s="8" t="str">
        <f>IF('03_Movimientos'!A56="","",'03_Movimientos'!O56)</f>
        <v/>
      </c>
      <c r="K56" s="8" t="str">
        <f>IF('03_Movimientos'!A56="","",'03_Movimientos'!P56)</f>
        <v/>
      </c>
      <c r="L56" s="8" t="str">
        <f>IF('03_Movimientos'!A56="","",'03_Movimientos'!K56)</f>
        <v/>
      </c>
      <c r="M56" s="7">
        <f>IF(A56="",M55,SUMPRODUCT((('03_Movimientos'!$O$10:O56-K56)&gt;0)*(('03_Movimientos'!$O$10:O56-K56)&lt;='03_Movimientos'!$D$10:D56)*('03_Movimientos'!$I$10:I56&gt;0)*('03_Movimientos'!$O$10:O56-K56)*'03_Movimientos'!$E$10:E56+(('03_Movimientos'!$O$10:O56-K56)&gt;'03_Movimientos'!$D$10:D56)*('03_Movimientos'!$I$10:I56&gt;0)*'03_Movimientos'!$D$10:D56*'03_Movimientos'!$E$10:E56))</f>
        <v>1060.5</v>
      </c>
      <c r="N56" s="7">
        <f t="shared" si="3"/>
        <v>0</v>
      </c>
      <c r="O56" s="7">
        <f t="shared" si="0"/>
        <v>0</v>
      </c>
      <c r="P56" s="7">
        <f t="shared" si="1"/>
        <v>0</v>
      </c>
      <c r="Q56" s="7">
        <f t="shared" si="2"/>
        <v>0</v>
      </c>
      <c r="R56" s="6" t="str">
        <f>IF(COUNTA('03_Movimientos'!A56:H56)=0,"",'03_Movimientos'!Q56)</f>
        <v/>
      </c>
      <c r="S56" s="10"/>
    </row>
    <row r="57" spans="1:19" ht="16.05" customHeight="1">
      <c r="A57" s="9" t="str">
        <f>IF('03_Movimientos'!A57="","",'03_Movimientos'!A57)</f>
        <v/>
      </c>
      <c r="B57" s="6" t="str">
        <f>IF('03_Movimientos'!A57="","",'03_Movimientos'!B57)</f>
        <v/>
      </c>
      <c r="C57" s="6" t="str">
        <f>IF('03_Movimientos'!A57="","",'03_Movimientos'!C57)</f>
        <v/>
      </c>
      <c r="D57" s="8" t="str">
        <f>IF('03_Movimientos'!A57="","",'03_Movimientos'!D57)</f>
        <v/>
      </c>
      <c r="E57" s="7" t="str">
        <f>IF('03_Movimientos'!A57="","",IFERROR('03_Movimientos'!E57,""))</f>
        <v/>
      </c>
      <c r="F57" s="8" t="str">
        <f>IF('03_Movimientos'!A57="","",'03_Movimientos'!F57)</f>
        <v/>
      </c>
      <c r="G57" s="7" t="str">
        <f>IF('03_Movimientos'!A57="","",IFERROR('03_Movimientos'!G57,""))</f>
        <v/>
      </c>
      <c r="H57" s="7" t="str">
        <f>IF('03_Movimientos'!A57="","",'03_Movimientos'!I57)</f>
        <v/>
      </c>
      <c r="I57" s="7" t="str">
        <f>IF('03_Movimientos'!A57="","",'03_Movimientos'!J57)</f>
        <v/>
      </c>
      <c r="J57" s="8" t="str">
        <f>IF('03_Movimientos'!A57="","",'03_Movimientos'!O57)</f>
        <v/>
      </c>
      <c r="K57" s="8" t="str">
        <f>IF('03_Movimientos'!A57="","",'03_Movimientos'!P57)</f>
        <v/>
      </c>
      <c r="L57" s="8" t="str">
        <f>IF('03_Movimientos'!A57="","",'03_Movimientos'!K57)</f>
        <v/>
      </c>
      <c r="M57" s="7">
        <f>IF(A57="",M56,SUMPRODUCT((('03_Movimientos'!$O$10:O57-K57)&gt;0)*(('03_Movimientos'!$O$10:O57-K57)&lt;='03_Movimientos'!$D$10:D57)*('03_Movimientos'!$I$10:I57&gt;0)*('03_Movimientos'!$O$10:O57-K57)*'03_Movimientos'!$E$10:E57+(('03_Movimientos'!$O$10:O57-K57)&gt;'03_Movimientos'!$D$10:D57)*('03_Movimientos'!$I$10:I57&gt;0)*'03_Movimientos'!$D$10:D57*'03_Movimientos'!$E$10:E57))</f>
        <v>1060.5</v>
      </c>
      <c r="N57" s="7">
        <f t="shared" si="3"/>
        <v>0</v>
      </c>
      <c r="O57" s="7">
        <f t="shared" si="0"/>
        <v>0</v>
      </c>
      <c r="P57" s="7">
        <f t="shared" si="1"/>
        <v>0</v>
      </c>
      <c r="Q57" s="7">
        <f t="shared" si="2"/>
        <v>0</v>
      </c>
      <c r="R57" s="6" t="str">
        <f>IF(COUNTA('03_Movimientos'!A57:H57)=0,"",'03_Movimientos'!Q57)</f>
        <v/>
      </c>
      <c r="S57" s="10"/>
    </row>
    <row r="58" spans="1:19" ht="16.05" customHeight="1">
      <c r="A58" s="9" t="str">
        <f>IF('03_Movimientos'!A58="","",'03_Movimientos'!A58)</f>
        <v/>
      </c>
      <c r="B58" s="6" t="str">
        <f>IF('03_Movimientos'!A58="","",'03_Movimientos'!B58)</f>
        <v/>
      </c>
      <c r="C58" s="6" t="str">
        <f>IF('03_Movimientos'!A58="","",'03_Movimientos'!C58)</f>
        <v/>
      </c>
      <c r="D58" s="8" t="str">
        <f>IF('03_Movimientos'!A58="","",'03_Movimientos'!D58)</f>
        <v/>
      </c>
      <c r="E58" s="7" t="str">
        <f>IF('03_Movimientos'!A58="","",IFERROR('03_Movimientos'!E58,""))</f>
        <v/>
      </c>
      <c r="F58" s="8" t="str">
        <f>IF('03_Movimientos'!A58="","",'03_Movimientos'!F58)</f>
        <v/>
      </c>
      <c r="G58" s="7" t="str">
        <f>IF('03_Movimientos'!A58="","",IFERROR('03_Movimientos'!G58,""))</f>
        <v/>
      </c>
      <c r="H58" s="7" t="str">
        <f>IF('03_Movimientos'!A58="","",'03_Movimientos'!I58)</f>
        <v/>
      </c>
      <c r="I58" s="7" t="str">
        <f>IF('03_Movimientos'!A58="","",'03_Movimientos'!J58)</f>
        <v/>
      </c>
      <c r="J58" s="8" t="str">
        <f>IF('03_Movimientos'!A58="","",'03_Movimientos'!O58)</f>
        <v/>
      </c>
      <c r="K58" s="8" t="str">
        <f>IF('03_Movimientos'!A58="","",'03_Movimientos'!P58)</f>
        <v/>
      </c>
      <c r="L58" s="8" t="str">
        <f>IF('03_Movimientos'!A58="","",'03_Movimientos'!K58)</f>
        <v/>
      </c>
      <c r="M58" s="7">
        <f>IF(A58="",M57,SUMPRODUCT((('03_Movimientos'!$O$10:O58-K58)&gt;0)*(('03_Movimientos'!$O$10:O58-K58)&lt;='03_Movimientos'!$D$10:D58)*('03_Movimientos'!$I$10:I58&gt;0)*('03_Movimientos'!$O$10:O58-K58)*'03_Movimientos'!$E$10:E58+(('03_Movimientos'!$O$10:O58-K58)&gt;'03_Movimientos'!$D$10:D58)*('03_Movimientos'!$I$10:I58&gt;0)*'03_Movimientos'!$D$10:D58*'03_Movimientos'!$E$10:E58))</f>
        <v>1060.5</v>
      </c>
      <c r="N58" s="7">
        <f t="shared" si="3"/>
        <v>0</v>
      </c>
      <c r="O58" s="7">
        <f t="shared" si="0"/>
        <v>0</v>
      </c>
      <c r="P58" s="7">
        <f t="shared" si="1"/>
        <v>0</v>
      </c>
      <c r="Q58" s="7">
        <f t="shared" si="2"/>
        <v>0</v>
      </c>
      <c r="R58" s="6" t="str">
        <f>IF(COUNTA('03_Movimientos'!A58:H58)=0,"",'03_Movimientos'!Q58)</f>
        <v/>
      </c>
      <c r="S58" s="10"/>
    </row>
    <row r="59" spans="1:19" ht="16.05" customHeight="1">
      <c r="A59" s="9" t="str">
        <f>IF('03_Movimientos'!A59="","",'03_Movimientos'!A59)</f>
        <v/>
      </c>
      <c r="B59" s="6" t="str">
        <f>IF('03_Movimientos'!A59="","",'03_Movimientos'!B59)</f>
        <v/>
      </c>
      <c r="C59" s="6" t="str">
        <f>IF('03_Movimientos'!A59="","",'03_Movimientos'!C59)</f>
        <v/>
      </c>
      <c r="D59" s="8" t="str">
        <f>IF('03_Movimientos'!A59="","",'03_Movimientos'!D59)</f>
        <v/>
      </c>
      <c r="E59" s="7" t="str">
        <f>IF('03_Movimientos'!A59="","",IFERROR('03_Movimientos'!E59,""))</f>
        <v/>
      </c>
      <c r="F59" s="8" t="str">
        <f>IF('03_Movimientos'!A59="","",'03_Movimientos'!F59)</f>
        <v/>
      </c>
      <c r="G59" s="7" t="str">
        <f>IF('03_Movimientos'!A59="","",IFERROR('03_Movimientos'!G59,""))</f>
        <v/>
      </c>
      <c r="H59" s="7" t="str">
        <f>IF('03_Movimientos'!A59="","",'03_Movimientos'!I59)</f>
        <v/>
      </c>
      <c r="I59" s="7" t="str">
        <f>IF('03_Movimientos'!A59="","",'03_Movimientos'!J59)</f>
        <v/>
      </c>
      <c r="J59" s="8" t="str">
        <f>IF('03_Movimientos'!A59="","",'03_Movimientos'!O59)</f>
        <v/>
      </c>
      <c r="K59" s="8" t="str">
        <f>IF('03_Movimientos'!A59="","",'03_Movimientos'!P59)</f>
        <v/>
      </c>
      <c r="L59" s="8" t="str">
        <f>IF('03_Movimientos'!A59="","",'03_Movimientos'!K59)</f>
        <v/>
      </c>
      <c r="M59" s="7">
        <f>IF(A59="",M58,SUMPRODUCT((('03_Movimientos'!$O$10:O59-K59)&gt;0)*(('03_Movimientos'!$O$10:O59-K59)&lt;='03_Movimientos'!$D$10:D59)*('03_Movimientos'!$I$10:I59&gt;0)*('03_Movimientos'!$O$10:O59-K59)*'03_Movimientos'!$E$10:E59+(('03_Movimientos'!$O$10:O59-K59)&gt;'03_Movimientos'!$D$10:D59)*('03_Movimientos'!$I$10:I59&gt;0)*'03_Movimientos'!$D$10:D59*'03_Movimientos'!$E$10:E59))</f>
        <v>1060.5</v>
      </c>
      <c r="N59" s="7">
        <f t="shared" si="3"/>
        <v>0</v>
      </c>
      <c r="O59" s="7">
        <f t="shared" si="0"/>
        <v>0</v>
      </c>
      <c r="P59" s="7">
        <f t="shared" si="1"/>
        <v>0</v>
      </c>
      <c r="Q59" s="7">
        <f t="shared" si="2"/>
        <v>0</v>
      </c>
      <c r="R59" s="6" t="str">
        <f>IF(COUNTA('03_Movimientos'!A59:H59)=0,"",'03_Movimientos'!Q59)</f>
        <v/>
      </c>
      <c r="S59" s="10"/>
    </row>
    <row r="60" spans="1:19" ht="16.05" customHeight="1">
      <c r="A60" s="10" t="str">
        <f>IF('03_Movimientos'!A60="","",'03_Movimientos'!A60)</f>
        <v/>
      </c>
      <c r="B60" s="10" t="str">
        <f>IF('03_Movimientos'!A60="","",'03_Movimientos'!B60)</f>
        <v/>
      </c>
      <c r="C60" s="10" t="str">
        <f>IF('03_Movimientos'!A60="","",'03_Movimientos'!C60)</f>
        <v/>
      </c>
      <c r="D60" s="10" t="str">
        <f>IF('03_Movimientos'!A60="","",'03_Movimientos'!D60)</f>
        <v/>
      </c>
      <c r="E60" s="10" t="str">
        <f>IF('03_Movimientos'!A60="","",IFERROR('03_Movimientos'!E60,""))</f>
        <v/>
      </c>
      <c r="F60" s="10" t="str">
        <f>IF('03_Movimientos'!A60="","",'03_Movimientos'!F60)</f>
        <v/>
      </c>
      <c r="G60" s="10" t="str">
        <f>IF('03_Movimientos'!A60="","",IFERROR('03_Movimientos'!G60,""))</f>
        <v/>
      </c>
      <c r="H60" s="10" t="str">
        <f>IF('03_Movimientos'!A60="","",'03_Movimientos'!I60)</f>
        <v/>
      </c>
      <c r="I60" s="10" t="str">
        <f>IF('03_Movimientos'!A60="","",'03_Movimientos'!J60)</f>
        <v/>
      </c>
      <c r="J60" s="10" t="str">
        <f>IF('03_Movimientos'!A60="","",'03_Movimientos'!O60)</f>
        <v/>
      </c>
      <c r="K60" s="10" t="str">
        <f>IF('03_Movimientos'!A60="","",'03_Movimientos'!P60)</f>
        <v/>
      </c>
      <c r="L60" s="10" t="str">
        <f>IF('03_Movimientos'!A60="","",'03_Movimientos'!K60)</f>
        <v/>
      </c>
      <c r="M60" s="10">
        <f>IF(A60="",M59,SUMPRODUCT((('03_Movimientos'!$O$10:O60-K60)&gt;0)*(('03_Movimientos'!$O$10:O60-K60)&lt;='03_Movimientos'!$D$10:D60)*('03_Movimientos'!$I$10:I60&gt;0)*('03_Movimientos'!$O$10:O60-K60)*'03_Movimientos'!$E$10:E60+(('03_Movimientos'!$O$10:O60-K60)&gt;'03_Movimientos'!$D$10:D60)*('03_Movimientos'!$I$10:I60&gt;0)*'03_Movimientos'!$D$10:D60*'03_Movimientos'!$E$10:E60))</f>
        <v>1060.5</v>
      </c>
      <c r="N60" s="10">
        <f t="shared" si="3"/>
        <v>0</v>
      </c>
      <c r="O60" s="10">
        <f t="shared" si="0"/>
        <v>0</v>
      </c>
      <c r="P60" s="10">
        <f t="shared" si="1"/>
        <v>0</v>
      </c>
      <c r="Q60" s="10">
        <f t="shared" si="2"/>
        <v>0</v>
      </c>
      <c r="R60" s="25" t="str">
        <f>IF(COUNTA('03_Movimientos'!A60:H60)=0,"",'03_Movimientos'!Q60)</f>
        <v/>
      </c>
      <c r="S60" s="10"/>
    </row>
    <row r="61" spans="1:19" ht="16.05" customHeight="1">
      <c r="A61" s="10" t="str">
        <f>IF('03_Movimientos'!A61="","",'03_Movimientos'!A61)</f>
        <v/>
      </c>
      <c r="B61" s="10" t="str">
        <f>IF('03_Movimientos'!A61="","",'03_Movimientos'!B61)</f>
        <v/>
      </c>
      <c r="C61" s="10" t="str">
        <f>IF('03_Movimientos'!A61="","",'03_Movimientos'!C61)</f>
        <v/>
      </c>
      <c r="D61" s="10" t="str">
        <f>IF('03_Movimientos'!A61="","",'03_Movimientos'!D61)</f>
        <v/>
      </c>
      <c r="E61" s="10" t="str">
        <f>IF('03_Movimientos'!A61="","",IFERROR('03_Movimientos'!E61,""))</f>
        <v/>
      </c>
      <c r="F61" s="10" t="str">
        <f>IF('03_Movimientos'!A61="","",'03_Movimientos'!F61)</f>
        <v/>
      </c>
      <c r="G61" s="10" t="str">
        <f>IF('03_Movimientos'!A61="","",IFERROR('03_Movimientos'!G61,""))</f>
        <v/>
      </c>
      <c r="H61" s="10" t="str">
        <f>IF('03_Movimientos'!A61="","",'03_Movimientos'!I61)</f>
        <v/>
      </c>
      <c r="I61" s="10" t="str">
        <f>IF('03_Movimientos'!A61="","",'03_Movimientos'!J61)</f>
        <v/>
      </c>
      <c r="J61" s="10" t="str">
        <f>IF('03_Movimientos'!A61="","",'03_Movimientos'!O61)</f>
        <v/>
      </c>
      <c r="K61" s="10" t="str">
        <f>IF('03_Movimientos'!A61="","",'03_Movimientos'!P61)</f>
        <v/>
      </c>
      <c r="L61" s="10" t="str">
        <f>IF('03_Movimientos'!A61="","",'03_Movimientos'!K61)</f>
        <v/>
      </c>
      <c r="M61" s="10">
        <f>IF(A61="",M60,SUMPRODUCT((('03_Movimientos'!$O$10:O61-K61)&gt;0)*(('03_Movimientos'!$O$10:O61-K61)&lt;='03_Movimientos'!$D$10:D61)*('03_Movimientos'!$I$10:I61&gt;0)*('03_Movimientos'!$O$10:O61-K61)*'03_Movimientos'!$E$10:E61+(('03_Movimientos'!$O$10:O61-K61)&gt;'03_Movimientos'!$D$10:D61)*('03_Movimientos'!$I$10:I61&gt;0)*'03_Movimientos'!$D$10:D61*'03_Movimientos'!$E$10:E61))</f>
        <v>1060.5</v>
      </c>
      <c r="N61" s="10">
        <f t="shared" si="3"/>
        <v>0</v>
      </c>
      <c r="O61" s="10">
        <f t="shared" si="0"/>
        <v>0</v>
      </c>
      <c r="P61" s="10">
        <f t="shared" si="1"/>
        <v>0</v>
      </c>
      <c r="Q61" s="10">
        <f t="shared" si="2"/>
        <v>0</v>
      </c>
      <c r="R61" s="25" t="str">
        <f>IF(COUNTA('03_Movimientos'!A61:H61)=0,"",'03_Movimientos'!Q61)</f>
        <v/>
      </c>
      <c r="S61" s="10"/>
    </row>
    <row r="62" spans="1:19" ht="16.05" customHeight="1">
      <c r="A62" s="10" t="str">
        <f>IF('03_Movimientos'!A62="","",'03_Movimientos'!A62)</f>
        <v/>
      </c>
      <c r="B62" s="10" t="str">
        <f>IF('03_Movimientos'!A62="","",'03_Movimientos'!B62)</f>
        <v/>
      </c>
      <c r="C62" s="10" t="str">
        <f>IF('03_Movimientos'!A62="","",'03_Movimientos'!C62)</f>
        <v/>
      </c>
      <c r="D62" s="10" t="str">
        <f>IF('03_Movimientos'!A62="","",'03_Movimientos'!D62)</f>
        <v/>
      </c>
      <c r="E62" s="10" t="str">
        <f>IF('03_Movimientos'!A62="","",IFERROR('03_Movimientos'!E62,""))</f>
        <v/>
      </c>
      <c r="F62" s="10" t="str">
        <f>IF('03_Movimientos'!A62="","",'03_Movimientos'!F62)</f>
        <v/>
      </c>
      <c r="G62" s="10" t="str">
        <f>IF('03_Movimientos'!A62="","",IFERROR('03_Movimientos'!G62,""))</f>
        <v/>
      </c>
      <c r="H62" s="10" t="str">
        <f>IF('03_Movimientos'!A62="","",'03_Movimientos'!I62)</f>
        <v/>
      </c>
      <c r="I62" s="10" t="str">
        <f>IF('03_Movimientos'!A62="","",'03_Movimientos'!J62)</f>
        <v/>
      </c>
      <c r="J62" s="10" t="str">
        <f>IF('03_Movimientos'!A62="","",'03_Movimientos'!O62)</f>
        <v/>
      </c>
      <c r="K62" s="10" t="str">
        <f>IF('03_Movimientos'!A62="","",'03_Movimientos'!P62)</f>
        <v/>
      </c>
      <c r="L62" s="10" t="str">
        <f>IF('03_Movimientos'!A62="","",'03_Movimientos'!K62)</f>
        <v/>
      </c>
      <c r="M62" s="10">
        <f>IF(A62="",M61,SUMPRODUCT((('03_Movimientos'!$O$10:O62-K62)&gt;0)*(('03_Movimientos'!$O$10:O62-K62)&lt;='03_Movimientos'!$D$10:D62)*('03_Movimientos'!$I$10:I62&gt;0)*('03_Movimientos'!$O$10:O62-K62)*'03_Movimientos'!$E$10:E62+(('03_Movimientos'!$O$10:O62-K62)&gt;'03_Movimientos'!$D$10:D62)*('03_Movimientos'!$I$10:I62&gt;0)*'03_Movimientos'!$D$10:D62*'03_Movimientos'!$E$10:E62))</f>
        <v>1060.5</v>
      </c>
      <c r="N62" s="10">
        <f t="shared" si="3"/>
        <v>0</v>
      </c>
      <c r="O62" s="10">
        <f t="shared" si="0"/>
        <v>0</v>
      </c>
      <c r="P62" s="10">
        <f t="shared" si="1"/>
        <v>0</v>
      </c>
      <c r="Q62" s="10">
        <f t="shared" si="2"/>
        <v>0</v>
      </c>
      <c r="R62" s="25" t="str">
        <f>IF(COUNTA('03_Movimientos'!A62:H62)=0,"",'03_Movimientos'!Q62)</f>
        <v/>
      </c>
      <c r="S62" s="10"/>
    </row>
    <row r="63" spans="1:19" ht="16.05" customHeight="1">
      <c r="A63" s="10" t="str">
        <f>IF('03_Movimientos'!A63="","",'03_Movimientos'!A63)</f>
        <v/>
      </c>
      <c r="B63" s="10" t="str">
        <f>IF('03_Movimientos'!A63="","",'03_Movimientos'!B63)</f>
        <v/>
      </c>
      <c r="C63" s="10" t="str">
        <f>IF('03_Movimientos'!A63="","",'03_Movimientos'!C63)</f>
        <v/>
      </c>
      <c r="D63" s="10" t="str">
        <f>IF('03_Movimientos'!A63="","",'03_Movimientos'!D63)</f>
        <v/>
      </c>
      <c r="E63" s="10" t="str">
        <f>IF('03_Movimientos'!A63="","",IFERROR('03_Movimientos'!E63,""))</f>
        <v/>
      </c>
      <c r="F63" s="10" t="str">
        <f>IF('03_Movimientos'!A63="","",'03_Movimientos'!F63)</f>
        <v/>
      </c>
      <c r="G63" s="10" t="str">
        <f>IF('03_Movimientos'!A63="","",IFERROR('03_Movimientos'!G63,""))</f>
        <v/>
      </c>
      <c r="H63" s="10" t="str">
        <f>IF('03_Movimientos'!A63="","",'03_Movimientos'!I63)</f>
        <v/>
      </c>
      <c r="I63" s="10" t="str">
        <f>IF('03_Movimientos'!A63="","",'03_Movimientos'!J63)</f>
        <v/>
      </c>
      <c r="J63" s="10" t="str">
        <f>IF('03_Movimientos'!A63="","",'03_Movimientos'!O63)</f>
        <v/>
      </c>
      <c r="K63" s="10" t="str">
        <f>IF('03_Movimientos'!A63="","",'03_Movimientos'!P63)</f>
        <v/>
      </c>
      <c r="L63" s="10" t="str">
        <f>IF('03_Movimientos'!A63="","",'03_Movimientos'!K63)</f>
        <v/>
      </c>
      <c r="M63" s="10">
        <f>IF(A63="",M62,SUMPRODUCT((('03_Movimientos'!$O$10:O63-K63)&gt;0)*(('03_Movimientos'!$O$10:O63-K63)&lt;='03_Movimientos'!$D$10:D63)*('03_Movimientos'!$I$10:I63&gt;0)*('03_Movimientos'!$O$10:O63-K63)*'03_Movimientos'!$E$10:E63+(('03_Movimientos'!$O$10:O63-K63)&gt;'03_Movimientos'!$D$10:D63)*('03_Movimientos'!$I$10:I63&gt;0)*'03_Movimientos'!$D$10:D63*'03_Movimientos'!$E$10:E63))</f>
        <v>1060.5</v>
      </c>
      <c r="N63" s="10">
        <f t="shared" si="3"/>
        <v>0</v>
      </c>
      <c r="O63" s="10">
        <f t="shared" si="0"/>
        <v>0</v>
      </c>
      <c r="P63" s="10">
        <f t="shared" si="1"/>
        <v>0</v>
      </c>
      <c r="Q63" s="10">
        <f t="shared" si="2"/>
        <v>0</v>
      </c>
      <c r="R63" s="25" t="str">
        <f>IF(COUNTA('03_Movimientos'!A63:H63)=0,"",'03_Movimientos'!Q63)</f>
        <v/>
      </c>
      <c r="S63" s="10"/>
    </row>
    <row r="64" spans="1:19" ht="16.05" customHeight="1">
      <c r="A64" s="10" t="str">
        <f>IF('03_Movimientos'!A64="","",'03_Movimientos'!A64)</f>
        <v/>
      </c>
      <c r="B64" s="10" t="str">
        <f>IF('03_Movimientos'!A64="","",'03_Movimientos'!B64)</f>
        <v/>
      </c>
      <c r="C64" s="10" t="str">
        <f>IF('03_Movimientos'!A64="","",'03_Movimientos'!C64)</f>
        <v/>
      </c>
      <c r="D64" s="10" t="str">
        <f>IF('03_Movimientos'!A64="","",'03_Movimientos'!D64)</f>
        <v/>
      </c>
      <c r="E64" s="10" t="str">
        <f>IF('03_Movimientos'!A64="","",IFERROR('03_Movimientos'!E64,""))</f>
        <v/>
      </c>
      <c r="F64" s="10" t="str">
        <f>IF('03_Movimientos'!A64="","",'03_Movimientos'!F64)</f>
        <v/>
      </c>
      <c r="G64" s="10" t="str">
        <f>IF('03_Movimientos'!A64="","",IFERROR('03_Movimientos'!G64,""))</f>
        <v/>
      </c>
      <c r="H64" s="10" t="str">
        <f>IF('03_Movimientos'!A64="","",'03_Movimientos'!I64)</f>
        <v/>
      </c>
      <c r="I64" s="10" t="str">
        <f>IF('03_Movimientos'!A64="","",'03_Movimientos'!J64)</f>
        <v/>
      </c>
      <c r="J64" s="10" t="str">
        <f>IF('03_Movimientos'!A64="","",'03_Movimientos'!O64)</f>
        <v/>
      </c>
      <c r="K64" s="10" t="str">
        <f>IF('03_Movimientos'!A64="","",'03_Movimientos'!P64)</f>
        <v/>
      </c>
      <c r="L64" s="10" t="str">
        <f>IF('03_Movimientos'!A64="","",'03_Movimientos'!K64)</f>
        <v/>
      </c>
      <c r="M64" s="10">
        <f>IF(A64="",M63,SUMPRODUCT((('03_Movimientos'!$O$10:O64-K64)&gt;0)*(('03_Movimientos'!$O$10:O64-K64)&lt;='03_Movimientos'!$D$10:D64)*('03_Movimientos'!$I$10:I64&gt;0)*('03_Movimientos'!$O$10:O64-K64)*'03_Movimientos'!$E$10:E64+(('03_Movimientos'!$O$10:O64-K64)&gt;'03_Movimientos'!$D$10:D64)*('03_Movimientos'!$I$10:I64&gt;0)*'03_Movimientos'!$D$10:D64*'03_Movimientos'!$E$10:E64))</f>
        <v>1060.5</v>
      </c>
      <c r="N64" s="10">
        <f t="shared" si="3"/>
        <v>0</v>
      </c>
      <c r="O64" s="10">
        <f t="shared" si="0"/>
        <v>0</v>
      </c>
      <c r="P64" s="10">
        <f t="shared" si="1"/>
        <v>0</v>
      </c>
      <c r="Q64" s="10">
        <f t="shared" si="2"/>
        <v>0</v>
      </c>
      <c r="R64" s="25" t="str">
        <f>IF(COUNTA('03_Movimientos'!A64:H64)=0,"",'03_Movimientos'!Q64)</f>
        <v/>
      </c>
      <c r="S64" s="10"/>
    </row>
    <row r="65" spans="1:19" ht="16.05" customHeight="1">
      <c r="A65" s="10" t="str">
        <f>IF('03_Movimientos'!A65="","",'03_Movimientos'!A65)</f>
        <v/>
      </c>
      <c r="B65" s="10" t="str">
        <f>IF('03_Movimientos'!A65="","",'03_Movimientos'!B65)</f>
        <v/>
      </c>
      <c r="C65" s="10" t="str">
        <f>IF('03_Movimientos'!A65="","",'03_Movimientos'!C65)</f>
        <v/>
      </c>
      <c r="D65" s="10" t="str">
        <f>IF('03_Movimientos'!A65="","",'03_Movimientos'!D65)</f>
        <v/>
      </c>
      <c r="E65" s="10" t="str">
        <f>IF('03_Movimientos'!A65="","",IFERROR('03_Movimientos'!E65,""))</f>
        <v/>
      </c>
      <c r="F65" s="10" t="str">
        <f>IF('03_Movimientos'!A65="","",'03_Movimientos'!F65)</f>
        <v/>
      </c>
      <c r="G65" s="10" t="str">
        <f>IF('03_Movimientos'!A65="","",IFERROR('03_Movimientos'!G65,""))</f>
        <v/>
      </c>
      <c r="H65" s="10" t="str">
        <f>IF('03_Movimientos'!A65="","",'03_Movimientos'!I65)</f>
        <v/>
      </c>
      <c r="I65" s="10" t="str">
        <f>IF('03_Movimientos'!A65="","",'03_Movimientos'!J65)</f>
        <v/>
      </c>
      <c r="J65" s="10" t="str">
        <f>IF('03_Movimientos'!A65="","",'03_Movimientos'!O65)</f>
        <v/>
      </c>
      <c r="K65" s="10" t="str">
        <f>IF('03_Movimientos'!A65="","",'03_Movimientos'!P65)</f>
        <v/>
      </c>
      <c r="L65" s="10" t="str">
        <f>IF('03_Movimientos'!A65="","",'03_Movimientos'!K65)</f>
        <v/>
      </c>
      <c r="M65" s="10">
        <f>IF(A65="",M64,SUMPRODUCT((('03_Movimientos'!$O$10:O65-K65)&gt;0)*(('03_Movimientos'!$O$10:O65-K65)&lt;='03_Movimientos'!$D$10:D65)*('03_Movimientos'!$I$10:I65&gt;0)*('03_Movimientos'!$O$10:O65-K65)*'03_Movimientos'!$E$10:E65+(('03_Movimientos'!$O$10:O65-K65)&gt;'03_Movimientos'!$D$10:D65)*('03_Movimientos'!$I$10:I65&gt;0)*'03_Movimientos'!$D$10:D65*'03_Movimientos'!$E$10:E65))</f>
        <v>1060.5</v>
      </c>
      <c r="N65" s="10">
        <f t="shared" si="3"/>
        <v>0</v>
      </c>
      <c r="O65" s="10">
        <f t="shared" si="0"/>
        <v>0</v>
      </c>
      <c r="P65" s="10">
        <f t="shared" si="1"/>
        <v>0</v>
      </c>
      <c r="Q65" s="10">
        <f t="shared" si="2"/>
        <v>0</v>
      </c>
      <c r="R65" s="25" t="str">
        <f>IF(COUNTA('03_Movimientos'!A65:H65)=0,"",'03_Movimientos'!Q65)</f>
        <v/>
      </c>
      <c r="S65" s="10"/>
    </row>
    <row r="66" spans="1:19" ht="16.05" customHeight="1">
      <c r="A66" s="10" t="str">
        <f>IF('03_Movimientos'!A66="","",'03_Movimientos'!A66)</f>
        <v/>
      </c>
      <c r="B66" s="10" t="str">
        <f>IF('03_Movimientos'!A66="","",'03_Movimientos'!B66)</f>
        <v/>
      </c>
      <c r="C66" s="10" t="str">
        <f>IF('03_Movimientos'!A66="","",'03_Movimientos'!C66)</f>
        <v/>
      </c>
      <c r="D66" s="10" t="str">
        <f>IF('03_Movimientos'!A66="","",'03_Movimientos'!D66)</f>
        <v/>
      </c>
      <c r="E66" s="10" t="str">
        <f>IF('03_Movimientos'!A66="","",IFERROR('03_Movimientos'!E66,""))</f>
        <v/>
      </c>
      <c r="F66" s="10" t="str">
        <f>IF('03_Movimientos'!A66="","",'03_Movimientos'!F66)</f>
        <v/>
      </c>
      <c r="G66" s="10" t="str">
        <f>IF('03_Movimientos'!A66="","",IFERROR('03_Movimientos'!G66,""))</f>
        <v/>
      </c>
      <c r="H66" s="10" t="str">
        <f>IF('03_Movimientos'!A66="","",'03_Movimientos'!I66)</f>
        <v/>
      </c>
      <c r="I66" s="10" t="str">
        <f>IF('03_Movimientos'!A66="","",'03_Movimientos'!J66)</f>
        <v/>
      </c>
      <c r="J66" s="10" t="str">
        <f>IF('03_Movimientos'!A66="","",'03_Movimientos'!O66)</f>
        <v/>
      </c>
      <c r="K66" s="10" t="str">
        <f>IF('03_Movimientos'!A66="","",'03_Movimientos'!P66)</f>
        <v/>
      </c>
      <c r="L66" s="10" t="str">
        <f>IF('03_Movimientos'!A66="","",'03_Movimientos'!K66)</f>
        <v/>
      </c>
      <c r="M66" s="10">
        <f>IF(A66="",M65,SUMPRODUCT((('03_Movimientos'!$O$10:O66-K66)&gt;0)*(('03_Movimientos'!$O$10:O66-K66)&lt;='03_Movimientos'!$D$10:D66)*('03_Movimientos'!$I$10:I66&gt;0)*('03_Movimientos'!$O$10:O66-K66)*'03_Movimientos'!$E$10:E66+(('03_Movimientos'!$O$10:O66-K66)&gt;'03_Movimientos'!$D$10:D66)*('03_Movimientos'!$I$10:I66&gt;0)*'03_Movimientos'!$D$10:D66*'03_Movimientos'!$E$10:E66))</f>
        <v>1060.5</v>
      </c>
      <c r="N66" s="10">
        <f t="shared" si="3"/>
        <v>0</v>
      </c>
      <c r="O66" s="10">
        <f t="shared" si="0"/>
        <v>0</v>
      </c>
      <c r="P66" s="10">
        <f t="shared" si="1"/>
        <v>0</v>
      </c>
      <c r="Q66" s="10">
        <f t="shared" si="2"/>
        <v>0</v>
      </c>
      <c r="R66" s="25" t="str">
        <f>IF(COUNTA('03_Movimientos'!A66:H66)=0,"",'03_Movimientos'!Q66)</f>
        <v/>
      </c>
      <c r="S66" s="10"/>
    </row>
    <row r="67" spans="1:19" ht="16.05" customHeight="1">
      <c r="A67" s="10" t="str">
        <f>IF('03_Movimientos'!A67="","",'03_Movimientos'!A67)</f>
        <v/>
      </c>
      <c r="B67" s="10" t="str">
        <f>IF('03_Movimientos'!A67="","",'03_Movimientos'!B67)</f>
        <v/>
      </c>
      <c r="C67" s="10" t="str">
        <f>IF('03_Movimientos'!A67="","",'03_Movimientos'!C67)</f>
        <v/>
      </c>
      <c r="D67" s="10" t="str">
        <f>IF('03_Movimientos'!A67="","",'03_Movimientos'!D67)</f>
        <v/>
      </c>
      <c r="E67" s="10" t="str">
        <f>IF('03_Movimientos'!A67="","",IFERROR('03_Movimientos'!E67,""))</f>
        <v/>
      </c>
      <c r="F67" s="10" t="str">
        <f>IF('03_Movimientos'!A67="","",'03_Movimientos'!F67)</f>
        <v/>
      </c>
      <c r="G67" s="10" t="str">
        <f>IF('03_Movimientos'!A67="","",IFERROR('03_Movimientos'!G67,""))</f>
        <v/>
      </c>
      <c r="H67" s="10" t="str">
        <f>IF('03_Movimientos'!A67="","",'03_Movimientos'!I67)</f>
        <v/>
      </c>
      <c r="I67" s="10" t="str">
        <f>IF('03_Movimientos'!A67="","",'03_Movimientos'!J67)</f>
        <v/>
      </c>
      <c r="J67" s="10" t="str">
        <f>IF('03_Movimientos'!A67="","",'03_Movimientos'!O67)</f>
        <v/>
      </c>
      <c r="K67" s="10" t="str">
        <f>IF('03_Movimientos'!A67="","",'03_Movimientos'!P67)</f>
        <v/>
      </c>
      <c r="L67" s="10" t="str">
        <f>IF('03_Movimientos'!A67="","",'03_Movimientos'!K67)</f>
        <v/>
      </c>
      <c r="M67" s="10">
        <f>IF(A67="",M66,SUMPRODUCT((('03_Movimientos'!$O$10:O67-K67)&gt;0)*(('03_Movimientos'!$O$10:O67-K67)&lt;='03_Movimientos'!$D$10:D67)*('03_Movimientos'!$I$10:I67&gt;0)*('03_Movimientos'!$O$10:O67-K67)*'03_Movimientos'!$E$10:E67+(('03_Movimientos'!$O$10:O67-K67)&gt;'03_Movimientos'!$D$10:D67)*('03_Movimientos'!$I$10:I67&gt;0)*'03_Movimientos'!$D$10:D67*'03_Movimientos'!$E$10:E67))</f>
        <v>1060.5</v>
      </c>
      <c r="N67" s="10">
        <f t="shared" si="3"/>
        <v>0</v>
      </c>
      <c r="O67" s="10">
        <f t="shared" si="0"/>
        <v>0</v>
      </c>
      <c r="P67" s="10">
        <f t="shared" si="1"/>
        <v>0</v>
      </c>
      <c r="Q67" s="10">
        <f t="shared" si="2"/>
        <v>0</v>
      </c>
      <c r="R67" s="25" t="str">
        <f>IF(COUNTA('03_Movimientos'!A67:H67)=0,"",'03_Movimientos'!Q67)</f>
        <v/>
      </c>
      <c r="S67" s="10"/>
    </row>
    <row r="68" spans="1:19" ht="16.05" customHeight="1">
      <c r="A68" s="10" t="str">
        <f>IF('03_Movimientos'!A68="","",'03_Movimientos'!A68)</f>
        <v/>
      </c>
      <c r="B68" s="10" t="str">
        <f>IF('03_Movimientos'!A68="","",'03_Movimientos'!B68)</f>
        <v/>
      </c>
      <c r="C68" s="10" t="str">
        <f>IF('03_Movimientos'!A68="","",'03_Movimientos'!C68)</f>
        <v/>
      </c>
      <c r="D68" s="10" t="str">
        <f>IF('03_Movimientos'!A68="","",'03_Movimientos'!D68)</f>
        <v/>
      </c>
      <c r="E68" s="10" t="str">
        <f>IF('03_Movimientos'!A68="","",IFERROR('03_Movimientos'!E68,""))</f>
        <v/>
      </c>
      <c r="F68" s="10" t="str">
        <f>IF('03_Movimientos'!A68="","",'03_Movimientos'!F68)</f>
        <v/>
      </c>
      <c r="G68" s="10" t="str">
        <f>IF('03_Movimientos'!A68="","",IFERROR('03_Movimientos'!G68,""))</f>
        <v/>
      </c>
      <c r="H68" s="10" t="str">
        <f>IF('03_Movimientos'!A68="","",'03_Movimientos'!I68)</f>
        <v/>
      </c>
      <c r="I68" s="10" t="str">
        <f>IF('03_Movimientos'!A68="","",'03_Movimientos'!J68)</f>
        <v/>
      </c>
      <c r="J68" s="10" t="str">
        <f>IF('03_Movimientos'!A68="","",'03_Movimientos'!O68)</f>
        <v/>
      </c>
      <c r="K68" s="10" t="str">
        <f>IF('03_Movimientos'!A68="","",'03_Movimientos'!P68)</f>
        <v/>
      </c>
      <c r="L68" s="10" t="str">
        <f>IF('03_Movimientos'!A68="","",'03_Movimientos'!K68)</f>
        <v/>
      </c>
      <c r="M68" s="10">
        <f>IF(A68="",M67,SUMPRODUCT((('03_Movimientos'!$O$10:O68-K68)&gt;0)*(('03_Movimientos'!$O$10:O68-K68)&lt;='03_Movimientos'!$D$10:D68)*('03_Movimientos'!$I$10:I68&gt;0)*('03_Movimientos'!$O$10:O68-K68)*'03_Movimientos'!$E$10:E68+(('03_Movimientos'!$O$10:O68-K68)&gt;'03_Movimientos'!$D$10:D68)*('03_Movimientos'!$I$10:I68&gt;0)*'03_Movimientos'!$D$10:D68*'03_Movimientos'!$E$10:E68))</f>
        <v>1060.5</v>
      </c>
      <c r="N68" s="10">
        <f t="shared" si="3"/>
        <v>0</v>
      </c>
      <c r="O68" s="10">
        <f t="shared" si="0"/>
        <v>0</v>
      </c>
      <c r="P68" s="10">
        <f t="shared" si="1"/>
        <v>0</v>
      </c>
      <c r="Q68" s="10">
        <f t="shared" si="2"/>
        <v>0</v>
      </c>
      <c r="R68" s="25" t="str">
        <f>IF(COUNTA('03_Movimientos'!A68:H68)=0,"",'03_Movimientos'!Q68)</f>
        <v/>
      </c>
      <c r="S68" s="10"/>
    </row>
    <row r="69" spans="1:19" ht="16.05" customHeight="1">
      <c r="A69" s="10" t="str">
        <f>IF('03_Movimientos'!A69="","",'03_Movimientos'!A69)</f>
        <v/>
      </c>
      <c r="B69" s="10" t="str">
        <f>IF('03_Movimientos'!A69="","",'03_Movimientos'!B69)</f>
        <v/>
      </c>
      <c r="C69" s="10" t="str">
        <f>IF('03_Movimientos'!A69="","",'03_Movimientos'!C69)</f>
        <v/>
      </c>
      <c r="D69" s="10" t="str">
        <f>IF('03_Movimientos'!A69="","",'03_Movimientos'!D69)</f>
        <v/>
      </c>
      <c r="E69" s="10" t="str">
        <f>IF('03_Movimientos'!A69="","",IFERROR('03_Movimientos'!E69,""))</f>
        <v/>
      </c>
      <c r="F69" s="10" t="str">
        <f>IF('03_Movimientos'!A69="","",'03_Movimientos'!F69)</f>
        <v/>
      </c>
      <c r="G69" s="10" t="str">
        <f>IF('03_Movimientos'!A69="","",IFERROR('03_Movimientos'!G69,""))</f>
        <v/>
      </c>
      <c r="H69" s="10" t="str">
        <f>IF('03_Movimientos'!A69="","",'03_Movimientos'!I69)</f>
        <v/>
      </c>
      <c r="I69" s="10" t="str">
        <f>IF('03_Movimientos'!A69="","",'03_Movimientos'!J69)</f>
        <v/>
      </c>
      <c r="J69" s="10" t="str">
        <f>IF('03_Movimientos'!A69="","",'03_Movimientos'!O69)</f>
        <v/>
      </c>
      <c r="K69" s="10" t="str">
        <f>IF('03_Movimientos'!A69="","",'03_Movimientos'!P69)</f>
        <v/>
      </c>
      <c r="L69" s="10" t="str">
        <f>IF('03_Movimientos'!A69="","",'03_Movimientos'!K69)</f>
        <v/>
      </c>
      <c r="M69" s="10">
        <f>IF(A69="",M68,SUMPRODUCT((('03_Movimientos'!$O$10:O69-K69)&gt;0)*(('03_Movimientos'!$O$10:O69-K69)&lt;='03_Movimientos'!$D$10:D69)*('03_Movimientos'!$I$10:I69&gt;0)*('03_Movimientos'!$O$10:O69-K69)*'03_Movimientos'!$E$10:E69+(('03_Movimientos'!$O$10:O69-K69)&gt;'03_Movimientos'!$D$10:D69)*('03_Movimientos'!$I$10:I69&gt;0)*'03_Movimientos'!$D$10:D69*'03_Movimientos'!$E$10:E69))</f>
        <v>1060.5</v>
      </c>
      <c r="N69" s="10">
        <f t="shared" si="3"/>
        <v>0</v>
      </c>
      <c r="O69" s="10">
        <f t="shared" si="0"/>
        <v>0</v>
      </c>
      <c r="P69" s="10">
        <f t="shared" si="1"/>
        <v>0</v>
      </c>
      <c r="Q69" s="10">
        <f t="shared" si="2"/>
        <v>0</v>
      </c>
      <c r="R69" s="25" t="str">
        <f>IF(COUNTA('03_Movimientos'!A69:H69)=0,"",'03_Movimientos'!Q69)</f>
        <v/>
      </c>
      <c r="S69" s="10"/>
    </row>
    <row r="70" spans="1:19" ht="16.05" customHeight="1">
      <c r="A70" s="10" t="str">
        <f>IF('03_Movimientos'!A70="","",'03_Movimientos'!A70)</f>
        <v/>
      </c>
      <c r="B70" s="10" t="str">
        <f>IF('03_Movimientos'!A70="","",'03_Movimientos'!B70)</f>
        <v/>
      </c>
      <c r="C70" s="10" t="str">
        <f>IF('03_Movimientos'!A70="","",'03_Movimientos'!C70)</f>
        <v/>
      </c>
      <c r="D70" s="10" t="str">
        <f>IF('03_Movimientos'!A70="","",'03_Movimientos'!D70)</f>
        <v/>
      </c>
      <c r="E70" s="10" t="str">
        <f>IF('03_Movimientos'!A70="","",IFERROR('03_Movimientos'!E70,""))</f>
        <v/>
      </c>
      <c r="F70" s="10" t="str">
        <f>IF('03_Movimientos'!A70="","",'03_Movimientos'!F70)</f>
        <v/>
      </c>
      <c r="G70" s="10" t="str">
        <f>IF('03_Movimientos'!A70="","",IFERROR('03_Movimientos'!G70,""))</f>
        <v/>
      </c>
      <c r="H70" s="10" t="str">
        <f>IF('03_Movimientos'!A70="","",'03_Movimientos'!I70)</f>
        <v/>
      </c>
      <c r="I70" s="10" t="str">
        <f>IF('03_Movimientos'!A70="","",'03_Movimientos'!J70)</f>
        <v/>
      </c>
      <c r="J70" s="10" t="str">
        <f>IF('03_Movimientos'!A70="","",'03_Movimientos'!O70)</f>
        <v/>
      </c>
      <c r="K70" s="10" t="str">
        <f>IF('03_Movimientos'!A70="","",'03_Movimientos'!P70)</f>
        <v/>
      </c>
      <c r="L70" s="10" t="str">
        <f>IF('03_Movimientos'!A70="","",'03_Movimientos'!K70)</f>
        <v/>
      </c>
      <c r="M70" s="10">
        <f>IF(A70="",M69,SUMPRODUCT((('03_Movimientos'!$O$10:O70-K70)&gt;0)*(('03_Movimientos'!$O$10:O70-K70)&lt;='03_Movimientos'!$D$10:D70)*('03_Movimientos'!$I$10:I70&gt;0)*('03_Movimientos'!$O$10:O70-K70)*'03_Movimientos'!$E$10:E70+(('03_Movimientos'!$O$10:O70-K70)&gt;'03_Movimientos'!$D$10:D70)*('03_Movimientos'!$I$10:I70&gt;0)*'03_Movimientos'!$D$10:D70*'03_Movimientos'!$E$10:E70))</f>
        <v>1060.5</v>
      </c>
      <c r="N70" s="10">
        <f t="shared" si="3"/>
        <v>0</v>
      </c>
      <c r="O70" s="10">
        <f t="shared" si="0"/>
        <v>0</v>
      </c>
      <c r="P70" s="10">
        <f t="shared" si="1"/>
        <v>0</v>
      </c>
      <c r="Q70" s="10">
        <f t="shared" si="2"/>
        <v>0</v>
      </c>
      <c r="R70" s="25" t="str">
        <f>IF(COUNTA('03_Movimientos'!A70:H70)=0,"",'03_Movimientos'!Q70)</f>
        <v/>
      </c>
      <c r="S70" s="10"/>
    </row>
    <row r="71" spans="1:19" ht="16.05" customHeight="1">
      <c r="A71" s="10" t="str">
        <f>IF('03_Movimientos'!A71="","",'03_Movimientos'!A71)</f>
        <v/>
      </c>
      <c r="B71" s="10" t="str">
        <f>IF('03_Movimientos'!A71="","",'03_Movimientos'!B71)</f>
        <v/>
      </c>
      <c r="C71" s="10" t="str">
        <f>IF('03_Movimientos'!A71="","",'03_Movimientos'!C71)</f>
        <v/>
      </c>
      <c r="D71" s="10" t="str">
        <f>IF('03_Movimientos'!A71="","",'03_Movimientos'!D71)</f>
        <v/>
      </c>
      <c r="E71" s="10" t="str">
        <f>IF('03_Movimientos'!A71="","",IFERROR('03_Movimientos'!E71,""))</f>
        <v/>
      </c>
      <c r="F71" s="10" t="str">
        <f>IF('03_Movimientos'!A71="","",'03_Movimientos'!F71)</f>
        <v/>
      </c>
      <c r="G71" s="10" t="str">
        <f>IF('03_Movimientos'!A71="","",IFERROR('03_Movimientos'!G71,""))</f>
        <v/>
      </c>
      <c r="H71" s="10" t="str">
        <f>IF('03_Movimientos'!A71="","",'03_Movimientos'!I71)</f>
        <v/>
      </c>
      <c r="I71" s="10" t="str">
        <f>IF('03_Movimientos'!A71="","",'03_Movimientos'!J71)</f>
        <v/>
      </c>
      <c r="J71" s="10" t="str">
        <f>IF('03_Movimientos'!A71="","",'03_Movimientos'!O71)</f>
        <v/>
      </c>
      <c r="K71" s="10" t="str">
        <f>IF('03_Movimientos'!A71="","",'03_Movimientos'!P71)</f>
        <v/>
      </c>
      <c r="L71" s="10" t="str">
        <f>IF('03_Movimientos'!A71="","",'03_Movimientos'!K71)</f>
        <v/>
      </c>
      <c r="M71" s="10">
        <f>IF(A71="",M70,SUMPRODUCT((('03_Movimientos'!$O$10:O71-K71)&gt;0)*(('03_Movimientos'!$O$10:O71-K71)&lt;='03_Movimientos'!$D$10:D71)*('03_Movimientos'!$I$10:I71&gt;0)*('03_Movimientos'!$O$10:O71-K71)*'03_Movimientos'!$E$10:E71+(('03_Movimientos'!$O$10:O71-K71)&gt;'03_Movimientos'!$D$10:D71)*('03_Movimientos'!$I$10:I71&gt;0)*'03_Movimientos'!$D$10:D71*'03_Movimientos'!$E$10:E71))</f>
        <v>1060.5</v>
      </c>
      <c r="N71" s="10">
        <f t="shared" si="3"/>
        <v>0</v>
      </c>
      <c r="O71" s="10">
        <f t="shared" si="0"/>
        <v>0</v>
      </c>
      <c r="P71" s="10">
        <f t="shared" si="1"/>
        <v>0</v>
      </c>
      <c r="Q71" s="10">
        <f t="shared" si="2"/>
        <v>0</v>
      </c>
      <c r="R71" s="25" t="str">
        <f>IF(COUNTA('03_Movimientos'!A71:H71)=0,"",'03_Movimientos'!Q71)</f>
        <v/>
      </c>
      <c r="S71" s="10"/>
    </row>
    <row r="72" spans="1:19" ht="16.05" customHeight="1">
      <c r="A72" s="10" t="str">
        <f>IF('03_Movimientos'!A72="","",'03_Movimientos'!A72)</f>
        <v/>
      </c>
      <c r="B72" s="10" t="str">
        <f>IF('03_Movimientos'!A72="","",'03_Movimientos'!B72)</f>
        <v/>
      </c>
      <c r="C72" s="10" t="str">
        <f>IF('03_Movimientos'!A72="","",'03_Movimientos'!C72)</f>
        <v/>
      </c>
      <c r="D72" s="10" t="str">
        <f>IF('03_Movimientos'!A72="","",'03_Movimientos'!D72)</f>
        <v/>
      </c>
      <c r="E72" s="10" t="str">
        <f>IF('03_Movimientos'!A72="","",IFERROR('03_Movimientos'!E72,""))</f>
        <v/>
      </c>
      <c r="F72" s="10" t="str">
        <f>IF('03_Movimientos'!A72="","",'03_Movimientos'!F72)</f>
        <v/>
      </c>
      <c r="G72" s="10" t="str">
        <f>IF('03_Movimientos'!A72="","",IFERROR('03_Movimientos'!G72,""))</f>
        <v/>
      </c>
      <c r="H72" s="10" t="str">
        <f>IF('03_Movimientos'!A72="","",'03_Movimientos'!I72)</f>
        <v/>
      </c>
      <c r="I72" s="10" t="str">
        <f>IF('03_Movimientos'!A72="","",'03_Movimientos'!J72)</f>
        <v/>
      </c>
      <c r="J72" s="10" t="str">
        <f>IF('03_Movimientos'!A72="","",'03_Movimientos'!O72)</f>
        <v/>
      </c>
      <c r="K72" s="10" t="str">
        <f>IF('03_Movimientos'!A72="","",'03_Movimientos'!P72)</f>
        <v/>
      </c>
      <c r="L72" s="10" t="str">
        <f>IF('03_Movimientos'!A72="","",'03_Movimientos'!K72)</f>
        <v/>
      </c>
      <c r="M72" s="10">
        <f>IF(A72="",M71,SUMPRODUCT((('03_Movimientos'!$O$10:O72-K72)&gt;0)*(('03_Movimientos'!$O$10:O72-K72)&lt;='03_Movimientos'!$D$10:D72)*('03_Movimientos'!$I$10:I72&gt;0)*('03_Movimientos'!$O$10:O72-K72)*'03_Movimientos'!$E$10:E72+(('03_Movimientos'!$O$10:O72-K72)&gt;'03_Movimientos'!$D$10:D72)*('03_Movimientos'!$I$10:I72&gt;0)*'03_Movimientos'!$D$10:D72*'03_Movimientos'!$E$10:E72))</f>
        <v>1060.5</v>
      </c>
      <c r="N72" s="10">
        <f t="shared" si="3"/>
        <v>0</v>
      </c>
      <c r="O72" s="10">
        <f t="shared" si="0"/>
        <v>0</v>
      </c>
      <c r="P72" s="10">
        <f t="shared" si="1"/>
        <v>0</v>
      </c>
      <c r="Q72" s="10">
        <f t="shared" si="2"/>
        <v>0</v>
      </c>
      <c r="R72" s="25" t="str">
        <f>IF(COUNTA('03_Movimientos'!A72:H72)=0,"",'03_Movimientos'!Q72)</f>
        <v/>
      </c>
      <c r="S72" s="10"/>
    </row>
    <row r="73" spans="1:19" ht="16.05" customHeight="1">
      <c r="A73" s="10" t="str">
        <f>IF('03_Movimientos'!A73="","",'03_Movimientos'!A73)</f>
        <v/>
      </c>
      <c r="B73" s="10" t="str">
        <f>IF('03_Movimientos'!A73="","",'03_Movimientos'!B73)</f>
        <v/>
      </c>
      <c r="C73" s="10" t="str">
        <f>IF('03_Movimientos'!A73="","",'03_Movimientos'!C73)</f>
        <v/>
      </c>
      <c r="D73" s="10" t="str">
        <f>IF('03_Movimientos'!A73="","",'03_Movimientos'!D73)</f>
        <v/>
      </c>
      <c r="E73" s="10" t="str">
        <f>IF('03_Movimientos'!A73="","",IFERROR('03_Movimientos'!E73,""))</f>
        <v/>
      </c>
      <c r="F73" s="10" t="str">
        <f>IF('03_Movimientos'!A73="","",'03_Movimientos'!F73)</f>
        <v/>
      </c>
      <c r="G73" s="10" t="str">
        <f>IF('03_Movimientos'!A73="","",IFERROR('03_Movimientos'!G73,""))</f>
        <v/>
      </c>
      <c r="H73" s="10" t="str">
        <f>IF('03_Movimientos'!A73="","",'03_Movimientos'!I73)</f>
        <v/>
      </c>
      <c r="I73" s="10" t="str">
        <f>IF('03_Movimientos'!A73="","",'03_Movimientos'!J73)</f>
        <v/>
      </c>
      <c r="J73" s="10" t="str">
        <f>IF('03_Movimientos'!A73="","",'03_Movimientos'!O73)</f>
        <v/>
      </c>
      <c r="K73" s="10" t="str">
        <f>IF('03_Movimientos'!A73="","",'03_Movimientos'!P73)</f>
        <v/>
      </c>
      <c r="L73" s="10" t="str">
        <f>IF('03_Movimientos'!A73="","",'03_Movimientos'!K73)</f>
        <v/>
      </c>
      <c r="M73" s="10">
        <f>IF(A73="",M72,SUMPRODUCT((('03_Movimientos'!$O$10:O73-K73)&gt;0)*(('03_Movimientos'!$O$10:O73-K73)&lt;='03_Movimientos'!$D$10:D73)*('03_Movimientos'!$I$10:I73&gt;0)*('03_Movimientos'!$O$10:O73-K73)*'03_Movimientos'!$E$10:E73+(('03_Movimientos'!$O$10:O73-K73)&gt;'03_Movimientos'!$D$10:D73)*('03_Movimientos'!$I$10:I73&gt;0)*'03_Movimientos'!$D$10:D73*'03_Movimientos'!$E$10:E73))</f>
        <v>1060.5</v>
      </c>
      <c r="N73" s="10">
        <f t="shared" si="3"/>
        <v>0</v>
      </c>
      <c r="O73" s="10">
        <f t="shared" si="0"/>
        <v>0</v>
      </c>
      <c r="P73" s="10">
        <f t="shared" si="1"/>
        <v>0</v>
      </c>
      <c r="Q73" s="10">
        <f t="shared" si="2"/>
        <v>0</v>
      </c>
      <c r="R73" s="25" t="str">
        <f>IF(COUNTA('03_Movimientos'!A73:H73)=0,"",'03_Movimientos'!Q73)</f>
        <v/>
      </c>
      <c r="S73" s="10"/>
    </row>
    <row r="74" spans="1:19" ht="16.05" customHeight="1">
      <c r="A74" s="10" t="str">
        <f>IF('03_Movimientos'!A74="","",'03_Movimientos'!A74)</f>
        <v/>
      </c>
      <c r="B74" s="10" t="str">
        <f>IF('03_Movimientos'!A74="","",'03_Movimientos'!B74)</f>
        <v/>
      </c>
      <c r="C74" s="10" t="str">
        <f>IF('03_Movimientos'!A74="","",'03_Movimientos'!C74)</f>
        <v/>
      </c>
      <c r="D74" s="10" t="str">
        <f>IF('03_Movimientos'!A74="","",'03_Movimientos'!D74)</f>
        <v/>
      </c>
      <c r="E74" s="10" t="str">
        <f>IF('03_Movimientos'!A74="","",IFERROR('03_Movimientos'!E74,""))</f>
        <v/>
      </c>
      <c r="F74" s="10" t="str">
        <f>IF('03_Movimientos'!A74="","",'03_Movimientos'!F74)</f>
        <v/>
      </c>
      <c r="G74" s="10" t="str">
        <f>IF('03_Movimientos'!A74="","",IFERROR('03_Movimientos'!G74,""))</f>
        <v/>
      </c>
      <c r="H74" s="10" t="str">
        <f>IF('03_Movimientos'!A74="","",'03_Movimientos'!I74)</f>
        <v/>
      </c>
      <c r="I74" s="10" t="str">
        <f>IF('03_Movimientos'!A74="","",'03_Movimientos'!J74)</f>
        <v/>
      </c>
      <c r="J74" s="10" t="str">
        <f>IF('03_Movimientos'!A74="","",'03_Movimientos'!O74)</f>
        <v/>
      </c>
      <c r="K74" s="10" t="str">
        <f>IF('03_Movimientos'!A74="","",'03_Movimientos'!P74)</f>
        <v/>
      </c>
      <c r="L74" s="10" t="str">
        <f>IF('03_Movimientos'!A74="","",'03_Movimientos'!K74)</f>
        <v/>
      </c>
      <c r="M74" s="10">
        <f>IF(A74="",M73,SUMPRODUCT((('03_Movimientos'!$O$10:O74-K74)&gt;0)*(('03_Movimientos'!$O$10:O74-K74)&lt;='03_Movimientos'!$D$10:D74)*('03_Movimientos'!$I$10:I74&gt;0)*('03_Movimientos'!$O$10:O74-K74)*'03_Movimientos'!$E$10:E74+(('03_Movimientos'!$O$10:O74-K74)&gt;'03_Movimientos'!$D$10:D74)*('03_Movimientos'!$I$10:I74&gt;0)*'03_Movimientos'!$D$10:D74*'03_Movimientos'!$E$10:E74))</f>
        <v>1060.5</v>
      </c>
      <c r="N74" s="10">
        <f t="shared" si="3"/>
        <v>0</v>
      </c>
      <c r="O74" s="10">
        <f t="shared" ref="O74:O137" si="4">IF(A74="",0,IF(C74="Venta",N74,0))</f>
        <v>0</v>
      </c>
      <c r="P74" s="10">
        <f t="shared" ref="P74:P137" si="5">IF(A74="",0,IF(C74="Ajuste salida",N74,0))</f>
        <v>0</v>
      </c>
      <c r="Q74" s="10">
        <f t="shared" ref="Q74:Q137" si="6">IF(A74="",0,IF(C74="Venta",I74-O74,0))</f>
        <v>0</v>
      </c>
      <c r="R74" s="25" t="str">
        <f>IF(COUNTA('03_Movimientos'!A74:H74)=0,"",'03_Movimientos'!Q74)</f>
        <v/>
      </c>
      <c r="S74" s="10"/>
    </row>
    <row r="75" spans="1:19" ht="16.05" customHeight="1">
      <c r="A75" s="10" t="str">
        <f>IF('03_Movimientos'!A75="","",'03_Movimientos'!A75)</f>
        <v/>
      </c>
      <c r="B75" s="10" t="str">
        <f>IF('03_Movimientos'!A75="","",'03_Movimientos'!B75)</f>
        <v/>
      </c>
      <c r="C75" s="10" t="str">
        <f>IF('03_Movimientos'!A75="","",'03_Movimientos'!C75)</f>
        <v/>
      </c>
      <c r="D75" s="10" t="str">
        <f>IF('03_Movimientos'!A75="","",'03_Movimientos'!D75)</f>
        <v/>
      </c>
      <c r="E75" s="10" t="str">
        <f>IF('03_Movimientos'!A75="","",IFERROR('03_Movimientos'!E75,""))</f>
        <v/>
      </c>
      <c r="F75" s="10" t="str">
        <f>IF('03_Movimientos'!A75="","",'03_Movimientos'!F75)</f>
        <v/>
      </c>
      <c r="G75" s="10" t="str">
        <f>IF('03_Movimientos'!A75="","",IFERROR('03_Movimientos'!G75,""))</f>
        <v/>
      </c>
      <c r="H75" s="10" t="str">
        <f>IF('03_Movimientos'!A75="","",'03_Movimientos'!I75)</f>
        <v/>
      </c>
      <c r="I75" s="10" t="str">
        <f>IF('03_Movimientos'!A75="","",'03_Movimientos'!J75)</f>
        <v/>
      </c>
      <c r="J75" s="10" t="str">
        <f>IF('03_Movimientos'!A75="","",'03_Movimientos'!O75)</f>
        <v/>
      </c>
      <c r="K75" s="10" t="str">
        <f>IF('03_Movimientos'!A75="","",'03_Movimientos'!P75)</f>
        <v/>
      </c>
      <c r="L75" s="10" t="str">
        <f>IF('03_Movimientos'!A75="","",'03_Movimientos'!K75)</f>
        <v/>
      </c>
      <c r="M75" s="10">
        <f>IF(A75="",M74,SUMPRODUCT((('03_Movimientos'!$O$10:O75-K75)&gt;0)*(('03_Movimientos'!$O$10:O75-K75)&lt;='03_Movimientos'!$D$10:D75)*('03_Movimientos'!$I$10:I75&gt;0)*('03_Movimientos'!$O$10:O75-K75)*'03_Movimientos'!$E$10:E75+(('03_Movimientos'!$O$10:O75-K75)&gt;'03_Movimientos'!$D$10:D75)*('03_Movimientos'!$I$10:I75&gt;0)*'03_Movimientos'!$D$10:D75*'03_Movimientos'!$E$10:E75))</f>
        <v>1060.5</v>
      </c>
      <c r="N75" s="10">
        <f t="shared" ref="N75:N138" si="7">IF(A75="",0,IF(AND(ISNUMBER(F75),F75&gt;0,OR(C75="Venta",C75="Ajuste salida")),M74+H75-M75,0))</f>
        <v>0</v>
      </c>
      <c r="O75" s="10">
        <f t="shared" si="4"/>
        <v>0</v>
      </c>
      <c r="P75" s="10">
        <f t="shared" si="5"/>
        <v>0</v>
      </c>
      <c r="Q75" s="10">
        <f t="shared" si="6"/>
        <v>0</v>
      </c>
      <c r="R75" s="25" t="str">
        <f>IF(COUNTA('03_Movimientos'!A75:H75)=0,"",'03_Movimientos'!Q75)</f>
        <v/>
      </c>
      <c r="S75" s="10"/>
    </row>
    <row r="76" spans="1:19" ht="16.05" customHeight="1">
      <c r="A76" s="10" t="str">
        <f>IF('03_Movimientos'!A76="","",'03_Movimientos'!A76)</f>
        <v/>
      </c>
      <c r="B76" s="10" t="str">
        <f>IF('03_Movimientos'!A76="","",'03_Movimientos'!B76)</f>
        <v/>
      </c>
      <c r="C76" s="10" t="str">
        <f>IF('03_Movimientos'!A76="","",'03_Movimientos'!C76)</f>
        <v/>
      </c>
      <c r="D76" s="10" t="str">
        <f>IF('03_Movimientos'!A76="","",'03_Movimientos'!D76)</f>
        <v/>
      </c>
      <c r="E76" s="10" t="str">
        <f>IF('03_Movimientos'!A76="","",IFERROR('03_Movimientos'!E76,""))</f>
        <v/>
      </c>
      <c r="F76" s="10" t="str">
        <f>IF('03_Movimientos'!A76="","",'03_Movimientos'!F76)</f>
        <v/>
      </c>
      <c r="G76" s="10" t="str">
        <f>IF('03_Movimientos'!A76="","",IFERROR('03_Movimientos'!G76,""))</f>
        <v/>
      </c>
      <c r="H76" s="10" t="str">
        <f>IF('03_Movimientos'!A76="","",'03_Movimientos'!I76)</f>
        <v/>
      </c>
      <c r="I76" s="10" t="str">
        <f>IF('03_Movimientos'!A76="","",'03_Movimientos'!J76)</f>
        <v/>
      </c>
      <c r="J76" s="10" t="str">
        <f>IF('03_Movimientos'!A76="","",'03_Movimientos'!O76)</f>
        <v/>
      </c>
      <c r="K76" s="10" t="str">
        <f>IF('03_Movimientos'!A76="","",'03_Movimientos'!P76)</f>
        <v/>
      </c>
      <c r="L76" s="10" t="str">
        <f>IF('03_Movimientos'!A76="","",'03_Movimientos'!K76)</f>
        <v/>
      </c>
      <c r="M76" s="10">
        <f>IF(A76="",M75,SUMPRODUCT((('03_Movimientos'!$O$10:O76-K76)&gt;0)*(('03_Movimientos'!$O$10:O76-K76)&lt;='03_Movimientos'!$D$10:D76)*('03_Movimientos'!$I$10:I76&gt;0)*('03_Movimientos'!$O$10:O76-K76)*'03_Movimientos'!$E$10:E76+(('03_Movimientos'!$O$10:O76-K76)&gt;'03_Movimientos'!$D$10:D76)*('03_Movimientos'!$I$10:I76&gt;0)*'03_Movimientos'!$D$10:D76*'03_Movimientos'!$E$10:E76))</f>
        <v>1060.5</v>
      </c>
      <c r="N76" s="10">
        <f t="shared" si="7"/>
        <v>0</v>
      </c>
      <c r="O76" s="10">
        <f t="shared" si="4"/>
        <v>0</v>
      </c>
      <c r="P76" s="10">
        <f t="shared" si="5"/>
        <v>0</v>
      </c>
      <c r="Q76" s="10">
        <f t="shared" si="6"/>
        <v>0</v>
      </c>
      <c r="R76" s="25" t="str">
        <f>IF(COUNTA('03_Movimientos'!A76:H76)=0,"",'03_Movimientos'!Q76)</f>
        <v/>
      </c>
      <c r="S76" s="10"/>
    </row>
    <row r="77" spans="1:19" ht="16.05" customHeight="1">
      <c r="A77" s="10" t="str">
        <f>IF('03_Movimientos'!A77="","",'03_Movimientos'!A77)</f>
        <v/>
      </c>
      <c r="B77" s="10" t="str">
        <f>IF('03_Movimientos'!A77="","",'03_Movimientos'!B77)</f>
        <v/>
      </c>
      <c r="C77" s="10" t="str">
        <f>IF('03_Movimientos'!A77="","",'03_Movimientos'!C77)</f>
        <v/>
      </c>
      <c r="D77" s="10" t="str">
        <f>IF('03_Movimientos'!A77="","",'03_Movimientos'!D77)</f>
        <v/>
      </c>
      <c r="E77" s="10" t="str">
        <f>IF('03_Movimientos'!A77="","",IFERROR('03_Movimientos'!E77,""))</f>
        <v/>
      </c>
      <c r="F77" s="10" t="str">
        <f>IF('03_Movimientos'!A77="","",'03_Movimientos'!F77)</f>
        <v/>
      </c>
      <c r="G77" s="10" t="str">
        <f>IF('03_Movimientos'!A77="","",IFERROR('03_Movimientos'!G77,""))</f>
        <v/>
      </c>
      <c r="H77" s="10" t="str">
        <f>IF('03_Movimientos'!A77="","",'03_Movimientos'!I77)</f>
        <v/>
      </c>
      <c r="I77" s="10" t="str">
        <f>IF('03_Movimientos'!A77="","",'03_Movimientos'!J77)</f>
        <v/>
      </c>
      <c r="J77" s="10" t="str">
        <f>IF('03_Movimientos'!A77="","",'03_Movimientos'!O77)</f>
        <v/>
      </c>
      <c r="K77" s="10" t="str">
        <f>IF('03_Movimientos'!A77="","",'03_Movimientos'!P77)</f>
        <v/>
      </c>
      <c r="L77" s="10" t="str">
        <f>IF('03_Movimientos'!A77="","",'03_Movimientos'!K77)</f>
        <v/>
      </c>
      <c r="M77" s="10">
        <f>IF(A77="",M76,SUMPRODUCT((('03_Movimientos'!$O$10:O77-K77)&gt;0)*(('03_Movimientos'!$O$10:O77-K77)&lt;='03_Movimientos'!$D$10:D77)*('03_Movimientos'!$I$10:I77&gt;0)*('03_Movimientos'!$O$10:O77-K77)*'03_Movimientos'!$E$10:E77+(('03_Movimientos'!$O$10:O77-K77)&gt;'03_Movimientos'!$D$10:D77)*('03_Movimientos'!$I$10:I77&gt;0)*'03_Movimientos'!$D$10:D77*'03_Movimientos'!$E$10:E77))</f>
        <v>1060.5</v>
      </c>
      <c r="N77" s="10">
        <f t="shared" si="7"/>
        <v>0</v>
      </c>
      <c r="O77" s="10">
        <f t="shared" si="4"/>
        <v>0</v>
      </c>
      <c r="P77" s="10">
        <f t="shared" si="5"/>
        <v>0</v>
      </c>
      <c r="Q77" s="10">
        <f t="shared" si="6"/>
        <v>0</v>
      </c>
      <c r="R77" s="25" t="str">
        <f>IF(COUNTA('03_Movimientos'!A77:H77)=0,"",'03_Movimientos'!Q77)</f>
        <v/>
      </c>
      <c r="S77" s="10"/>
    </row>
    <row r="78" spans="1:19" ht="16.05" customHeight="1">
      <c r="A78" s="10" t="str">
        <f>IF('03_Movimientos'!A78="","",'03_Movimientos'!A78)</f>
        <v/>
      </c>
      <c r="B78" s="10" t="str">
        <f>IF('03_Movimientos'!A78="","",'03_Movimientos'!B78)</f>
        <v/>
      </c>
      <c r="C78" s="10" t="str">
        <f>IF('03_Movimientos'!A78="","",'03_Movimientos'!C78)</f>
        <v/>
      </c>
      <c r="D78" s="10" t="str">
        <f>IF('03_Movimientos'!A78="","",'03_Movimientos'!D78)</f>
        <v/>
      </c>
      <c r="E78" s="10" t="str">
        <f>IF('03_Movimientos'!A78="","",IFERROR('03_Movimientos'!E78,""))</f>
        <v/>
      </c>
      <c r="F78" s="10" t="str">
        <f>IF('03_Movimientos'!A78="","",'03_Movimientos'!F78)</f>
        <v/>
      </c>
      <c r="G78" s="10" t="str">
        <f>IF('03_Movimientos'!A78="","",IFERROR('03_Movimientos'!G78,""))</f>
        <v/>
      </c>
      <c r="H78" s="10" t="str">
        <f>IF('03_Movimientos'!A78="","",'03_Movimientos'!I78)</f>
        <v/>
      </c>
      <c r="I78" s="10" t="str">
        <f>IF('03_Movimientos'!A78="","",'03_Movimientos'!J78)</f>
        <v/>
      </c>
      <c r="J78" s="10" t="str">
        <f>IF('03_Movimientos'!A78="","",'03_Movimientos'!O78)</f>
        <v/>
      </c>
      <c r="K78" s="10" t="str">
        <f>IF('03_Movimientos'!A78="","",'03_Movimientos'!P78)</f>
        <v/>
      </c>
      <c r="L78" s="10" t="str">
        <f>IF('03_Movimientos'!A78="","",'03_Movimientos'!K78)</f>
        <v/>
      </c>
      <c r="M78" s="10">
        <f>IF(A78="",M77,SUMPRODUCT((('03_Movimientos'!$O$10:O78-K78)&gt;0)*(('03_Movimientos'!$O$10:O78-K78)&lt;='03_Movimientos'!$D$10:D78)*('03_Movimientos'!$I$10:I78&gt;0)*('03_Movimientos'!$O$10:O78-K78)*'03_Movimientos'!$E$10:E78+(('03_Movimientos'!$O$10:O78-K78)&gt;'03_Movimientos'!$D$10:D78)*('03_Movimientos'!$I$10:I78&gt;0)*'03_Movimientos'!$D$10:D78*'03_Movimientos'!$E$10:E78))</f>
        <v>1060.5</v>
      </c>
      <c r="N78" s="10">
        <f t="shared" si="7"/>
        <v>0</v>
      </c>
      <c r="O78" s="10">
        <f t="shared" si="4"/>
        <v>0</v>
      </c>
      <c r="P78" s="10">
        <f t="shared" si="5"/>
        <v>0</v>
      </c>
      <c r="Q78" s="10">
        <f t="shared" si="6"/>
        <v>0</v>
      </c>
      <c r="R78" s="25" t="str">
        <f>IF(COUNTA('03_Movimientos'!A78:H78)=0,"",'03_Movimientos'!Q78)</f>
        <v/>
      </c>
      <c r="S78" s="10"/>
    </row>
    <row r="79" spans="1:19" ht="16.05" customHeight="1">
      <c r="A79" s="10" t="str">
        <f>IF('03_Movimientos'!A79="","",'03_Movimientos'!A79)</f>
        <v/>
      </c>
      <c r="B79" s="10" t="str">
        <f>IF('03_Movimientos'!A79="","",'03_Movimientos'!B79)</f>
        <v/>
      </c>
      <c r="C79" s="10" t="str">
        <f>IF('03_Movimientos'!A79="","",'03_Movimientos'!C79)</f>
        <v/>
      </c>
      <c r="D79" s="10" t="str">
        <f>IF('03_Movimientos'!A79="","",'03_Movimientos'!D79)</f>
        <v/>
      </c>
      <c r="E79" s="10" t="str">
        <f>IF('03_Movimientos'!A79="","",IFERROR('03_Movimientos'!E79,""))</f>
        <v/>
      </c>
      <c r="F79" s="10" t="str">
        <f>IF('03_Movimientos'!A79="","",'03_Movimientos'!F79)</f>
        <v/>
      </c>
      <c r="G79" s="10" t="str">
        <f>IF('03_Movimientos'!A79="","",IFERROR('03_Movimientos'!G79,""))</f>
        <v/>
      </c>
      <c r="H79" s="10" t="str">
        <f>IF('03_Movimientos'!A79="","",'03_Movimientos'!I79)</f>
        <v/>
      </c>
      <c r="I79" s="10" t="str">
        <f>IF('03_Movimientos'!A79="","",'03_Movimientos'!J79)</f>
        <v/>
      </c>
      <c r="J79" s="10" t="str">
        <f>IF('03_Movimientos'!A79="","",'03_Movimientos'!O79)</f>
        <v/>
      </c>
      <c r="K79" s="10" t="str">
        <f>IF('03_Movimientos'!A79="","",'03_Movimientos'!P79)</f>
        <v/>
      </c>
      <c r="L79" s="10" t="str">
        <f>IF('03_Movimientos'!A79="","",'03_Movimientos'!K79)</f>
        <v/>
      </c>
      <c r="M79" s="10">
        <f>IF(A79="",M78,SUMPRODUCT((('03_Movimientos'!$O$10:O79-K79)&gt;0)*(('03_Movimientos'!$O$10:O79-K79)&lt;='03_Movimientos'!$D$10:D79)*('03_Movimientos'!$I$10:I79&gt;0)*('03_Movimientos'!$O$10:O79-K79)*'03_Movimientos'!$E$10:E79+(('03_Movimientos'!$O$10:O79-K79)&gt;'03_Movimientos'!$D$10:D79)*('03_Movimientos'!$I$10:I79&gt;0)*'03_Movimientos'!$D$10:D79*'03_Movimientos'!$E$10:E79))</f>
        <v>1060.5</v>
      </c>
      <c r="N79" s="10">
        <f t="shared" si="7"/>
        <v>0</v>
      </c>
      <c r="O79" s="10">
        <f t="shared" si="4"/>
        <v>0</v>
      </c>
      <c r="P79" s="10">
        <f t="shared" si="5"/>
        <v>0</v>
      </c>
      <c r="Q79" s="10">
        <f t="shared" si="6"/>
        <v>0</v>
      </c>
      <c r="R79" s="25" t="str">
        <f>IF(COUNTA('03_Movimientos'!A79:H79)=0,"",'03_Movimientos'!Q79)</f>
        <v/>
      </c>
      <c r="S79" s="10"/>
    </row>
    <row r="80" spans="1:19" ht="16.05" customHeight="1">
      <c r="A80" s="10" t="str">
        <f>IF('03_Movimientos'!A80="","",'03_Movimientos'!A80)</f>
        <v/>
      </c>
      <c r="B80" s="10" t="str">
        <f>IF('03_Movimientos'!A80="","",'03_Movimientos'!B80)</f>
        <v/>
      </c>
      <c r="C80" s="10" t="str">
        <f>IF('03_Movimientos'!A80="","",'03_Movimientos'!C80)</f>
        <v/>
      </c>
      <c r="D80" s="10" t="str">
        <f>IF('03_Movimientos'!A80="","",'03_Movimientos'!D80)</f>
        <v/>
      </c>
      <c r="E80" s="10" t="str">
        <f>IF('03_Movimientos'!A80="","",IFERROR('03_Movimientos'!E80,""))</f>
        <v/>
      </c>
      <c r="F80" s="10" t="str">
        <f>IF('03_Movimientos'!A80="","",'03_Movimientos'!F80)</f>
        <v/>
      </c>
      <c r="G80" s="10" t="str">
        <f>IF('03_Movimientos'!A80="","",IFERROR('03_Movimientos'!G80,""))</f>
        <v/>
      </c>
      <c r="H80" s="10" t="str">
        <f>IF('03_Movimientos'!A80="","",'03_Movimientos'!I80)</f>
        <v/>
      </c>
      <c r="I80" s="10" t="str">
        <f>IF('03_Movimientos'!A80="","",'03_Movimientos'!J80)</f>
        <v/>
      </c>
      <c r="J80" s="10" t="str">
        <f>IF('03_Movimientos'!A80="","",'03_Movimientos'!O80)</f>
        <v/>
      </c>
      <c r="K80" s="10" t="str">
        <f>IF('03_Movimientos'!A80="","",'03_Movimientos'!P80)</f>
        <v/>
      </c>
      <c r="L80" s="10" t="str">
        <f>IF('03_Movimientos'!A80="","",'03_Movimientos'!K80)</f>
        <v/>
      </c>
      <c r="M80" s="10">
        <f>IF(A80="",M79,SUMPRODUCT((('03_Movimientos'!$O$10:O80-K80)&gt;0)*(('03_Movimientos'!$O$10:O80-K80)&lt;='03_Movimientos'!$D$10:D80)*('03_Movimientos'!$I$10:I80&gt;0)*('03_Movimientos'!$O$10:O80-K80)*'03_Movimientos'!$E$10:E80+(('03_Movimientos'!$O$10:O80-K80)&gt;'03_Movimientos'!$D$10:D80)*('03_Movimientos'!$I$10:I80&gt;0)*'03_Movimientos'!$D$10:D80*'03_Movimientos'!$E$10:E80))</f>
        <v>1060.5</v>
      </c>
      <c r="N80" s="10">
        <f t="shared" si="7"/>
        <v>0</v>
      </c>
      <c r="O80" s="10">
        <f t="shared" si="4"/>
        <v>0</v>
      </c>
      <c r="P80" s="10">
        <f t="shared" si="5"/>
        <v>0</v>
      </c>
      <c r="Q80" s="10">
        <f t="shared" si="6"/>
        <v>0</v>
      </c>
      <c r="R80" s="25" t="str">
        <f>IF(COUNTA('03_Movimientos'!A80:H80)=0,"",'03_Movimientos'!Q80)</f>
        <v/>
      </c>
      <c r="S80" s="10"/>
    </row>
    <row r="81" spans="1:18" ht="16.05" customHeight="1">
      <c r="A81" t="str">
        <f>IF('03_Movimientos'!A81="","",'03_Movimientos'!A81)</f>
        <v/>
      </c>
      <c r="B81" t="str">
        <f>IF('03_Movimientos'!A81="","",'03_Movimientos'!B81)</f>
        <v/>
      </c>
      <c r="C81" t="str">
        <f>IF('03_Movimientos'!A81="","",'03_Movimientos'!C81)</f>
        <v/>
      </c>
      <c r="D81" t="str">
        <f>IF('03_Movimientos'!A81="","",'03_Movimientos'!D81)</f>
        <v/>
      </c>
      <c r="E81" t="str">
        <f>IF('03_Movimientos'!A81="","",IFERROR('03_Movimientos'!E81,""))</f>
        <v/>
      </c>
      <c r="F81" t="str">
        <f>IF('03_Movimientos'!A81="","",'03_Movimientos'!F81)</f>
        <v/>
      </c>
      <c r="G81" t="str">
        <f>IF('03_Movimientos'!A81="","",IFERROR('03_Movimientos'!G81,""))</f>
        <v/>
      </c>
      <c r="H81" t="str">
        <f>IF('03_Movimientos'!A81="","",'03_Movimientos'!I81)</f>
        <v/>
      </c>
      <c r="I81" t="str">
        <f>IF('03_Movimientos'!A81="","",'03_Movimientos'!J81)</f>
        <v/>
      </c>
      <c r="J81" t="str">
        <f>IF('03_Movimientos'!A81="","",'03_Movimientos'!O81)</f>
        <v/>
      </c>
      <c r="K81" t="str">
        <f>IF('03_Movimientos'!A81="","",'03_Movimientos'!P81)</f>
        <v/>
      </c>
      <c r="L81" t="str">
        <f>IF('03_Movimientos'!A81="","",'03_Movimientos'!K81)</f>
        <v/>
      </c>
      <c r="M81">
        <f>IF(A81="",M80,SUMPRODUCT((('03_Movimientos'!$O$10:O81-K81)&gt;0)*(('03_Movimientos'!$O$10:O81-K81)&lt;='03_Movimientos'!$D$10:D81)*('03_Movimientos'!$I$10:I81&gt;0)*('03_Movimientos'!$O$10:O81-K81)*'03_Movimientos'!$E$10:E81+(('03_Movimientos'!$O$10:O81-K81)&gt;'03_Movimientos'!$D$10:D81)*('03_Movimientos'!$I$10:I81&gt;0)*'03_Movimientos'!$D$10:D81*'03_Movimientos'!$E$10:E81))</f>
        <v>1060.5</v>
      </c>
      <c r="N81">
        <f t="shared" si="7"/>
        <v>0</v>
      </c>
      <c r="O81">
        <f t="shared" si="4"/>
        <v>0</v>
      </c>
      <c r="P81">
        <f t="shared" si="5"/>
        <v>0</v>
      </c>
      <c r="Q81">
        <f t="shared" si="6"/>
        <v>0</v>
      </c>
      <c r="R81" s="26" t="str">
        <f>IF(COUNTA('03_Movimientos'!A81:H81)=0,"",'03_Movimientos'!Q81)</f>
        <v/>
      </c>
    </row>
    <row r="82" spans="1:18" ht="16.05" customHeight="1">
      <c r="A82" t="str">
        <f>IF('03_Movimientos'!A82="","",'03_Movimientos'!A82)</f>
        <v/>
      </c>
      <c r="B82" t="str">
        <f>IF('03_Movimientos'!A82="","",'03_Movimientos'!B82)</f>
        <v/>
      </c>
      <c r="C82" t="str">
        <f>IF('03_Movimientos'!A82="","",'03_Movimientos'!C82)</f>
        <v/>
      </c>
      <c r="D82" t="str">
        <f>IF('03_Movimientos'!A82="","",'03_Movimientos'!D82)</f>
        <v/>
      </c>
      <c r="E82" t="str">
        <f>IF('03_Movimientos'!A82="","",IFERROR('03_Movimientos'!E82,""))</f>
        <v/>
      </c>
      <c r="F82" t="str">
        <f>IF('03_Movimientos'!A82="","",'03_Movimientos'!F82)</f>
        <v/>
      </c>
      <c r="G82" t="str">
        <f>IF('03_Movimientos'!A82="","",IFERROR('03_Movimientos'!G82,""))</f>
        <v/>
      </c>
      <c r="H82" t="str">
        <f>IF('03_Movimientos'!A82="","",'03_Movimientos'!I82)</f>
        <v/>
      </c>
      <c r="I82" t="str">
        <f>IF('03_Movimientos'!A82="","",'03_Movimientos'!J82)</f>
        <v/>
      </c>
      <c r="J82" t="str">
        <f>IF('03_Movimientos'!A82="","",'03_Movimientos'!O82)</f>
        <v/>
      </c>
      <c r="K82" t="str">
        <f>IF('03_Movimientos'!A82="","",'03_Movimientos'!P82)</f>
        <v/>
      </c>
      <c r="L82" t="str">
        <f>IF('03_Movimientos'!A82="","",'03_Movimientos'!K82)</f>
        <v/>
      </c>
      <c r="M82">
        <f>IF(A82="",M81,SUMPRODUCT((('03_Movimientos'!$O$10:O82-K82)&gt;0)*(('03_Movimientos'!$O$10:O82-K82)&lt;='03_Movimientos'!$D$10:D82)*('03_Movimientos'!$I$10:I82&gt;0)*('03_Movimientos'!$O$10:O82-K82)*'03_Movimientos'!$E$10:E82+(('03_Movimientos'!$O$10:O82-K82)&gt;'03_Movimientos'!$D$10:D82)*('03_Movimientos'!$I$10:I82&gt;0)*'03_Movimientos'!$D$10:D82*'03_Movimientos'!$E$10:E82))</f>
        <v>1060.5</v>
      </c>
      <c r="N82">
        <f t="shared" si="7"/>
        <v>0</v>
      </c>
      <c r="O82">
        <f t="shared" si="4"/>
        <v>0</v>
      </c>
      <c r="P82">
        <f t="shared" si="5"/>
        <v>0</v>
      </c>
      <c r="Q82">
        <f t="shared" si="6"/>
        <v>0</v>
      </c>
      <c r="R82" s="26" t="str">
        <f>IF(COUNTA('03_Movimientos'!A82:H82)=0,"",'03_Movimientos'!Q82)</f>
        <v/>
      </c>
    </row>
    <row r="83" spans="1:18" ht="16.05" customHeight="1">
      <c r="A83" t="str">
        <f>IF('03_Movimientos'!A83="","",'03_Movimientos'!A83)</f>
        <v/>
      </c>
      <c r="B83" t="str">
        <f>IF('03_Movimientos'!A83="","",'03_Movimientos'!B83)</f>
        <v/>
      </c>
      <c r="C83" t="str">
        <f>IF('03_Movimientos'!A83="","",'03_Movimientos'!C83)</f>
        <v/>
      </c>
      <c r="D83" t="str">
        <f>IF('03_Movimientos'!A83="","",'03_Movimientos'!D83)</f>
        <v/>
      </c>
      <c r="E83" t="str">
        <f>IF('03_Movimientos'!A83="","",IFERROR('03_Movimientos'!E83,""))</f>
        <v/>
      </c>
      <c r="F83" t="str">
        <f>IF('03_Movimientos'!A83="","",'03_Movimientos'!F83)</f>
        <v/>
      </c>
      <c r="G83" t="str">
        <f>IF('03_Movimientos'!A83="","",IFERROR('03_Movimientos'!G83,""))</f>
        <v/>
      </c>
      <c r="H83" t="str">
        <f>IF('03_Movimientos'!A83="","",'03_Movimientos'!I83)</f>
        <v/>
      </c>
      <c r="I83" t="str">
        <f>IF('03_Movimientos'!A83="","",'03_Movimientos'!J83)</f>
        <v/>
      </c>
      <c r="J83" t="str">
        <f>IF('03_Movimientos'!A83="","",'03_Movimientos'!O83)</f>
        <v/>
      </c>
      <c r="K83" t="str">
        <f>IF('03_Movimientos'!A83="","",'03_Movimientos'!P83)</f>
        <v/>
      </c>
      <c r="L83" t="str">
        <f>IF('03_Movimientos'!A83="","",'03_Movimientos'!K83)</f>
        <v/>
      </c>
      <c r="M83">
        <f>IF(A83="",M82,SUMPRODUCT((('03_Movimientos'!$O$10:O83-K83)&gt;0)*(('03_Movimientos'!$O$10:O83-K83)&lt;='03_Movimientos'!$D$10:D83)*('03_Movimientos'!$I$10:I83&gt;0)*('03_Movimientos'!$O$10:O83-K83)*'03_Movimientos'!$E$10:E83+(('03_Movimientos'!$O$10:O83-K83)&gt;'03_Movimientos'!$D$10:D83)*('03_Movimientos'!$I$10:I83&gt;0)*'03_Movimientos'!$D$10:D83*'03_Movimientos'!$E$10:E83))</f>
        <v>1060.5</v>
      </c>
      <c r="N83">
        <f t="shared" si="7"/>
        <v>0</v>
      </c>
      <c r="O83">
        <f t="shared" si="4"/>
        <v>0</v>
      </c>
      <c r="P83">
        <f t="shared" si="5"/>
        <v>0</v>
      </c>
      <c r="Q83">
        <f t="shared" si="6"/>
        <v>0</v>
      </c>
      <c r="R83" s="26" t="str">
        <f>IF(COUNTA('03_Movimientos'!A83:H83)=0,"",'03_Movimientos'!Q83)</f>
        <v/>
      </c>
    </row>
    <row r="84" spans="1:18" ht="16.05" customHeight="1">
      <c r="A84" t="str">
        <f>IF('03_Movimientos'!A84="","",'03_Movimientos'!A84)</f>
        <v/>
      </c>
      <c r="B84" t="str">
        <f>IF('03_Movimientos'!A84="","",'03_Movimientos'!B84)</f>
        <v/>
      </c>
      <c r="C84" t="str">
        <f>IF('03_Movimientos'!A84="","",'03_Movimientos'!C84)</f>
        <v/>
      </c>
      <c r="D84" t="str">
        <f>IF('03_Movimientos'!A84="","",'03_Movimientos'!D84)</f>
        <v/>
      </c>
      <c r="E84" t="str">
        <f>IF('03_Movimientos'!A84="","",IFERROR('03_Movimientos'!E84,""))</f>
        <v/>
      </c>
      <c r="F84" t="str">
        <f>IF('03_Movimientos'!A84="","",'03_Movimientos'!F84)</f>
        <v/>
      </c>
      <c r="G84" t="str">
        <f>IF('03_Movimientos'!A84="","",IFERROR('03_Movimientos'!G84,""))</f>
        <v/>
      </c>
      <c r="H84" t="str">
        <f>IF('03_Movimientos'!A84="","",'03_Movimientos'!I84)</f>
        <v/>
      </c>
      <c r="I84" t="str">
        <f>IF('03_Movimientos'!A84="","",'03_Movimientos'!J84)</f>
        <v/>
      </c>
      <c r="J84" t="str">
        <f>IF('03_Movimientos'!A84="","",'03_Movimientos'!O84)</f>
        <v/>
      </c>
      <c r="K84" t="str">
        <f>IF('03_Movimientos'!A84="","",'03_Movimientos'!P84)</f>
        <v/>
      </c>
      <c r="L84" t="str">
        <f>IF('03_Movimientos'!A84="","",'03_Movimientos'!K84)</f>
        <v/>
      </c>
      <c r="M84">
        <f>IF(A84="",M83,SUMPRODUCT((('03_Movimientos'!$O$10:O84-K84)&gt;0)*(('03_Movimientos'!$O$10:O84-K84)&lt;='03_Movimientos'!$D$10:D84)*('03_Movimientos'!$I$10:I84&gt;0)*('03_Movimientos'!$O$10:O84-K84)*'03_Movimientos'!$E$10:E84+(('03_Movimientos'!$O$10:O84-K84)&gt;'03_Movimientos'!$D$10:D84)*('03_Movimientos'!$I$10:I84&gt;0)*'03_Movimientos'!$D$10:D84*'03_Movimientos'!$E$10:E84))</f>
        <v>1060.5</v>
      </c>
      <c r="N84">
        <f t="shared" si="7"/>
        <v>0</v>
      </c>
      <c r="O84">
        <f t="shared" si="4"/>
        <v>0</v>
      </c>
      <c r="P84">
        <f t="shared" si="5"/>
        <v>0</v>
      </c>
      <c r="Q84">
        <f t="shared" si="6"/>
        <v>0</v>
      </c>
      <c r="R84" s="26" t="str">
        <f>IF(COUNTA('03_Movimientos'!A84:H84)=0,"",'03_Movimientos'!Q84)</f>
        <v/>
      </c>
    </row>
    <row r="85" spans="1:18" ht="16.05" customHeight="1">
      <c r="A85" t="str">
        <f>IF('03_Movimientos'!A85="","",'03_Movimientos'!A85)</f>
        <v/>
      </c>
      <c r="B85" t="str">
        <f>IF('03_Movimientos'!A85="","",'03_Movimientos'!B85)</f>
        <v/>
      </c>
      <c r="C85" t="str">
        <f>IF('03_Movimientos'!A85="","",'03_Movimientos'!C85)</f>
        <v/>
      </c>
      <c r="D85" t="str">
        <f>IF('03_Movimientos'!A85="","",'03_Movimientos'!D85)</f>
        <v/>
      </c>
      <c r="E85" t="str">
        <f>IF('03_Movimientos'!A85="","",IFERROR('03_Movimientos'!E85,""))</f>
        <v/>
      </c>
      <c r="F85" t="str">
        <f>IF('03_Movimientos'!A85="","",'03_Movimientos'!F85)</f>
        <v/>
      </c>
      <c r="G85" t="str">
        <f>IF('03_Movimientos'!A85="","",IFERROR('03_Movimientos'!G85,""))</f>
        <v/>
      </c>
      <c r="H85" t="str">
        <f>IF('03_Movimientos'!A85="","",'03_Movimientos'!I85)</f>
        <v/>
      </c>
      <c r="I85" t="str">
        <f>IF('03_Movimientos'!A85="","",'03_Movimientos'!J85)</f>
        <v/>
      </c>
      <c r="J85" t="str">
        <f>IF('03_Movimientos'!A85="","",'03_Movimientos'!O85)</f>
        <v/>
      </c>
      <c r="K85" t="str">
        <f>IF('03_Movimientos'!A85="","",'03_Movimientos'!P85)</f>
        <v/>
      </c>
      <c r="L85" t="str">
        <f>IF('03_Movimientos'!A85="","",'03_Movimientos'!K85)</f>
        <v/>
      </c>
      <c r="M85">
        <f>IF(A85="",M84,SUMPRODUCT((('03_Movimientos'!$O$10:O85-K85)&gt;0)*(('03_Movimientos'!$O$10:O85-K85)&lt;='03_Movimientos'!$D$10:D85)*('03_Movimientos'!$I$10:I85&gt;0)*('03_Movimientos'!$O$10:O85-K85)*'03_Movimientos'!$E$10:E85+(('03_Movimientos'!$O$10:O85-K85)&gt;'03_Movimientos'!$D$10:D85)*('03_Movimientos'!$I$10:I85&gt;0)*'03_Movimientos'!$D$10:D85*'03_Movimientos'!$E$10:E85))</f>
        <v>1060.5</v>
      </c>
      <c r="N85">
        <f t="shared" si="7"/>
        <v>0</v>
      </c>
      <c r="O85">
        <f t="shared" si="4"/>
        <v>0</v>
      </c>
      <c r="P85">
        <f t="shared" si="5"/>
        <v>0</v>
      </c>
      <c r="Q85">
        <f t="shared" si="6"/>
        <v>0</v>
      </c>
      <c r="R85" s="26" t="str">
        <f>IF(COUNTA('03_Movimientos'!A85:H85)=0,"",'03_Movimientos'!Q85)</f>
        <v/>
      </c>
    </row>
    <row r="86" spans="1:18" ht="16.05" customHeight="1">
      <c r="A86" t="str">
        <f>IF('03_Movimientos'!A86="","",'03_Movimientos'!A86)</f>
        <v/>
      </c>
      <c r="B86" t="str">
        <f>IF('03_Movimientos'!A86="","",'03_Movimientos'!B86)</f>
        <v/>
      </c>
      <c r="C86" t="str">
        <f>IF('03_Movimientos'!A86="","",'03_Movimientos'!C86)</f>
        <v/>
      </c>
      <c r="D86" t="str">
        <f>IF('03_Movimientos'!A86="","",'03_Movimientos'!D86)</f>
        <v/>
      </c>
      <c r="E86" t="str">
        <f>IF('03_Movimientos'!A86="","",IFERROR('03_Movimientos'!E86,""))</f>
        <v/>
      </c>
      <c r="F86" t="str">
        <f>IF('03_Movimientos'!A86="","",'03_Movimientos'!F86)</f>
        <v/>
      </c>
      <c r="G86" t="str">
        <f>IF('03_Movimientos'!A86="","",IFERROR('03_Movimientos'!G86,""))</f>
        <v/>
      </c>
      <c r="H86" t="str">
        <f>IF('03_Movimientos'!A86="","",'03_Movimientos'!I86)</f>
        <v/>
      </c>
      <c r="I86" t="str">
        <f>IF('03_Movimientos'!A86="","",'03_Movimientos'!J86)</f>
        <v/>
      </c>
      <c r="J86" t="str">
        <f>IF('03_Movimientos'!A86="","",'03_Movimientos'!O86)</f>
        <v/>
      </c>
      <c r="K86" t="str">
        <f>IF('03_Movimientos'!A86="","",'03_Movimientos'!P86)</f>
        <v/>
      </c>
      <c r="L86" t="str">
        <f>IF('03_Movimientos'!A86="","",'03_Movimientos'!K86)</f>
        <v/>
      </c>
      <c r="M86">
        <f>IF(A86="",M85,SUMPRODUCT((('03_Movimientos'!$O$10:O86-K86)&gt;0)*(('03_Movimientos'!$O$10:O86-K86)&lt;='03_Movimientos'!$D$10:D86)*('03_Movimientos'!$I$10:I86&gt;0)*('03_Movimientos'!$O$10:O86-K86)*'03_Movimientos'!$E$10:E86+(('03_Movimientos'!$O$10:O86-K86)&gt;'03_Movimientos'!$D$10:D86)*('03_Movimientos'!$I$10:I86&gt;0)*'03_Movimientos'!$D$10:D86*'03_Movimientos'!$E$10:E86))</f>
        <v>1060.5</v>
      </c>
      <c r="N86">
        <f t="shared" si="7"/>
        <v>0</v>
      </c>
      <c r="O86">
        <f t="shared" si="4"/>
        <v>0</v>
      </c>
      <c r="P86">
        <f t="shared" si="5"/>
        <v>0</v>
      </c>
      <c r="Q86">
        <f t="shared" si="6"/>
        <v>0</v>
      </c>
      <c r="R86" s="26" t="str">
        <f>IF(COUNTA('03_Movimientos'!A86:H86)=0,"",'03_Movimientos'!Q86)</f>
        <v/>
      </c>
    </row>
    <row r="87" spans="1:18" ht="16.05" customHeight="1">
      <c r="A87" t="str">
        <f>IF('03_Movimientos'!A87="","",'03_Movimientos'!A87)</f>
        <v/>
      </c>
      <c r="B87" t="str">
        <f>IF('03_Movimientos'!A87="","",'03_Movimientos'!B87)</f>
        <v/>
      </c>
      <c r="C87" t="str">
        <f>IF('03_Movimientos'!A87="","",'03_Movimientos'!C87)</f>
        <v/>
      </c>
      <c r="D87" t="str">
        <f>IF('03_Movimientos'!A87="","",'03_Movimientos'!D87)</f>
        <v/>
      </c>
      <c r="E87" t="str">
        <f>IF('03_Movimientos'!A87="","",IFERROR('03_Movimientos'!E87,""))</f>
        <v/>
      </c>
      <c r="F87" t="str">
        <f>IF('03_Movimientos'!A87="","",'03_Movimientos'!F87)</f>
        <v/>
      </c>
      <c r="G87" t="str">
        <f>IF('03_Movimientos'!A87="","",IFERROR('03_Movimientos'!G87,""))</f>
        <v/>
      </c>
      <c r="H87" t="str">
        <f>IF('03_Movimientos'!A87="","",'03_Movimientos'!I87)</f>
        <v/>
      </c>
      <c r="I87" t="str">
        <f>IF('03_Movimientos'!A87="","",'03_Movimientos'!J87)</f>
        <v/>
      </c>
      <c r="J87" t="str">
        <f>IF('03_Movimientos'!A87="","",'03_Movimientos'!O87)</f>
        <v/>
      </c>
      <c r="K87" t="str">
        <f>IF('03_Movimientos'!A87="","",'03_Movimientos'!P87)</f>
        <v/>
      </c>
      <c r="L87" t="str">
        <f>IF('03_Movimientos'!A87="","",'03_Movimientos'!K87)</f>
        <v/>
      </c>
      <c r="M87">
        <f>IF(A87="",M86,SUMPRODUCT((('03_Movimientos'!$O$10:O87-K87)&gt;0)*(('03_Movimientos'!$O$10:O87-K87)&lt;='03_Movimientos'!$D$10:D87)*('03_Movimientos'!$I$10:I87&gt;0)*('03_Movimientos'!$O$10:O87-K87)*'03_Movimientos'!$E$10:E87+(('03_Movimientos'!$O$10:O87-K87)&gt;'03_Movimientos'!$D$10:D87)*('03_Movimientos'!$I$10:I87&gt;0)*'03_Movimientos'!$D$10:D87*'03_Movimientos'!$E$10:E87))</f>
        <v>1060.5</v>
      </c>
      <c r="N87">
        <f t="shared" si="7"/>
        <v>0</v>
      </c>
      <c r="O87">
        <f t="shared" si="4"/>
        <v>0</v>
      </c>
      <c r="P87">
        <f t="shared" si="5"/>
        <v>0</v>
      </c>
      <c r="Q87">
        <f t="shared" si="6"/>
        <v>0</v>
      </c>
      <c r="R87" s="26" t="str">
        <f>IF(COUNTA('03_Movimientos'!A87:H87)=0,"",'03_Movimientos'!Q87)</f>
        <v/>
      </c>
    </row>
    <row r="88" spans="1:18" ht="16.05" customHeight="1">
      <c r="A88" t="str">
        <f>IF('03_Movimientos'!A88="","",'03_Movimientos'!A88)</f>
        <v/>
      </c>
      <c r="B88" t="str">
        <f>IF('03_Movimientos'!A88="","",'03_Movimientos'!B88)</f>
        <v/>
      </c>
      <c r="C88" t="str">
        <f>IF('03_Movimientos'!A88="","",'03_Movimientos'!C88)</f>
        <v/>
      </c>
      <c r="D88" t="str">
        <f>IF('03_Movimientos'!A88="","",'03_Movimientos'!D88)</f>
        <v/>
      </c>
      <c r="E88" t="str">
        <f>IF('03_Movimientos'!A88="","",IFERROR('03_Movimientos'!E88,""))</f>
        <v/>
      </c>
      <c r="F88" t="str">
        <f>IF('03_Movimientos'!A88="","",'03_Movimientos'!F88)</f>
        <v/>
      </c>
      <c r="G88" t="str">
        <f>IF('03_Movimientos'!A88="","",IFERROR('03_Movimientos'!G88,""))</f>
        <v/>
      </c>
      <c r="H88" t="str">
        <f>IF('03_Movimientos'!A88="","",'03_Movimientos'!I88)</f>
        <v/>
      </c>
      <c r="I88" t="str">
        <f>IF('03_Movimientos'!A88="","",'03_Movimientos'!J88)</f>
        <v/>
      </c>
      <c r="J88" t="str">
        <f>IF('03_Movimientos'!A88="","",'03_Movimientos'!O88)</f>
        <v/>
      </c>
      <c r="K88" t="str">
        <f>IF('03_Movimientos'!A88="","",'03_Movimientos'!P88)</f>
        <v/>
      </c>
      <c r="L88" t="str">
        <f>IF('03_Movimientos'!A88="","",'03_Movimientos'!K88)</f>
        <v/>
      </c>
      <c r="M88">
        <f>IF(A88="",M87,SUMPRODUCT((('03_Movimientos'!$O$10:O88-K88)&gt;0)*(('03_Movimientos'!$O$10:O88-K88)&lt;='03_Movimientos'!$D$10:D88)*('03_Movimientos'!$I$10:I88&gt;0)*('03_Movimientos'!$O$10:O88-K88)*'03_Movimientos'!$E$10:E88+(('03_Movimientos'!$O$10:O88-K88)&gt;'03_Movimientos'!$D$10:D88)*('03_Movimientos'!$I$10:I88&gt;0)*'03_Movimientos'!$D$10:D88*'03_Movimientos'!$E$10:E88))</f>
        <v>1060.5</v>
      </c>
      <c r="N88">
        <f t="shared" si="7"/>
        <v>0</v>
      </c>
      <c r="O88">
        <f t="shared" si="4"/>
        <v>0</v>
      </c>
      <c r="P88">
        <f t="shared" si="5"/>
        <v>0</v>
      </c>
      <c r="Q88">
        <f t="shared" si="6"/>
        <v>0</v>
      </c>
      <c r="R88" s="26" t="str">
        <f>IF(COUNTA('03_Movimientos'!A88:H88)=0,"",'03_Movimientos'!Q88)</f>
        <v/>
      </c>
    </row>
    <row r="89" spans="1:18" ht="16.05" customHeight="1">
      <c r="A89" t="str">
        <f>IF('03_Movimientos'!A89="","",'03_Movimientos'!A89)</f>
        <v/>
      </c>
      <c r="B89" t="str">
        <f>IF('03_Movimientos'!A89="","",'03_Movimientos'!B89)</f>
        <v/>
      </c>
      <c r="C89" t="str">
        <f>IF('03_Movimientos'!A89="","",'03_Movimientos'!C89)</f>
        <v/>
      </c>
      <c r="D89" t="str">
        <f>IF('03_Movimientos'!A89="","",'03_Movimientos'!D89)</f>
        <v/>
      </c>
      <c r="E89" t="str">
        <f>IF('03_Movimientos'!A89="","",IFERROR('03_Movimientos'!E89,""))</f>
        <v/>
      </c>
      <c r="F89" t="str">
        <f>IF('03_Movimientos'!A89="","",'03_Movimientos'!F89)</f>
        <v/>
      </c>
      <c r="G89" t="str">
        <f>IF('03_Movimientos'!A89="","",IFERROR('03_Movimientos'!G89,""))</f>
        <v/>
      </c>
      <c r="H89" t="str">
        <f>IF('03_Movimientos'!A89="","",'03_Movimientos'!I89)</f>
        <v/>
      </c>
      <c r="I89" t="str">
        <f>IF('03_Movimientos'!A89="","",'03_Movimientos'!J89)</f>
        <v/>
      </c>
      <c r="J89" t="str">
        <f>IF('03_Movimientos'!A89="","",'03_Movimientos'!O89)</f>
        <v/>
      </c>
      <c r="K89" t="str">
        <f>IF('03_Movimientos'!A89="","",'03_Movimientos'!P89)</f>
        <v/>
      </c>
      <c r="L89" t="str">
        <f>IF('03_Movimientos'!A89="","",'03_Movimientos'!K89)</f>
        <v/>
      </c>
      <c r="M89">
        <f>IF(A89="",M88,SUMPRODUCT((('03_Movimientos'!$O$10:O89-K89)&gt;0)*(('03_Movimientos'!$O$10:O89-K89)&lt;='03_Movimientos'!$D$10:D89)*('03_Movimientos'!$I$10:I89&gt;0)*('03_Movimientos'!$O$10:O89-K89)*'03_Movimientos'!$E$10:E89+(('03_Movimientos'!$O$10:O89-K89)&gt;'03_Movimientos'!$D$10:D89)*('03_Movimientos'!$I$10:I89&gt;0)*'03_Movimientos'!$D$10:D89*'03_Movimientos'!$E$10:E89))</f>
        <v>1060.5</v>
      </c>
      <c r="N89">
        <f t="shared" si="7"/>
        <v>0</v>
      </c>
      <c r="O89">
        <f t="shared" si="4"/>
        <v>0</v>
      </c>
      <c r="P89">
        <f t="shared" si="5"/>
        <v>0</v>
      </c>
      <c r="Q89">
        <f t="shared" si="6"/>
        <v>0</v>
      </c>
      <c r="R89" s="26" t="str">
        <f>IF(COUNTA('03_Movimientos'!A89:H89)=0,"",'03_Movimientos'!Q89)</f>
        <v/>
      </c>
    </row>
    <row r="90" spans="1:18" ht="16.05" customHeight="1">
      <c r="A90" t="str">
        <f>IF('03_Movimientos'!A90="","",'03_Movimientos'!A90)</f>
        <v/>
      </c>
      <c r="B90" t="str">
        <f>IF('03_Movimientos'!A90="","",'03_Movimientos'!B90)</f>
        <v/>
      </c>
      <c r="C90" t="str">
        <f>IF('03_Movimientos'!A90="","",'03_Movimientos'!C90)</f>
        <v/>
      </c>
      <c r="D90" t="str">
        <f>IF('03_Movimientos'!A90="","",'03_Movimientos'!D90)</f>
        <v/>
      </c>
      <c r="E90" t="str">
        <f>IF('03_Movimientos'!A90="","",IFERROR('03_Movimientos'!E90,""))</f>
        <v/>
      </c>
      <c r="F90" t="str">
        <f>IF('03_Movimientos'!A90="","",'03_Movimientos'!F90)</f>
        <v/>
      </c>
      <c r="G90" t="str">
        <f>IF('03_Movimientos'!A90="","",IFERROR('03_Movimientos'!G90,""))</f>
        <v/>
      </c>
      <c r="H90" t="str">
        <f>IF('03_Movimientos'!A90="","",'03_Movimientos'!I90)</f>
        <v/>
      </c>
      <c r="I90" t="str">
        <f>IF('03_Movimientos'!A90="","",'03_Movimientos'!J90)</f>
        <v/>
      </c>
      <c r="J90" t="str">
        <f>IF('03_Movimientos'!A90="","",'03_Movimientos'!O90)</f>
        <v/>
      </c>
      <c r="K90" t="str">
        <f>IF('03_Movimientos'!A90="","",'03_Movimientos'!P90)</f>
        <v/>
      </c>
      <c r="L90" t="str">
        <f>IF('03_Movimientos'!A90="","",'03_Movimientos'!K90)</f>
        <v/>
      </c>
      <c r="M90">
        <f>IF(A90="",M89,SUMPRODUCT((('03_Movimientos'!$O$10:O90-K90)&gt;0)*(('03_Movimientos'!$O$10:O90-K90)&lt;='03_Movimientos'!$D$10:D90)*('03_Movimientos'!$I$10:I90&gt;0)*('03_Movimientos'!$O$10:O90-K90)*'03_Movimientos'!$E$10:E90+(('03_Movimientos'!$O$10:O90-K90)&gt;'03_Movimientos'!$D$10:D90)*('03_Movimientos'!$I$10:I90&gt;0)*'03_Movimientos'!$D$10:D90*'03_Movimientos'!$E$10:E90))</f>
        <v>1060.5</v>
      </c>
      <c r="N90">
        <f t="shared" si="7"/>
        <v>0</v>
      </c>
      <c r="O90">
        <f t="shared" si="4"/>
        <v>0</v>
      </c>
      <c r="P90">
        <f t="shared" si="5"/>
        <v>0</v>
      </c>
      <c r="Q90">
        <f t="shared" si="6"/>
        <v>0</v>
      </c>
      <c r="R90" s="26" t="str">
        <f>IF(COUNTA('03_Movimientos'!A90:H90)=0,"",'03_Movimientos'!Q90)</f>
        <v/>
      </c>
    </row>
    <row r="91" spans="1:18" ht="16.05" customHeight="1">
      <c r="A91" t="str">
        <f>IF('03_Movimientos'!A91="","",'03_Movimientos'!A91)</f>
        <v/>
      </c>
      <c r="B91" t="str">
        <f>IF('03_Movimientos'!A91="","",'03_Movimientos'!B91)</f>
        <v/>
      </c>
      <c r="C91" t="str">
        <f>IF('03_Movimientos'!A91="","",'03_Movimientos'!C91)</f>
        <v/>
      </c>
      <c r="D91" t="str">
        <f>IF('03_Movimientos'!A91="","",'03_Movimientos'!D91)</f>
        <v/>
      </c>
      <c r="E91" t="str">
        <f>IF('03_Movimientos'!A91="","",IFERROR('03_Movimientos'!E91,""))</f>
        <v/>
      </c>
      <c r="F91" t="str">
        <f>IF('03_Movimientos'!A91="","",'03_Movimientos'!F91)</f>
        <v/>
      </c>
      <c r="G91" t="str">
        <f>IF('03_Movimientos'!A91="","",IFERROR('03_Movimientos'!G91,""))</f>
        <v/>
      </c>
      <c r="H91" t="str">
        <f>IF('03_Movimientos'!A91="","",'03_Movimientos'!I91)</f>
        <v/>
      </c>
      <c r="I91" t="str">
        <f>IF('03_Movimientos'!A91="","",'03_Movimientos'!J91)</f>
        <v/>
      </c>
      <c r="J91" t="str">
        <f>IF('03_Movimientos'!A91="","",'03_Movimientos'!O91)</f>
        <v/>
      </c>
      <c r="K91" t="str">
        <f>IF('03_Movimientos'!A91="","",'03_Movimientos'!P91)</f>
        <v/>
      </c>
      <c r="L91" t="str">
        <f>IF('03_Movimientos'!A91="","",'03_Movimientos'!K91)</f>
        <v/>
      </c>
      <c r="M91">
        <f>IF(A91="",M90,SUMPRODUCT((('03_Movimientos'!$O$10:O91-K91)&gt;0)*(('03_Movimientos'!$O$10:O91-K91)&lt;='03_Movimientos'!$D$10:D91)*('03_Movimientos'!$I$10:I91&gt;0)*('03_Movimientos'!$O$10:O91-K91)*'03_Movimientos'!$E$10:E91+(('03_Movimientos'!$O$10:O91-K91)&gt;'03_Movimientos'!$D$10:D91)*('03_Movimientos'!$I$10:I91&gt;0)*'03_Movimientos'!$D$10:D91*'03_Movimientos'!$E$10:E91))</f>
        <v>1060.5</v>
      </c>
      <c r="N91">
        <f t="shared" si="7"/>
        <v>0</v>
      </c>
      <c r="O91">
        <f t="shared" si="4"/>
        <v>0</v>
      </c>
      <c r="P91">
        <f t="shared" si="5"/>
        <v>0</v>
      </c>
      <c r="Q91">
        <f t="shared" si="6"/>
        <v>0</v>
      </c>
      <c r="R91" s="26" t="str">
        <f>IF(COUNTA('03_Movimientos'!A91:H91)=0,"",'03_Movimientos'!Q91)</f>
        <v/>
      </c>
    </row>
    <row r="92" spans="1:18" ht="16.05" customHeight="1">
      <c r="A92" t="str">
        <f>IF('03_Movimientos'!A92="","",'03_Movimientos'!A92)</f>
        <v/>
      </c>
      <c r="B92" t="str">
        <f>IF('03_Movimientos'!A92="","",'03_Movimientos'!B92)</f>
        <v/>
      </c>
      <c r="C92" t="str">
        <f>IF('03_Movimientos'!A92="","",'03_Movimientos'!C92)</f>
        <v/>
      </c>
      <c r="D92" t="str">
        <f>IF('03_Movimientos'!A92="","",'03_Movimientos'!D92)</f>
        <v/>
      </c>
      <c r="E92" t="str">
        <f>IF('03_Movimientos'!A92="","",IFERROR('03_Movimientos'!E92,""))</f>
        <v/>
      </c>
      <c r="F92" t="str">
        <f>IF('03_Movimientos'!A92="","",'03_Movimientos'!F92)</f>
        <v/>
      </c>
      <c r="G92" t="str">
        <f>IF('03_Movimientos'!A92="","",IFERROR('03_Movimientos'!G92,""))</f>
        <v/>
      </c>
      <c r="H92" t="str">
        <f>IF('03_Movimientos'!A92="","",'03_Movimientos'!I92)</f>
        <v/>
      </c>
      <c r="I92" t="str">
        <f>IF('03_Movimientos'!A92="","",'03_Movimientos'!J92)</f>
        <v/>
      </c>
      <c r="J92" t="str">
        <f>IF('03_Movimientos'!A92="","",'03_Movimientos'!O92)</f>
        <v/>
      </c>
      <c r="K92" t="str">
        <f>IF('03_Movimientos'!A92="","",'03_Movimientos'!P92)</f>
        <v/>
      </c>
      <c r="L92" t="str">
        <f>IF('03_Movimientos'!A92="","",'03_Movimientos'!K92)</f>
        <v/>
      </c>
      <c r="M92">
        <f>IF(A92="",M91,SUMPRODUCT((('03_Movimientos'!$O$10:O92-K92)&gt;0)*(('03_Movimientos'!$O$10:O92-K92)&lt;='03_Movimientos'!$D$10:D92)*('03_Movimientos'!$I$10:I92&gt;0)*('03_Movimientos'!$O$10:O92-K92)*'03_Movimientos'!$E$10:E92+(('03_Movimientos'!$O$10:O92-K92)&gt;'03_Movimientos'!$D$10:D92)*('03_Movimientos'!$I$10:I92&gt;0)*'03_Movimientos'!$D$10:D92*'03_Movimientos'!$E$10:E92))</f>
        <v>1060.5</v>
      </c>
      <c r="N92">
        <f t="shared" si="7"/>
        <v>0</v>
      </c>
      <c r="O92">
        <f t="shared" si="4"/>
        <v>0</v>
      </c>
      <c r="P92">
        <f t="shared" si="5"/>
        <v>0</v>
      </c>
      <c r="Q92">
        <f t="shared" si="6"/>
        <v>0</v>
      </c>
      <c r="R92" s="26" t="str">
        <f>IF(COUNTA('03_Movimientos'!A92:H92)=0,"",'03_Movimientos'!Q92)</f>
        <v/>
      </c>
    </row>
    <row r="93" spans="1:18" ht="16.05" customHeight="1">
      <c r="A93" t="str">
        <f>IF('03_Movimientos'!A93="","",'03_Movimientos'!A93)</f>
        <v/>
      </c>
      <c r="B93" t="str">
        <f>IF('03_Movimientos'!A93="","",'03_Movimientos'!B93)</f>
        <v/>
      </c>
      <c r="C93" t="str">
        <f>IF('03_Movimientos'!A93="","",'03_Movimientos'!C93)</f>
        <v/>
      </c>
      <c r="D93" t="str">
        <f>IF('03_Movimientos'!A93="","",'03_Movimientos'!D93)</f>
        <v/>
      </c>
      <c r="E93" t="str">
        <f>IF('03_Movimientos'!A93="","",IFERROR('03_Movimientos'!E93,""))</f>
        <v/>
      </c>
      <c r="F93" t="str">
        <f>IF('03_Movimientos'!A93="","",'03_Movimientos'!F93)</f>
        <v/>
      </c>
      <c r="G93" t="str">
        <f>IF('03_Movimientos'!A93="","",IFERROR('03_Movimientos'!G93,""))</f>
        <v/>
      </c>
      <c r="H93" t="str">
        <f>IF('03_Movimientos'!A93="","",'03_Movimientos'!I93)</f>
        <v/>
      </c>
      <c r="I93" t="str">
        <f>IF('03_Movimientos'!A93="","",'03_Movimientos'!J93)</f>
        <v/>
      </c>
      <c r="J93" t="str">
        <f>IF('03_Movimientos'!A93="","",'03_Movimientos'!O93)</f>
        <v/>
      </c>
      <c r="K93" t="str">
        <f>IF('03_Movimientos'!A93="","",'03_Movimientos'!P93)</f>
        <v/>
      </c>
      <c r="L93" t="str">
        <f>IF('03_Movimientos'!A93="","",'03_Movimientos'!K93)</f>
        <v/>
      </c>
      <c r="M93">
        <f>IF(A93="",M92,SUMPRODUCT((('03_Movimientos'!$O$10:O93-K93)&gt;0)*(('03_Movimientos'!$O$10:O93-K93)&lt;='03_Movimientos'!$D$10:D93)*('03_Movimientos'!$I$10:I93&gt;0)*('03_Movimientos'!$O$10:O93-K93)*'03_Movimientos'!$E$10:E93+(('03_Movimientos'!$O$10:O93-K93)&gt;'03_Movimientos'!$D$10:D93)*('03_Movimientos'!$I$10:I93&gt;0)*'03_Movimientos'!$D$10:D93*'03_Movimientos'!$E$10:E93))</f>
        <v>1060.5</v>
      </c>
      <c r="N93">
        <f t="shared" si="7"/>
        <v>0</v>
      </c>
      <c r="O93">
        <f t="shared" si="4"/>
        <v>0</v>
      </c>
      <c r="P93">
        <f t="shared" si="5"/>
        <v>0</v>
      </c>
      <c r="Q93">
        <f t="shared" si="6"/>
        <v>0</v>
      </c>
      <c r="R93" s="26" t="str">
        <f>IF(COUNTA('03_Movimientos'!A93:H93)=0,"",'03_Movimientos'!Q93)</f>
        <v/>
      </c>
    </row>
    <row r="94" spans="1:18" ht="16.05" customHeight="1">
      <c r="A94" t="str">
        <f>IF('03_Movimientos'!A94="","",'03_Movimientos'!A94)</f>
        <v/>
      </c>
      <c r="B94" t="str">
        <f>IF('03_Movimientos'!A94="","",'03_Movimientos'!B94)</f>
        <v/>
      </c>
      <c r="C94" t="str">
        <f>IF('03_Movimientos'!A94="","",'03_Movimientos'!C94)</f>
        <v/>
      </c>
      <c r="D94" t="str">
        <f>IF('03_Movimientos'!A94="","",'03_Movimientos'!D94)</f>
        <v/>
      </c>
      <c r="E94" t="str">
        <f>IF('03_Movimientos'!A94="","",IFERROR('03_Movimientos'!E94,""))</f>
        <v/>
      </c>
      <c r="F94" t="str">
        <f>IF('03_Movimientos'!A94="","",'03_Movimientos'!F94)</f>
        <v/>
      </c>
      <c r="G94" t="str">
        <f>IF('03_Movimientos'!A94="","",IFERROR('03_Movimientos'!G94,""))</f>
        <v/>
      </c>
      <c r="H94" t="str">
        <f>IF('03_Movimientos'!A94="","",'03_Movimientos'!I94)</f>
        <v/>
      </c>
      <c r="I94" t="str">
        <f>IF('03_Movimientos'!A94="","",'03_Movimientos'!J94)</f>
        <v/>
      </c>
      <c r="J94" t="str">
        <f>IF('03_Movimientos'!A94="","",'03_Movimientos'!O94)</f>
        <v/>
      </c>
      <c r="K94" t="str">
        <f>IF('03_Movimientos'!A94="","",'03_Movimientos'!P94)</f>
        <v/>
      </c>
      <c r="L94" t="str">
        <f>IF('03_Movimientos'!A94="","",'03_Movimientos'!K94)</f>
        <v/>
      </c>
      <c r="M94">
        <f>IF(A94="",M93,SUMPRODUCT((('03_Movimientos'!$O$10:O94-K94)&gt;0)*(('03_Movimientos'!$O$10:O94-K94)&lt;='03_Movimientos'!$D$10:D94)*('03_Movimientos'!$I$10:I94&gt;0)*('03_Movimientos'!$O$10:O94-K94)*'03_Movimientos'!$E$10:E94+(('03_Movimientos'!$O$10:O94-K94)&gt;'03_Movimientos'!$D$10:D94)*('03_Movimientos'!$I$10:I94&gt;0)*'03_Movimientos'!$D$10:D94*'03_Movimientos'!$E$10:E94))</f>
        <v>1060.5</v>
      </c>
      <c r="N94">
        <f t="shared" si="7"/>
        <v>0</v>
      </c>
      <c r="O94">
        <f t="shared" si="4"/>
        <v>0</v>
      </c>
      <c r="P94">
        <f t="shared" si="5"/>
        <v>0</v>
      </c>
      <c r="Q94">
        <f t="shared" si="6"/>
        <v>0</v>
      </c>
      <c r="R94" s="26" t="str">
        <f>IF(COUNTA('03_Movimientos'!A94:H94)=0,"",'03_Movimientos'!Q94)</f>
        <v/>
      </c>
    </row>
    <row r="95" spans="1:18" ht="16.05" customHeight="1">
      <c r="A95" t="str">
        <f>IF('03_Movimientos'!A95="","",'03_Movimientos'!A95)</f>
        <v/>
      </c>
      <c r="B95" t="str">
        <f>IF('03_Movimientos'!A95="","",'03_Movimientos'!B95)</f>
        <v/>
      </c>
      <c r="C95" t="str">
        <f>IF('03_Movimientos'!A95="","",'03_Movimientos'!C95)</f>
        <v/>
      </c>
      <c r="D95" t="str">
        <f>IF('03_Movimientos'!A95="","",'03_Movimientos'!D95)</f>
        <v/>
      </c>
      <c r="E95" t="str">
        <f>IF('03_Movimientos'!A95="","",IFERROR('03_Movimientos'!E95,""))</f>
        <v/>
      </c>
      <c r="F95" t="str">
        <f>IF('03_Movimientos'!A95="","",'03_Movimientos'!F95)</f>
        <v/>
      </c>
      <c r="G95" t="str">
        <f>IF('03_Movimientos'!A95="","",IFERROR('03_Movimientos'!G95,""))</f>
        <v/>
      </c>
      <c r="H95" t="str">
        <f>IF('03_Movimientos'!A95="","",'03_Movimientos'!I95)</f>
        <v/>
      </c>
      <c r="I95" t="str">
        <f>IF('03_Movimientos'!A95="","",'03_Movimientos'!J95)</f>
        <v/>
      </c>
      <c r="J95" t="str">
        <f>IF('03_Movimientos'!A95="","",'03_Movimientos'!O95)</f>
        <v/>
      </c>
      <c r="K95" t="str">
        <f>IF('03_Movimientos'!A95="","",'03_Movimientos'!P95)</f>
        <v/>
      </c>
      <c r="L95" t="str">
        <f>IF('03_Movimientos'!A95="","",'03_Movimientos'!K95)</f>
        <v/>
      </c>
      <c r="M95">
        <f>IF(A95="",M94,SUMPRODUCT((('03_Movimientos'!$O$10:O95-K95)&gt;0)*(('03_Movimientos'!$O$10:O95-K95)&lt;='03_Movimientos'!$D$10:D95)*('03_Movimientos'!$I$10:I95&gt;0)*('03_Movimientos'!$O$10:O95-K95)*'03_Movimientos'!$E$10:E95+(('03_Movimientos'!$O$10:O95-K95)&gt;'03_Movimientos'!$D$10:D95)*('03_Movimientos'!$I$10:I95&gt;0)*'03_Movimientos'!$D$10:D95*'03_Movimientos'!$E$10:E95))</f>
        <v>1060.5</v>
      </c>
      <c r="N95">
        <f t="shared" si="7"/>
        <v>0</v>
      </c>
      <c r="O95">
        <f t="shared" si="4"/>
        <v>0</v>
      </c>
      <c r="P95">
        <f t="shared" si="5"/>
        <v>0</v>
      </c>
      <c r="Q95">
        <f t="shared" si="6"/>
        <v>0</v>
      </c>
      <c r="R95" s="26" t="str">
        <f>IF(COUNTA('03_Movimientos'!A95:H95)=0,"",'03_Movimientos'!Q95)</f>
        <v/>
      </c>
    </row>
    <row r="96" spans="1:18" ht="16.05" customHeight="1">
      <c r="A96" t="str">
        <f>IF('03_Movimientos'!A96="","",'03_Movimientos'!A96)</f>
        <v/>
      </c>
      <c r="B96" t="str">
        <f>IF('03_Movimientos'!A96="","",'03_Movimientos'!B96)</f>
        <v/>
      </c>
      <c r="C96" t="str">
        <f>IF('03_Movimientos'!A96="","",'03_Movimientos'!C96)</f>
        <v/>
      </c>
      <c r="D96" t="str">
        <f>IF('03_Movimientos'!A96="","",'03_Movimientos'!D96)</f>
        <v/>
      </c>
      <c r="E96" t="str">
        <f>IF('03_Movimientos'!A96="","",IFERROR('03_Movimientos'!E96,""))</f>
        <v/>
      </c>
      <c r="F96" t="str">
        <f>IF('03_Movimientos'!A96="","",'03_Movimientos'!F96)</f>
        <v/>
      </c>
      <c r="G96" t="str">
        <f>IF('03_Movimientos'!A96="","",IFERROR('03_Movimientos'!G96,""))</f>
        <v/>
      </c>
      <c r="H96" t="str">
        <f>IF('03_Movimientos'!A96="","",'03_Movimientos'!I96)</f>
        <v/>
      </c>
      <c r="I96" t="str">
        <f>IF('03_Movimientos'!A96="","",'03_Movimientos'!J96)</f>
        <v/>
      </c>
      <c r="J96" t="str">
        <f>IF('03_Movimientos'!A96="","",'03_Movimientos'!O96)</f>
        <v/>
      </c>
      <c r="K96" t="str">
        <f>IF('03_Movimientos'!A96="","",'03_Movimientos'!P96)</f>
        <v/>
      </c>
      <c r="L96" t="str">
        <f>IF('03_Movimientos'!A96="","",'03_Movimientos'!K96)</f>
        <v/>
      </c>
      <c r="M96">
        <f>IF(A96="",M95,SUMPRODUCT((('03_Movimientos'!$O$10:O96-K96)&gt;0)*(('03_Movimientos'!$O$10:O96-K96)&lt;='03_Movimientos'!$D$10:D96)*('03_Movimientos'!$I$10:I96&gt;0)*('03_Movimientos'!$O$10:O96-K96)*'03_Movimientos'!$E$10:E96+(('03_Movimientos'!$O$10:O96-K96)&gt;'03_Movimientos'!$D$10:D96)*('03_Movimientos'!$I$10:I96&gt;0)*'03_Movimientos'!$D$10:D96*'03_Movimientos'!$E$10:E96))</f>
        <v>1060.5</v>
      </c>
      <c r="N96">
        <f t="shared" si="7"/>
        <v>0</v>
      </c>
      <c r="O96">
        <f t="shared" si="4"/>
        <v>0</v>
      </c>
      <c r="P96">
        <f t="shared" si="5"/>
        <v>0</v>
      </c>
      <c r="Q96">
        <f t="shared" si="6"/>
        <v>0</v>
      </c>
      <c r="R96" s="26" t="str">
        <f>IF(COUNTA('03_Movimientos'!A96:H96)=0,"",'03_Movimientos'!Q96)</f>
        <v/>
      </c>
    </row>
    <row r="97" spans="1:18" ht="16.05" customHeight="1">
      <c r="A97" t="str">
        <f>IF('03_Movimientos'!A97="","",'03_Movimientos'!A97)</f>
        <v/>
      </c>
      <c r="B97" t="str">
        <f>IF('03_Movimientos'!A97="","",'03_Movimientos'!B97)</f>
        <v/>
      </c>
      <c r="C97" t="str">
        <f>IF('03_Movimientos'!A97="","",'03_Movimientos'!C97)</f>
        <v/>
      </c>
      <c r="D97" t="str">
        <f>IF('03_Movimientos'!A97="","",'03_Movimientos'!D97)</f>
        <v/>
      </c>
      <c r="E97" t="str">
        <f>IF('03_Movimientos'!A97="","",IFERROR('03_Movimientos'!E97,""))</f>
        <v/>
      </c>
      <c r="F97" t="str">
        <f>IF('03_Movimientos'!A97="","",'03_Movimientos'!F97)</f>
        <v/>
      </c>
      <c r="G97" t="str">
        <f>IF('03_Movimientos'!A97="","",IFERROR('03_Movimientos'!G97,""))</f>
        <v/>
      </c>
      <c r="H97" t="str">
        <f>IF('03_Movimientos'!A97="","",'03_Movimientos'!I97)</f>
        <v/>
      </c>
      <c r="I97" t="str">
        <f>IF('03_Movimientos'!A97="","",'03_Movimientos'!J97)</f>
        <v/>
      </c>
      <c r="J97" t="str">
        <f>IF('03_Movimientos'!A97="","",'03_Movimientos'!O97)</f>
        <v/>
      </c>
      <c r="K97" t="str">
        <f>IF('03_Movimientos'!A97="","",'03_Movimientos'!P97)</f>
        <v/>
      </c>
      <c r="L97" t="str">
        <f>IF('03_Movimientos'!A97="","",'03_Movimientos'!K97)</f>
        <v/>
      </c>
      <c r="M97">
        <f>IF(A97="",M96,SUMPRODUCT((('03_Movimientos'!$O$10:O97-K97)&gt;0)*(('03_Movimientos'!$O$10:O97-K97)&lt;='03_Movimientos'!$D$10:D97)*('03_Movimientos'!$I$10:I97&gt;0)*('03_Movimientos'!$O$10:O97-K97)*'03_Movimientos'!$E$10:E97+(('03_Movimientos'!$O$10:O97-K97)&gt;'03_Movimientos'!$D$10:D97)*('03_Movimientos'!$I$10:I97&gt;0)*'03_Movimientos'!$D$10:D97*'03_Movimientos'!$E$10:E97))</f>
        <v>1060.5</v>
      </c>
      <c r="N97">
        <f t="shared" si="7"/>
        <v>0</v>
      </c>
      <c r="O97">
        <f t="shared" si="4"/>
        <v>0</v>
      </c>
      <c r="P97">
        <f t="shared" si="5"/>
        <v>0</v>
      </c>
      <c r="Q97">
        <f t="shared" si="6"/>
        <v>0</v>
      </c>
      <c r="R97" s="26" t="str">
        <f>IF(COUNTA('03_Movimientos'!A97:H97)=0,"",'03_Movimientos'!Q97)</f>
        <v/>
      </c>
    </row>
    <row r="98" spans="1:18" ht="16.05" customHeight="1">
      <c r="A98" t="str">
        <f>IF('03_Movimientos'!A98="","",'03_Movimientos'!A98)</f>
        <v/>
      </c>
      <c r="B98" t="str">
        <f>IF('03_Movimientos'!A98="","",'03_Movimientos'!B98)</f>
        <v/>
      </c>
      <c r="C98" t="str">
        <f>IF('03_Movimientos'!A98="","",'03_Movimientos'!C98)</f>
        <v/>
      </c>
      <c r="D98" t="str">
        <f>IF('03_Movimientos'!A98="","",'03_Movimientos'!D98)</f>
        <v/>
      </c>
      <c r="E98" t="str">
        <f>IF('03_Movimientos'!A98="","",IFERROR('03_Movimientos'!E98,""))</f>
        <v/>
      </c>
      <c r="F98" t="str">
        <f>IF('03_Movimientos'!A98="","",'03_Movimientos'!F98)</f>
        <v/>
      </c>
      <c r="G98" t="str">
        <f>IF('03_Movimientos'!A98="","",IFERROR('03_Movimientos'!G98,""))</f>
        <v/>
      </c>
      <c r="H98" t="str">
        <f>IF('03_Movimientos'!A98="","",'03_Movimientos'!I98)</f>
        <v/>
      </c>
      <c r="I98" t="str">
        <f>IF('03_Movimientos'!A98="","",'03_Movimientos'!J98)</f>
        <v/>
      </c>
      <c r="J98" t="str">
        <f>IF('03_Movimientos'!A98="","",'03_Movimientos'!O98)</f>
        <v/>
      </c>
      <c r="K98" t="str">
        <f>IF('03_Movimientos'!A98="","",'03_Movimientos'!P98)</f>
        <v/>
      </c>
      <c r="L98" t="str">
        <f>IF('03_Movimientos'!A98="","",'03_Movimientos'!K98)</f>
        <v/>
      </c>
      <c r="M98">
        <f>IF(A98="",M97,SUMPRODUCT((('03_Movimientos'!$O$10:O98-K98)&gt;0)*(('03_Movimientos'!$O$10:O98-K98)&lt;='03_Movimientos'!$D$10:D98)*('03_Movimientos'!$I$10:I98&gt;0)*('03_Movimientos'!$O$10:O98-K98)*'03_Movimientos'!$E$10:E98+(('03_Movimientos'!$O$10:O98-K98)&gt;'03_Movimientos'!$D$10:D98)*('03_Movimientos'!$I$10:I98&gt;0)*'03_Movimientos'!$D$10:D98*'03_Movimientos'!$E$10:E98))</f>
        <v>1060.5</v>
      </c>
      <c r="N98">
        <f t="shared" si="7"/>
        <v>0</v>
      </c>
      <c r="O98">
        <f t="shared" si="4"/>
        <v>0</v>
      </c>
      <c r="P98">
        <f t="shared" si="5"/>
        <v>0</v>
      </c>
      <c r="Q98">
        <f t="shared" si="6"/>
        <v>0</v>
      </c>
      <c r="R98" s="26" t="str">
        <f>IF(COUNTA('03_Movimientos'!A98:H98)=0,"",'03_Movimientos'!Q98)</f>
        <v/>
      </c>
    </row>
    <row r="99" spans="1:18" ht="16.05" customHeight="1">
      <c r="A99" t="str">
        <f>IF('03_Movimientos'!A99="","",'03_Movimientos'!A99)</f>
        <v/>
      </c>
      <c r="B99" t="str">
        <f>IF('03_Movimientos'!A99="","",'03_Movimientos'!B99)</f>
        <v/>
      </c>
      <c r="C99" t="str">
        <f>IF('03_Movimientos'!A99="","",'03_Movimientos'!C99)</f>
        <v/>
      </c>
      <c r="D99" t="str">
        <f>IF('03_Movimientos'!A99="","",'03_Movimientos'!D99)</f>
        <v/>
      </c>
      <c r="E99" t="str">
        <f>IF('03_Movimientos'!A99="","",IFERROR('03_Movimientos'!E99,""))</f>
        <v/>
      </c>
      <c r="F99" t="str">
        <f>IF('03_Movimientos'!A99="","",'03_Movimientos'!F99)</f>
        <v/>
      </c>
      <c r="G99" t="str">
        <f>IF('03_Movimientos'!A99="","",IFERROR('03_Movimientos'!G99,""))</f>
        <v/>
      </c>
      <c r="H99" t="str">
        <f>IF('03_Movimientos'!A99="","",'03_Movimientos'!I99)</f>
        <v/>
      </c>
      <c r="I99" t="str">
        <f>IF('03_Movimientos'!A99="","",'03_Movimientos'!J99)</f>
        <v/>
      </c>
      <c r="J99" t="str">
        <f>IF('03_Movimientos'!A99="","",'03_Movimientos'!O99)</f>
        <v/>
      </c>
      <c r="K99" t="str">
        <f>IF('03_Movimientos'!A99="","",'03_Movimientos'!P99)</f>
        <v/>
      </c>
      <c r="L99" t="str">
        <f>IF('03_Movimientos'!A99="","",'03_Movimientos'!K99)</f>
        <v/>
      </c>
      <c r="M99">
        <f>IF(A99="",M98,SUMPRODUCT((('03_Movimientos'!$O$10:O99-K99)&gt;0)*(('03_Movimientos'!$O$10:O99-K99)&lt;='03_Movimientos'!$D$10:D99)*('03_Movimientos'!$I$10:I99&gt;0)*('03_Movimientos'!$O$10:O99-K99)*'03_Movimientos'!$E$10:E99+(('03_Movimientos'!$O$10:O99-K99)&gt;'03_Movimientos'!$D$10:D99)*('03_Movimientos'!$I$10:I99&gt;0)*'03_Movimientos'!$D$10:D99*'03_Movimientos'!$E$10:E99))</f>
        <v>1060.5</v>
      </c>
      <c r="N99">
        <f t="shared" si="7"/>
        <v>0</v>
      </c>
      <c r="O99">
        <f t="shared" si="4"/>
        <v>0</v>
      </c>
      <c r="P99">
        <f t="shared" si="5"/>
        <v>0</v>
      </c>
      <c r="Q99">
        <f t="shared" si="6"/>
        <v>0</v>
      </c>
      <c r="R99" s="26" t="str">
        <f>IF(COUNTA('03_Movimientos'!A99:H99)=0,"",'03_Movimientos'!Q99)</f>
        <v/>
      </c>
    </row>
    <row r="100" spans="1:18" ht="16.05" customHeight="1">
      <c r="A100" t="str">
        <f>IF('03_Movimientos'!A100="","",'03_Movimientos'!A100)</f>
        <v/>
      </c>
      <c r="B100" t="str">
        <f>IF('03_Movimientos'!A100="","",'03_Movimientos'!B100)</f>
        <v/>
      </c>
      <c r="C100" t="str">
        <f>IF('03_Movimientos'!A100="","",'03_Movimientos'!C100)</f>
        <v/>
      </c>
      <c r="D100" t="str">
        <f>IF('03_Movimientos'!A100="","",'03_Movimientos'!D100)</f>
        <v/>
      </c>
      <c r="E100" t="str">
        <f>IF('03_Movimientos'!A100="","",IFERROR('03_Movimientos'!E100,""))</f>
        <v/>
      </c>
      <c r="F100" t="str">
        <f>IF('03_Movimientos'!A100="","",'03_Movimientos'!F100)</f>
        <v/>
      </c>
      <c r="G100" t="str">
        <f>IF('03_Movimientos'!A100="","",IFERROR('03_Movimientos'!G100,""))</f>
        <v/>
      </c>
      <c r="H100" t="str">
        <f>IF('03_Movimientos'!A100="","",'03_Movimientos'!I100)</f>
        <v/>
      </c>
      <c r="I100" t="str">
        <f>IF('03_Movimientos'!A100="","",'03_Movimientos'!J100)</f>
        <v/>
      </c>
      <c r="J100" t="str">
        <f>IF('03_Movimientos'!A100="","",'03_Movimientos'!O100)</f>
        <v/>
      </c>
      <c r="K100" t="str">
        <f>IF('03_Movimientos'!A100="","",'03_Movimientos'!P100)</f>
        <v/>
      </c>
      <c r="L100" t="str">
        <f>IF('03_Movimientos'!A100="","",'03_Movimientos'!K100)</f>
        <v/>
      </c>
      <c r="M100">
        <f>IF(A100="",M99,SUMPRODUCT((('03_Movimientos'!$O$10:O100-K100)&gt;0)*(('03_Movimientos'!$O$10:O100-K100)&lt;='03_Movimientos'!$D$10:D100)*('03_Movimientos'!$I$10:I100&gt;0)*('03_Movimientos'!$O$10:O100-K100)*'03_Movimientos'!$E$10:E100+(('03_Movimientos'!$O$10:O100-K100)&gt;'03_Movimientos'!$D$10:D100)*('03_Movimientos'!$I$10:I100&gt;0)*'03_Movimientos'!$D$10:D100*'03_Movimientos'!$E$10:E100))</f>
        <v>1060.5</v>
      </c>
      <c r="N100">
        <f t="shared" si="7"/>
        <v>0</v>
      </c>
      <c r="O100">
        <f t="shared" si="4"/>
        <v>0</v>
      </c>
      <c r="P100">
        <f t="shared" si="5"/>
        <v>0</v>
      </c>
      <c r="Q100">
        <f t="shared" si="6"/>
        <v>0</v>
      </c>
      <c r="R100" s="26" t="str">
        <f>IF(COUNTA('03_Movimientos'!A100:H100)=0,"",'03_Movimientos'!Q100)</f>
        <v/>
      </c>
    </row>
    <row r="101" spans="1:18" ht="16.05" customHeight="1">
      <c r="A101" t="str">
        <f>IF('03_Movimientos'!A101="","",'03_Movimientos'!A101)</f>
        <v/>
      </c>
      <c r="B101" t="str">
        <f>IF('03_Movimientos'!A101="","",'03_Movimientos'!B101)</f>
        <v/>
      </c>
      <c r="C101" t="str">
        <f>IF('03_Movimientos'!A101="","",'03_Movimientos'!C101)</f>
        <v/>
      </c>
      <c r="D101" t="str">
        <f>IF('03_Movimientos'!A101="","",'03_Movimientos'!D101)</f>
        <v/>
      </c>
      <c r="E101" t="str">
        <f>IF('03_Movimientos'!A101="","",IFERROR('03_Movimientos'!E101,""))</f>
        <v/>
      </c>
      <c r="F101" t="str">
        <f>IF('03_Movimientos'!A101="","",'03_Movimientos'!F101)</f>
        <v/>
      </c>
      <c r="G101" t="str">
        <f>IF('03_Movimientos'!A101="","",IFERROR('03_Movimientos'!G101,""))</f>
        <v/>
      </c>
      <c r="H101" t="str">
        <f>IF('03_Movimientos'!A101="","",'03_Movimientos'!I101)</f>
        <v/>
      </c>
      <c r="I101" t="str">
        <f>IF('03_Movimientos'!A101="","",'03_Movimientos'!J101)</f>
        <v/>
      </c>
      <c r="J101" t="str">
        <f>IF('03_Movimientos'!A101="","",'03_Movimientos'!O101)</f>
        <v/>
      </c>
      <c r="K101" t="str">
        <f>IF('03_Movimientos'!A101="","",'03_Movimientos'!P101)</f>
        <v/>
      </c>
      <c r="L101" t="str">
        <f>IF('03_Movimientos'!A101="","",'03_Movimientos'!K101)</f>
        <v/>
      </c>
      <c r="M101">
        <f>IF(A101="",M100,SUMPRODUCT((('03_Movimientos'!$O$10:O101-K101)&gt;0)*(('03_Movimientos'!$O$10:O101-K101)&lt;='03_Movimientos'!$D$10:D101)*('03_Movimientos'!$I$10:I101&gt;0)*('03_Movimientos'!$O$10:O101-K101)*'03_Movimientos'!$E$10:E101+(('03_Movimientos'!$O$10:O101-K101)&gt;'03_Movimientos'!$D$10:D101)*('03_Movimientos'!$I$10:I101&gt;0)*'03_Movimientos'!$D$10:D101*'03_Movimientos'!$E$10:E101))</f>
        <v>1060.5</v>
      </c>
      <c r="N101">
        <f t="shared" si="7"/>
        <v>0</v>
      </c>
      <c r="O101">
        <f t="shared" si="4"/>
        <v>0</v>
      </c>
      <c r="P101">
        <f t="shared" si="5"/>
        <v>0</v>
      </c>
      <c r="Q101">
        <f t="shared" si="6"/>
        <v>0</v>
      </c>
      <c r="R101" s="26" t="str">
        <f>IF(COUNTA('03_Movimientos'!A101:H101)=0,"",'03_Movimientos'!Q101)</f>
        <v/>
      </c>
    </row>
    <row r="102" spans="1:18" ht="16.05" customHeight="1">
      <c r="A102" t="str">
        <f>IF('03_Movimientos'!A102="","",'03_Movimientos'!A102)</f>
        <v/>
      </c>
      <c r="B102" t="str">
        <f>IF('03_Movimientos'!A102="","",'03_Movimientos'!B102)</f>
        <v/>
      </c>
      <c r="C102" t="str">
        <f>IF('03_Movimientos'!A102="","",'03_Movimientos'!C102)</f>
        <v/>
      </c>
      <c r="D102" t="str">
        <f>IF('03_Movimientos'!A102="","",'03_Movimientos'!D102)</f>
        <v/>
      </c>
      <c r="E102" t="str">
        <f>IF('03_Movimientos'!A102="","",IFERROR('03_Movimientos'!E102,""))</f>
        <v/>
      </c>
      <c r="F102" t="str">
        <f>IF('03_Movimientos'!A102="","",'03_Movimientos'!F102)</f>
        <v/>
      </c>
      <c r="G102" t="str">
        <f>IF('03_Movimientos'!A102="","",IFERROR('03_Movimientos'!G102,""))</f>
        <v/>
      </c>
      <c r="H102" t="str">
        <f>IF('03_Movimientos'!A102="","",'03_Movimientos'!I102)</f>
        <v/>
      </c>
      <c r="I102" t="str">
        <f>IF('03_Movimientos'!A102="","",'03_Movimientos'!J102)</f>
        <v/>
      </c>
      <c r="J102" t="str">
        <f>IF('03_Movimientos'!A102="","",'03_Movimientos'!O102)</f>
        <v/>
      </c>
      <c r="K102" t="str">
        <f>IF('03_Movimientos'!A102="","",'03_Movimientos'!P102)</f>
        <v/>
      </c>
      <c r="L102" t="str">
        <f>IF('03_Movimientos'!A102="","",'03_Movimientos'!K102)</f>
        <v/>
      </c>
      <c r="M102">
        <f>IF(A102="",M101,SUMPRODUCT((('03_Movimientos'!$O$10:O102-K102)&gt;0)*(('03_Movimientos'!$O$10:O102-K102)&lt;='03_Movimientos'!$D$10:D102)*('03_Movimientos'!$I$10:I102&gt;0)*('03_Movimientos'!$O$10:O102-K102)*'03_Movimientos'!$E$10:E102+(('03_Movimientos'!$O$10:O102-K102)&gt;'03_Movimientos'!$D$10:D102)*('03_Movimientos'!$I$10:I102&gt;0)*'03_Movimientos'!$D$10:D102*'03_Movimientos'!$E$10:E102))</f>
        <v>1060.5</v>
      </c>
      <c r="N102">
        <f t="shared" si="7"/>
        <v>0</v>
      </c>
      <c r="O102">
        <f t="shared" si="4"/>
        <v>0</v>
      </c>
      <c r="P102">
        <f t="shared" si="5"/>
        <v>0</v>
      </c>
      <c r="Q102">
        <f t="shared" si="6"/>
        <v>0</v>
      </c>
      <c r="R102" s="26" t="str">
        <f>IF(COUNTA('03_Movimientos'!A102:H102)=0,"",'03_Movimientos'!Q102)</f>
        <v/>
      </c>
    </row>
    <row r="103" spans="1:18" ht="16.05" customHeight="1">
      <c r="A103" t="str">
        <f>IF('03_Movimientos'!A103="","",'03_Movimientos'!A103)</f>
        <v/>
      </c>
      <c r="B103" t="str">
        <f>IF('03_Movimientos'!A103="","",'03_Movimientos'!B103)</f>
        <v/>
      </c>
      <c r="C103" t="str">
        <f>IF('03_Movimientos'!A103="","",'03_Movimientos'!C103)</f>
        <v/>
      </c>
      <c r="D103" t="str">
        <f>IF('03_Movimientos'!A103="","",'03_Movimientos'!D103)</f>
        <v/>
      </c>
      <c r="E103" t="str">
        <f>IF('03_Movimientos'!A103="","",IFERROR('03_Movimientos'!E103,""))</f>
        <v/>
      </c>
      <c r="F103" t="str">
        <f>IF('03_Movimientos'!A103="","",'03_Movimientos'!F103)</f>
        <v/>
      </c>
      <c r="G103" t="str">
        <f>IF('03_Movimientos'!A103="","",IFERROR('03_Movimientos'!G103,""))</f>
        <v/>
      </c>
      <c r="H103" t="str">
        <f>IF('03_Movimientos'!A103="","",'03_Movimientos'!I103)</f>
        <v/>
      </c>
      <c r="I103" t="str">
        <f>IF('03_Movimientos'!A103="","",'03_Movimientos'!J103)</f>
        <v/>
      </c>
      <c r="J103" t="str">
        <f>IF('03_Movimientos'!A103="","",'03_Movimientos'!O103)</f>
        <v/>
      </c>
      <c r="K103" t="str">
        <f>IF('03_Movimientos'!A103="","",'03_Movimientos'!P103)</f>
        <v/>
      </c>
      <c r="L103" t="str">
        <f>IF('03_Movimientos'!A103="","",'03_Movimientos'!K103)</f>
        <v/>
      </c>
      <c r="M103">
        <f>IF(A103="",M102,SUMPRODUCT((('03_Movimientos'!$O$10:O103-K103)&gt;0)*(('03_Movimientos'!$O$10:O103-K103)&lt;='03_Movimientos'!$D$10:D103)*('03_Movimientos'!$I$10:I103&gt;0)*('03_Movimientos'!$O$10:O103-K103)*'03_Movimientos'!$E$10:E103+(('03_Movimientos'!$O$10:O103-K103)&gt;'03_Movimientos'!$D$10:D103)*('03_Movimientos'!$I$10:I103&gt;0)*'03_Movimientos'!$D$10:D103*'03_Movimientos'!$E$10:E103))</f>
        <v>1060.5</v>
      </c>
      <c r="N103">
        <f t="shared" si="7"/>
        <v>0</v>
      </c>
      <c r="O103">
        <f t="shared" si="4"/>
        <v>0</v>
      </c>
      <c r="P103">
        <f t="shared" si="5"/>
        <v>0</v>
      </c>
      <c r="Q103">
        <f t="shared" si="6"/>
        <v>0</v>
      </c>
      <c r="R103" s="26" t="str">
        <f>IF(COUNTA('03_Movimientos'!A103:H103)=0,"",'03_Movimientos'!Q103)</f>
        <v/>
      </c>
    </row>
    <row r="104" spans="1:18" ht="16.05" customHeight="1">
      <c r="A104" t="str">
        <f>IF('03_Movimientos'!A104="","",'03_Movimientos'!A104)</f>
        <v/>
      </c>
      <c r="B104" t="str">
        <f>IF('03_Movimientos'!A104="","",'03_Movimientos'!B104)</f>
        <v/>
      </c>
      <c r="C104" t="str">
        <f>IF('03_Movimientos'!A104="","",'03_Movimientos'!C104)</f>
        <v/>
      </c>
      <c r="D104" t="str">
        <f>IF('03_Movimientos'!A104="","",'03_Movimientos'!D104)</f>
        <v/>
      </c>
      <c r="E104" t="str">
        <f>IF('03_Movimientos'!A104="","",IFERROR('03_Movimientos'!E104,""))</f>
        <v/>
      </c>
      <c r="F104" t="str">
        <f>IF('03_Movimientos'!A104="","",'03_Movimientos'!F104)</f>
        <v/>
      </c>
      <c r="G104" t="str">
        <f>IF('03_Movimientos'!A104="","",IFERROR('03_Movimientos'!G104,""))</f>
        <v/>
      </c>
      <c r="H104" t="str">
        <f>IF('03_Movimientos'!A104="","",'03_Movimientos'!I104)</f>
        <v/>
      </c>
      <c r="I104" t="str">
        <f>IF('03_Movimientos'!A104="","",'03_Movimientos'!J104)</f>
        <v/>
      </c>
      <c r="J104" t="str">
        <f>IF('03_Movimientos'!A104="","",'03_Movimientos'!O104)</f>
        <v/>
      </c>
      <c r="K104" t="str">
        <f>IF('03_Movimientos'!A104="","",'03_Movimientos'!P104)</f>
        <v/>
      </c>
      <c r="L104" t="str">
        <f>IF('03_Movimientos'!A104="","",'03_Movimientos'!K104)</f>
        <v/>
      </c>
      <c r="M104">
        <f>IF(A104="",M103,SUMPRODUCT((('03_Movimientos'!$O$10:O104-K104)&gt;0)*(('03_Movimientos'!$O$10:O104-K104)&lt;='03_Movimientos'!$D$10:D104)*('03_Movimientos'!$I$10:I104&gt;0)*('03_Movimientos'!$O$10:O104-K104)*'03_Movimientos'!$E$10:E104+(('03_Movimientos'!$O$10:O104-K104)&gt;'03_Movimientos'!$D$10:D104)*('03_Movimientos'!$I$10:I104&gt;0)*'03_Movimientos'!$D$10:D104*'03_Movimientos'!$E$10:E104))</f>
        <v>1060.5</v>
      </c>
      <c r="N104">
        <f t="shared" si="7"/>
        <v>0</v>
      </c>
      <c r="O104">
        <f t="shared" si="4"/>
        <v>0</v>
      </c>
      <c r="P104">
        <f t="shared" si="5"/>
        <v>0</v>
      </c>
      <c r="Q104">
        <f t="shared" si="6"/>
        <v>0</v>
      </c>
      <c r="R104" s="26" t="str">
        <f>IF(COUNTA('03_Movimientos'!A104:H104)=0,"",'03_Movimientos'!Q104)</f>
        <v/>
      </c>
    </row>
    <row r="105" spans="1:18" ht="16.05" customHeight="1">
      <c r="A105" t="str">
        <f>IF('03_Movimientos'!A105="","",'03_Movimientos'!A105)</f>
        <v/>
      </c>
      <c r="B105" t="str">
        <f>IF('03_Movimientos'!A105="","",'03_Movimientos'!B105)</f>
        <v/>
      </c>
      <c r="C105" t="str">
        <f>IF('03_Movimientos'!A105="","",'03_Movimientos'!C105)</f>
        <v/>
      </c>
      <c r="D105" t="str">
        <f>IF('03_Movimientos'!A105="","",'03_Movimientos'!D105)</f>
        <v/>
      </c>
      <c r="E105" t="str">
        <f>IF('03_Movimientos'!A105="","",IFERROR('03_Movimientos'!E105,""))</f>
        <v/>
      </c>
      <c r="F105" t="str">
        <f>IF('03_Movimientos'!A105="","",'03_Movimientos'!F105)</f>
        <v/>
      </c>
      <c r="G105" t="str">
        <f>IF('03_Movimientos'!A105="","",IFERROR('03_Movimientos'!G105,""))</f>
        <v/>
      </c>
      <c r="H105" t="str">
        <f>IF('03_Movimientos'!A105="","",'03_Movimientos'!I105)</f>
        <v/>
      </c>
      <c r="I105" t="str">
        <f>IF('03_Movimientos'!A105="","",'03_Movimientos'!J105)</f>
        <v/>
      </c>
      <c r="J105" t="str">
        <f>IF('03_Movimientos'!A105="","",'03_Movimientos'!O105)</f>
        <v/>
      </c>
      <c r="K105" t="str">
        <f>IF('03_Movimientos'!A105="","",'03_Movimientos'!P105)</f>
        <v/>
      </c>
      <c r="L105" t="str">
        <f>IF('03_Movimientos'!A105="","",'03_Movimientos'!K105)</f>
        <v/>
      </c>
      <c r="M105">
        <f>IF(A105="",M104,SUMPRODUCT((('03_Movimientos'!$O$10:O105-K105)&gt;0)*(('03_Movimientos'!$O$10:O105-K105)&lt;='03_Movimientos'!$D$10:D105)*('03_Movimientos'!$I$10:I105&gt;0)*('03_Movimientos'!$O$10:O105-K105)*'03_Movimientos'!$E$10:E105+(('03_Movimientos'!$O$10:O105-K105)&gt;'03_Movimientos'!$D$10:D105)*('03_Movimientos'!$I$10:I105&gt;0)*'03_Movimientos'!$D$10:D105*'03_Movimientos'!$E$10:E105))</f>
        <v>1060.5</v>
      </c>
      <c r="N105">
        <f t="shared" si="7"/>
        <v>0</v>
      </c>
      <c r="O105">
        <f t="shared" si="4"/>
        <v>0</v>
      </c>
      <c r="P105">
        <f t="shared" si="5"/>
        <v>0</v>
      </c>
      <c r="Q105">
        <f t="shared" si="6"/>
        <v>0</v>
      </c>
      <c r="R105" s="26" t="str">
        <f>IF(COUNTA('03_Movimientos'!A105:H105)=0,"",'03_Movimientos'!Q105)</f>
        <v/>
      </c>
    </row>
    <row r="106" spans="1:18" ht="16.05" customHeight="1">
      <c r="A106" t="str">
        <f>IF('03_Movimientos'!A106="","",'03_Movimientos'!A106)</f>
        <v/>
      </c>
      <c r="B106" t="str">
        <f>IF('03_Movimientos'!A106="","",'03_Movimientos'!B106)</f>
        <v/>
      </c>
      <c r="C106" t="str">
        <f>IF('03_Movimientos'!A106="","",'03_Movimientos'!C106)</f>
        <v/>
      </c>
      <c r="D106" t="str">
        <f>IF('03_Movimientos'!A106="","",'03_Movimientos'!D106)</f>
        <v/>
      </c>
      <c r="E106" t="str">
        <f>IF('03_Movimientos'!A106="","",IFERROR('03_Movimientos'!E106,""))</f>
        <v/>
      </c>
      <c r="F106" t="str">
        <f>IF('03_Movimientos'!A106="","",'03_Movimientos'!F106)</f>
        <v/>
      </c>
      <c r="G106" t="str">
        <f>IF('03_Movimientos'!A106="","",IFERROR('03_Movimientos'!G106,""))</f>
        <v/>
      </c>
      <c r="H106" t="str">
        <f>IF('03_Movimientos'!A106="","",'03_Movimientos'!I106)</f>
        <v/>
      </c>
      <c r="I106" t="str">
        <f>IF('03_Movimientos'!A106="","",'03_Movimientos'!J106)</f>
        <v/>
      </c>
      <c r="J106" t="str">
        <f>IF('03_Movimientos'!A106="","",'03_Movimientos'!O106)</f>
        <v/>
      </c>
      <c r="K106" t="str">
        <f>IF('03_Movimientos'!A106="","",'03_Movimientos'!P106)</f>
        <v/>
      </c>
      <c r="L106" t="str">
        <f>IF('03_Movimientos'!A106="","",'03_Movimientos'!K106)</f>
        <v/>
      </c>
      <c r="M106">
        <f>IF(A106="",M105,SUMPRODUCT((('03_Movimientos'!$O$10:O106-K106)&gt;0)*(('03_Movimientos'!$O$10:O106-K106)&lt;='03_Movimientos'!$D$10:D106)*('03_Movimientos'!$I$10:I106&gt;0)*('03_Movimientos'!$O$10:O106-K106)*'03_Movimientos'!$E$10:E106+(('03_Movimientos'!$O$10:O106-K106)&gt;'03_Movimientos'!$D$10:D106)*('03_Movimientos'!$I$10:I106&gt;0)*'03_Movimientos'!$D$10:D106*'03_Movimientos'!$E$10:E106))</f>
        <v>1060.5</v>
      </c>
      <c r="N106">
        <f t="shared" si="7"/>
        <v>0</v>
      </c>
      <c r="O106">
        <f t="shared" si="4"/>
        <v>0</v>
      </c>
      <c r="P106">
        <f t="shared" si="5"/>
        <v>0</v>
      </c>
      <c r="Q106">
        <f t="shared" si="6"/>
        <v>0</v>
      </c>
      <c r="R106" s="26" t="str">
        <f>IF(COUNTA('03_Movimientos'!A106:H106)=0,"",'03_Movimientos'!Q106)</f>
        <v/>
      </c>
    </row>
    <row r="107" spans="1:18" ht="16.05" customHeight="1">
      <c r="A107" t="str">
        <f>IF('03_Movimientos'!A107="","",'03_Movimientos'!A107)</f>
        <v/>
      </c>
      <c r="B107" t="str">
        <f>IF('03_Movimientos'!A107="","",'03_Movimientos'!B107)</f>
        <v/>
      </c>
      <c r="C107" t="str">
        <f>IF('03_Movimientos'!A107="","",'03_Movimientos'!C107)</f>
        <v/>
      </c>
      <c r="D107" t="str">
        <f>IF('03_Movimientos'!A107="","",'03_Movimientos'!D107)</f>
        <v/>
      </c>
      <c r="E107" t="str">
        <f>IF('03_Movimientos'!A107="","",IFERROR('03_Movimientos'!E107,""))</f>
        <v/>
      </c>
      <c r="F107" t="str">
        <f>IF('03_Movimientos'!A107="","",'03_Movimientos'!F107)</f>
        <v/>
      </c>
      <c r="G107" t="str">
        <f>IF('03_Movimientos'!A107="","",IFERROR('03_Movimientos'!G107,""))</f>
        <v/>
      </c>
      <c r="H107" t="str">
        <f>IF('03_Movimientos'!A107="","",'03_Movimientos'!I107)</f>
        <v/>
      </c>
      <c r="I107" t="str">
        <f>IF('03_Movimientos'!A107="","",'03_Movimientos'!J107)</f>
        <v/>
      </c>
      <c r="J107" t="str">
        <f>IF('03_Movimientos'!A107="","",'03_Movimientos'!O107)</f>
        <v/>
      </c>
      <c r="K107" t="str">
        <f>IF('03_Movimientos'!A107="","",'03_Movimientos'!P107)</f>
        <v/>
      </c>
      <c r="L107" t="str">
        <f>IF('03_Movimientos'!A107="","",'03_Movimientos'!K107)</f>
        <v/>
      </c>
      <c r="M107">
        <f>IF(A107="",M106,SUMPRODUCT((('03_Movimientos'!$O$10:O107-K107)&gt;0)*(('03_Movimientos'!$O$10:O107-K107)&lt;='03_Movimientos'!$D$10:D107)*('03_Movimientos'!$I$10:I107&gt;0)*('03_Movimientos'!$O$10:O107-K107)*'03_Movimientos'!$E$10:E107+(('03_Movimientos'!$O$10:O107-K107)&gt;'03_Movimientos'!$D$10:D107)*('03_Movimientos'!$I$10:I107&gt;0)*'03_Movimientos'!$D$10:D107*'03_Movimientos'!$E$10:E107))</f>
        <v>1060.5</v>
      </c>
      <c r="N107">
        <f t="shared" si="7"/>
        <v>0</v>
      </c>
      <c r="O107">
        <f t="shared" si="4"/>
        <v>0</v>
      </c>
      <c r="P107">
        <f t="shared" si="5"/>
        <v>0</v>
      </c>
      <c r="Q107">
        <f t="shared" si="6"/>
        <v>0</v>
      </c>
      <c r="R107" s="26" t="str">
        <f>IF(COUNTA('03_Movimientos'!A107:H107)=0,"",'03_Movimientos'!Q107)</f>
        <v/>
      </c>
    </row>
    <row r="108" spans="1:18" ht="16.05" customHeight="1">
      <c r="A108" t="str">
        <f>IF('03_Movimientos'!A108="","",'03_Movimientos'!A108)</f>
        <v/>
      </c>
      <c r="B108" t="str">
        <f>IF('03_Movimientos'!A108="","",'03_Movimientos'!B108)</f>
        <v/>
      </c>
      <c r="C108" t="str">
        <f>IF('03_Movimientos'!A108="","",'03_Movimientos'!C108)</f>
        <v/>
      </c>
      <c r="D108" t="str">
        <f>IF('03_Movimientos'!A108="","",'03_Movimientos'!D108)</f>
        <v/>
      </c>
      <c r="E108" t="str">
        <f>IF('03_Movimientos'!A108="","",IFERROR('03_Movimientos'!E108,""))</f>
        <v/>
      </c>
      <c r="F108" t="str">
        <f>IF('03_Movimientos'!A108="","",'03_Movimientos'!F108)</f>
        <v/>
      </c>
      <c r="G108" t="str">
        <f>IF('03_Movimientos'!A108="","",IFERROR('03_Movimientos'!G108,""))</f>
        <v/>
      </c>
      <c r="H108" t="str">
        <f>IF('03_Movimientos'!A108="","",'03_Movimientos'!I108)</f>
        <v/>
      </c>
      <c r="I108" t="str">
        <f>IF('03_Movimientos'!A108="","",'03_Movimientos'!J108)</f>
        <v/>
      </c>
      <c r="J108" t="str">
        <f>IF('03_Movimientos'!A108="","",'03_Movimientos'!O108)</f>
        <v/>
      </c>
      <c r="K108" t="str">
        <f>IF('03_Movimientos'!A108="","",'03_Movimientos'!P108)</f>
        <v/>
      </c>
      <c r="L108" t="str">
        <f>IF('03_Movimientos'!A108="","",'03_Movimientos'!K108)</f>
        <v/>
      </c>
      <c r="M108">
        <f>IF(A108="",M107,SUMPRODUCT((('03_Movimientos'!$O$10:O108-K108)&gt;0)*(('03_Movimientos'!$O$10:O108-K108)&lt;='03_Movimientos'!$D$10:D108)*('03_Movimientos'!$I$10:I108&gt;0)*('03_Movimientos'!$O$10:O108-K108)*'03_Movimientos'!$E$10:E108+(('03_Movimientos'!$O$10:O108-K108)&gt;'03_Movimientos'!$D$10:D108)*('03_Movimientos'!$I$10:I108&gt;0)*'03_Movimientos'!$D$10:D108*'03_Movimientos'!$E$10:E108))</f>
        <v>1060.5</v>
      </c>
      <c r="N108">
        <f t="shared" si="7"/>
        <v>0</v>
      </c>
      <c r="O108">
        <f t="shared" si="4"/>
        <v>0</v>
      </c>
      <c r="P108">
        <f t="shared" si="5"/>
        <v>0</v>
      </c>
      <c r="Q108">
        <f t="shared" si="6"/>
        <v>0</v>
      </c>
      <c r="R108" s="26" t="str">
        <f>IF(COUNTA('03_Movimientos'!A108:H108)=0,"",'03_Movimientos'!Q108)</f>
        <v/>
      </c>
    </row>
    <row r="109" spans="1:18" ht="16.05" customHeight="1">
      <c r="A109" t="str">
        <f>IF('03_Movimientos'!A109="","",'03_Movimientos'!A109)</f>
        <v/>
      </c>
      <c r="B109" t="str">
        <f>IF('03_Movimientos'!A109="","",'03_Movimientos'!B109)</f>
        <v/>
      </c>
      <c r="C109" t="str">
        <f>IF('03_Movimientos'!A109="","",'03_Movimientos'!C109)</f>
        <v/>
      </c>
      <c r="D109" t="str">
        <f>IF('03_Movimientos'!A109="","",'03_Movimientos'!D109)</f>
        <v/>
      </c>
      <c r="E109" t="str">
        <f>IF('03_Movimientos'!A109="","",IFERROR('03_Movimientos'!E109,""))</f>
        <v/>
      </c>
      <c r="F109" t="str">
        <f>IF('03_Movimientos'!A109="","",'03_Movimientos'!F109)</f>
        <v/>
      </c>
      <c r="G109" t="str">
        <f>IF('03_Movimientos'!A109="","",IFERROR('03_Movimientos'!G109,""))</f>
        <v/>
      </c>
      <c r="H109" t="str">
        <f>IF('03_Movimientos'!A109="","",'03_Movimientos'!I109)</f>
        <v/>
      </c>
      <c r="I109" t="str">
        <f>IF('03_Movimientos'!A109="","",'03_Movimientos'!J109)</f>
        <v/>
      </c>
      <c r="J109" t="str">
        <f>IF('03_Movimientos'!A109="","",'03_Movimientos'!O109)</f>
        <v/>
      </c>
      <c r="K109" t="str">
        <f>IF('03_Movimientos'!A109="","",'03_Movimientos'!P109)</f>
        <v/>
      </c>
      <c r="L109" t="str">
        <f>IF('03_Movimientos'!A109="","",'03_Movimientos'!K109)</f>
        <v/>
      </c>
      <c r="M109">
        <f>IF(A109="",M108,SUMPRODUCT((('03_Movimientos'!$O$10:O109-K109)&gt;0)*(('03_Movimientos'!$O$10:O109-K109)&lt;='03_Movimientos'!$D$10:D109)*('03_Movimientos'!$I$10:I109&gt;0)*('03_Movimientos'!$O$10:O109-K109)*'03_Movimientos'!$E$10:E109+(('03_Movimientos'!$O$10:O109-K109)&gt;'03_Movimientos'!$D$10:D109)*('03_Movimientos'!$I$10:I109&gt;0)*'03_Movimientos'!$D$10:D109*'03_Movimientos'!$E$10:E109))</f>
        <v>1060.5</v>
      </c>
      <c r="N109">
        <f t="shared" si="7"/>
        <v>0</v>
      </c>
      <c r="O109">
        <f t="shared" si="4"/>
        <v>0</v>
      </c>
      <c r="P109">
        <f t="shared" si="5"/>
        <v>0</v>
      </c>
      <c r="Q109">
        <f t="shared" si="6"/>
        <v>0</v>
      </c>
      <c r="R109" s="26" t="str">
        <f>IF(COUNTA('03_Movimientos'!A109:H109)=0,"",'03_Movimientos'!Q109)</f>
        <v/>
      </c>
    </row>
    <row r="110" spans="1:18" ht="16.05" customHeight="1">
      <c r="A110" t="str">
        <f>IF('03_Movimientos'!A110="","",'03_Movimientos'!A110)</f>
        <v/>
      </c>
      <c r="B110" t="str">
        <f>IF('03_Movimientos'!A110="","",'03_Movimientos'!B110)</f>
        <v/>
      </c>
      <c r="C110" t="str">
        <f>IF('03_Movimientos'!A110="","",'03_Movimientos'!C110)</f>
        <v/>
      </c>
      <c r="D110" t="str">
        <f>IF('03_Movimientos'!A110="","",'03_Movimientos'!D110)</f>
        <v/>
      </c>
      <c r="E110" t="str">
        <f>IF('03_Movimientos'!A110="","",IFERROR('03_Movimientos'!E110,""))</f>
        <v/>
      </c>
      <c r="F110" t="str">
        <f>IF('03_Movimientos'!A110="","",'03_Movimientos'!F110)</f>
        <v/>
      </c>
      <c r="G110" t="str">
        <f>IF('03_Movimientos'!A110="","",IFERROR('03_Movimientos'!G110,""))</f>
        <v/>
      </c>
      <c r="H110" t="str">
        <f>IF('03_Movimientos'!A110="","",'03_Movimientos'!I110)</f>
        <v/>
      </c>
      <c r="I110" t="str">
        <f>IF('03_Movimientos'!A110="","",'03_Movimientos'!J110)</f>
        <v/>
      </c>
      <c r="J110" t="str">
        <f>IF('03_Movimientos'!A110="","",'03_Movimientos'!O110)</f>
        <v/>
      </c>
      <c r="K110" t="str">
        <f>IF('03_Movimientos'!A110="","",'03_Movimientos'!P110)</f>
        <v/>
      </c>
      <c r="L110" t="str">
        <f>IF('03_Movimientos'!A110="","",'03_Movimientos'!K110)</f>
        <v/>
      </c>
      <c r="M110">
        <f>IF(A110="",M109,SUMPRODUCT((('03_Movimientos'!$O$10:O110-K110)&gt;0)*(('03_Movimientos'!$O$10:O110-K110)&lt;='03_Movimientos'!$D$10:D110)*('03_Movimientos'!$I$10:I110&gt;0)*('03_Movimientos'!$O$10:O110-K110)*'03_Movimientos'!$E$10:E110+(('03_Movimientos'!$O$10:O110-K110)&gt;'03_Movimientos'!$D$10:D110)*('03_Movimientos'!$I$10:I110&gt;0)*'03_Movimientos'!$D$10:D110*'03_Movimientos'!$E$10:E110))</f>
        <v>1060.5</v>
      </c>
      <c r="N110">
        <f t="shared" si="7"/>
        <v>0</v>
      </c>
      <c r="O110">
        <f t="shared" si="4"/>
        <v>0</v>
      </c>
      <c r="P110">
        <f t="shared" si="5"/>
        <v>0</v>
      </c>
      <c r="Q110">
        <f t="shared" si="6"/>
        <v>0</v>
      </c>
      <c r="R110" s="26" t="str">
        <f>IF(COUNTA('03_Movimientos'!A110:H110)=0,"",'03_Movimientos'!Q110)</f>
        <v/>
      </c>
    </row>
    <row r="111" spans="1:18" ht="16.05" customHeight="1">
      <c r="A111" t="str">
        <f>IF('03_Movimientos'!A111="","",'03_Movimientos'!A111)</f>
        <v/>
      </c>
      <c r="B111" t="str">
        <f>IF('03_Movimientos'!A111="","",'03_Movimientos'!B111)</f>
        <v/>
      </c>
      <c r="C111" t="str">
        <f>IF('03_Movimientos'!A111="","",'03_Movimientos'!C111)</f>
        <v/>
      </c>
      <c r="D111" t="str">
        <f>IF('03_Movimientos'!A111="","",'03_Movimientos'!D111)</f>
        <v/>
      </c>
      <c r="E111" t="str">
        <f>IF('03_Movimientos'!A111="","",IFERROR('03_Movimientos'!E111,""))</f>
        <v/>
      </c>
      <c r="F111" t="str">
        <f>IF('03_Movimientos'!A111="","",'03_Movimientos'!F111)</f>
        <v/>
      </c>
      <c r="G111" t="str">
        <f>IF('03_Movimientos'!A111="","",IFERROR('03_Movimientos'!G111,""))</f>
        <v/>
      </c>
      <c r="H111" t="str">
        <f>IF('03_Movimientos'!A111="","",'03_Movimientos'!I111)</f>
        <v/>
      </c>
      <c r="I111" t="str">
        <f>IF('03_Movimientos'!A111="","",'03_Movimientos'!J111)</f>
        <v/>
      </c>
      <c r="J111" t="str">
        <f>IF('03_Movimientos'!A111="","",'03_Movimientos'!O111)</f>
        <v/>
      </c>
      <c r="K111" t="str">
        <f>IF('03_Movimientos'!A111="","",'03_Movimientos'!P111)</f>
        <v/>
      </c>
      <c r="L111" t="str">
        <f>IF('03_Movimientos'!A111="","",'03_Movimientos'!K111)</f>
        <v/>
      </c>
      <c r="M111">
        <f>IF(A111="",M110,SUMPRODUCT((('03_Movimientos'!$O$10:O111-K111)&gt;0)*(('03_Movimientos'!$O$10:O111-K111)&lt;='03_Movimientos'!$D$10:D111)*('03_Movimientos'!$I$10:I111&gt;0)*('03_Movimientos'!$O$10:O111-K111)*'03_Movimientos'!$E$10:E111+(('03_Movimientos'!$O$10:O111-K111)&gt;'03_Movimientos'!$D$10:D111)*('03_Movimientos'!$I$10:I111&gt;0)*'03_Movimientos'!$D$10:D111*'03_Movimientos'!$E$10:E111))</f>
        <v>1060.5</v>
      </c>
      <c r="N111">
        <f t="shared" si="7"/>
        <v>0</v>
      </c>
      <c r="O111">
        <f t="shared" si="4"/>
        <v>0</v>
      </c>
      <c r="P111">
        <f t="shared" si="5"/>
        <v>0</v>
      </c>
      <c r="Q111">
        <f t="shared" si="6"/>
        <v>0</v>
      </c>
      <c r="R111" s="26" t="str">
        <f>IF(COUNTA('03_Movimientos'!A111:H111)=0,"",'03_Movimientos'!Q111)</f>
        <v/>
      </c>
    </row>
    <row r="112" spans="1:18" ht="16.05" customHeight="1">
      <c r="A112" t="str">
        <f>IF('03_Movimientos'!A112="","",'03_Movimientos'!A112)</f>
        <v/>
      </c>
      <c r="B112" t="str">
        <f>IF('03_Movimientos'!A112="","",'03_Movimientos'!B112)</f>
        <v/>
      </c>
      <c r="C112" t="str">
        <f>IF('03_Movimientos'!A112="","",'03_Movimientos'!C112)</f>
        <v/>
      </c>
      <c r="D112" t="str">
        <f>IF('03_Movimientos'!A112="","",'03_Movimientos'!D112)</f>
        <v/>
      </c>
      <c r="E112" t="str">
        <f>IF('03_Movimientos'!A112="","",IFERROR('03_Movimientos'!E112,""))</f>
        <v/>
      </c>
      <c r="F112" t="str">
        <f>IF('03_Movimientos'!A112="","",'03_Movimientos'!F112)</f>
        <v/>
      </c>
      <c r="G112" t="str">
        <f>IF('03_Movimientos'!A112="","",IFERROR('03_Movimientos'!G112,""))</f>
        <v/>
      </c>
      <c r="H112" t="str">
        <f>IF('03_Movimientos'!A112="","",'03_Movimientos'!I112)</f>
        <v/>
      </c>
      <c r="I112" t="str">
        <f>IF('03_Movimientos'!A112="","",'03_Movimientos'!J112)</f>
        <v/>
      </c>
      <c r="J112" t="str">
        <f>IF('03_Movimientos'!A112="","",'03_Movimientos'!O112)</f>
        <v/>
      </c>
      <c r="K112" t="str">
        <f>IF('03_Movimientos'!A112="","",'03_Movimientos'!P112)</f>
        <v/>
      </c>
      <c r="L112" t="str">
        <f>IF('03_Movimientos'!A112="","",'03_Movimientos'!K112)</f>
        <v/>
      </c>
      <c r="M112">
        <f>IF(A112="",M111,SUMPRODUCT((('03_Movimientos'!$O$10:O112-K112)&gt;0)*(('03_Movimientos'!$O$10:O112-K112)&lt;='03_Movimientos'!$D$10:D112)*('03_Movimientos'!$I$10:I112&gt;0)*('03_Movimientos'!$O$10:O112-K112)*'03_Movimientos'!$E$10:E112+(('03_Movimientos'!$O$10:O112-K112)&gt;'03_Movimientos'!$D$10:D112)*('03_Movimientos'!$I$10:I112&gt;0)*'03_Movimientos'!$D$10:D112*'03_Movimientos'!$E$10:E112))</f>
        <v>1060.5</v>
      </c>
      <c r="N112">
        <f t="shared" si="7"/>
        <v>0</v>
      </c>
      <c r="O112">
        <f t="shared" si="4"/>
        <v>0</v>
      </c>
      <c r="P112">
        <f t="shared" si="5"/>
        <v>0</v>
      </c>
      <c r="Q112">
        <f t="shared" si="6"/>
        <v>0</v>
      </c>
      <c r="R112" s="26" t="str">
        <f>IF(COUNTA('03_Movimientos'!A112:H112)=0,"",'03_Movimientos'!Q112)</f>
        <v/>
      </c>
    </row>
    <row r="113" spans="1:18" ht="16.05" customHeight="1">
      <c r="A113" t="str">
        <f>IF('03_Movimientos'!A113="","",'03_Movimientos'!A113)</f>
        <v/>
      </c>
      <c r="B113" t="str">
        <f>IF('03_Movimientos'!A113="","",'03_Movimientos'!B113)</f>
        <v/>
      </c>
      <c r="C113" t="str">
        <f>IF('03_Movimientos'!A113="","",'03_Movimientos'!C113)</f>
        <v/>
      </c>
      <c r="D113" t="str">
        <f>IF('03_Movimientos'!A113="","",'03_Movimientos'!D113)</f>
        <v/>
      </c>
      <c r="E113" t="str">
        <f>IF('03_Movimientos'!A113="","",IFERROR('03_Movimientos'!E113,""))</f>
        <v/>
      </c>
      <c r="F113" t="str">
        <f>IF('03_Movimientos'!A113="","",'03_Movimientos'!F113)</f>
        <v/>
      </c>
      <c r="G113" t="str">
        <f>IF('03_Movimientos'!A113="","",IFERROR('03_Movimientos'!G113,""))</f>
        <v/>
      </c>
      <c r="H113" t="str">
        <f>IF('03_Movimientos'!A113="","",'03_Movimientos'!I113)</f>
        <v/>
      </c>
      <c r="I113" t="str">
        <f>IF('03_Movimientos'!A113="","",'03_Movimientos'!J113)</f>
        <v/>
      </c>
      <c r="J113" t="str">
        <f>IF('03_Movimientos'!A113="","",'03_Movimientos'!O113)</f>
        <v/>
      </c>
      <c r="K113" t="str">
        <f>IF('03_Movimientos'!A113="","",'03_Movimientos'!P113)</f>
        <v/>
      </c>
      <c r="L113" t="str">
        <f>IF('03_Movimientos'!A113="","",'03_Movimientos'!K113)</f>
        <v/>
      </c>
      <c r="M113">
        <f>IF(A113="",M112,SUMPRODUCT((('03_Movimientos'!$O$10:O113-K113)&gt;0)*(('03_Movimientos'!$O$10:O113-K113)&lt;='03_Movimientos'!$D$10:D113)*('03_Movimientos'!$I$10:I113&gt;0)*('03_Movimientos'!$O$10:O113-K113)*'03_Movimientos'!$E$10:E113+(('03_Movimientos'!$O$10:O113-K113)&gt;'03_Movimientos'!$D$10:D113)*('03_Movimientos'!$I$10:I113&gt;0)*'03_Movimientos'!$D$10:D113*'03_Movimientos'!$E$10:E113))</f>
        <v>1060.5</v>
      </c>
      <c r="N113">
        <f t="shared" si="7"/>
        <v>0</v>
      </c>
      <c r="O113">
        <f t="shared" si="4"/>
        <v>0</v>
      </c>
      <c r="P113">
        <f t="shared" si="5"/>
        <v>0</v>
      </c>
      <c r="Q113">
        <f t="shared" si="6"/>
        <v>0</v>
      </c>
      <c r="R113" s="26" t="str">
        <f>IF(COUNTA('03_Movimientos'!A113:H113)=0,"",'03_Movimientos'!Q113)</f>
        <v/>
      </c>
    </row>
    <row r="114" spans="1:18" ht="16.05" customHeight="1">
      <c r="A114" t="str">
        <f>IF('03_Movimientos'!A114="","",'03_Movimientos'!A114)</f>
        <v/>
      </c>
      <c r="B114" t="str">
        <f>IF('03_Movimientos'!A114="","",'03_Movimientos'!B114)</f>
        <v/>
      </c>
      <c r="C114" t="str">
        <f>IF('03_Movimientos'!A114="","",'03_Movimientos'!C114)</f>
        <v/>
      </c>
      <c r="D114" t="str">
        <f>IF('03_Movimientos'!A114="","",'03_Movimientos'!D114)</f>
        <v/>
      </c>
      <c r="E114" t="str">
        <f>IF('03_Movimientos'!A114="","",IFERROR('03_Movimientos'!E114,""))</f>
        <v/>
      </c>
      <c r="F114" t="str">
        <f>IF('03_Movimientos'!A114="","",'03_Movimientos'!F114)</f>
        <v/>
      </c>
      <c r="G114" t="str">
        <f>IF('03_Movimientos'!A114="","",IFERROR('03_Movimientos'!G114,""))</f>
        <v/>
      </c>
      <c r="H114" t="str">
        <f>IF('03_Movimientos'!A114="","",'03_Movimientos'!I114)</f>
        <v/>
      </c>
      <c r="I114" t="str">
        <f>IF('03_Movimientos'!A114="","",'03_Movimientos'!J114)</f>
        <v/>
      </c>
      <c r="J114" t="str">
        <f>IF('03_Movimientos'!A114="","",'03_Movimientos'!O114)</f>
        <v/>
      </c>
      <c r="K114" t="str">
        <f>IF('03_Movimientos'!A114="","",'03_Movimientos'!P114)</f>
        <v/>
      </c>
      <c r="L114" t="str">
        <f>IF('03_Movimientos'!A114="","",'03_Movimientos'!K114)</f>
        <v/>
      </c>
      <c r="M114">
        <f>IF(A114="",M113,SUMPRODUCT((('03_Movimientos'!$O$10:O114-K114)&gt;0)*(('03_Movimientos'!$O$10:O114-K114)&lt;='03_Movimientos'!$D$10:D114)*('03_Movimientos'!$I$10:I114&gt;0)*('03_Movimientos'!$O$10:O114-K114)*'03_Movimientos'!$E$10:E114+(('03_Movimientos'!$O$10:O114-K114)&gt;'03_Movimientos'!$D$10:D114)*('03_Movimientos'!$I$10:I114&gt;0)*'03_Movimientos'!$D$10:D114*'03_Movimientos'!$E$10:E114))</f>
        <v>1060.5</v>
      </c>
      <c r="N114">
        <f t="shared" si="7"/>
        <v>0</v>
      </c>
      <c r="O114">
        <f t="shared" si="4"/>
        <v>0</v>
      </c>
      <c r="P114">
        <f t="shared" si="5"/>
        <v>0</v>
      </c>
      <c r="Q114">
        <f t="shared" si="6"/>
        <v>0</v>
      </c>
      <c r="R114" s="26" t="str">
        <f>IF(COUNTA('03_Movimientos'!A114:H114)=0,"",'03_Movimientos'!Q114)</f>
        <v/>
      </c>
    </row>
    <row r="115" spans="1:18" ht="16.05" customHeight="1">
      <c r="A115" t="str">
        <f>IF('03_Movimientos'!A115="","",'03_Movimientos'!A115)</f>
        <v/>
      </c>
      <c r="B115" t="str">
        <f>IF('03_Movimientos'!A115="","",'03_Movimientos'!B115)</f>
        <v/>
      </c>
      <c r="C115" t="str">
        <f>IF('03_Movimientos'!A115="","",'03_Movimientos'!C115)</f>
        <v/>
      </c>
      <c r="D115" t="str">
        <f>IF('03_Movimientos'!A115="","",'03_Movimientos'!D115)</f>
        <v/>
      </c>
      <c r="E115" t="str">
        <f>IF('03_Movimientos'!A115="","",IFERROR('03_Movimientos'!E115,""))</f>
        <v/>
      </c>
      <c r="F115" t="str">
        <f>IF('03_Movimientos'!A115="","",'03_Movimientos'!F115)</f>
        <v/>
      </c>
      <c r="G115" t="str">
        <f>IF('03_Movimientos'!A115="","",IFERROR('03_Movimientos'!G115,""))</f>
        <v/>
      </c>
      <c r="H115" t="str">
        <f>IF('03_Movimientos'!A115="","",'03_Movimientos'!I115)</f>
        <v/>
      </c>
      <c r="I115" t="str">
        <f>IF('03_Movimientos'!A115="","",'03_Movimientos'!J115)</f>
        <v/>
      </c>
      <c r="J115" t="str">
        <f>IF('03_Movimientos'!A115="","",'03_Movimientos'!O115)</f>
        <v/>
      </c>
      <c r="K115" t="str">
        <f>IF('03_Movimientos'!A115="","",'03_Movimientos'!P115)</f>
        <v/>
      </c>
      <c r="L115" t="str">
        <f>IF('03_Movimientos'!A115="","",'03_Movimientos'!K115)</f>
        <v/>
      </c>
      <c r="M115">
        <f>IF(A115="",M114,SUMPRODUCT((('03_Movimientos'!$O$10:O115-K115)&gt;0)*(('03_Movimientos'!$O$10:O115-K115)&lt;='03_Movimientos'!$D$10:D115)*('03_Movimientos'!$I$10:I115&gt;0)*('03_Movimientos'!$O$10:O115-K115)*'03_Movimientos'!$E$10:E115+(('03_Movimientos'!$O$10:O115-K115)&gt;'03_Movimientos'!$D$10:D115)*('03_Movimientos'!$I$10:I115&gt;0)*'03_Movimientos'!$D$10:D115*'03_Movimientos'!$E$10:E115))</f>
        <v>1060.5</v>
      </c>
      <c r="N115">
        <f t="shared" si="7"/>
        <v>0</v>
      </c>
      <c r="O115">
        <f t="shared" si="4"/>
        <v>0</v>
      </c>
      <c r="P115">
        <f t="shared" si="5"/>
        <v>0</v>
      </c>
      <c r="Q115">
        <f t="shared" si="6"/>
        <v>0</v>
      </c>
      <c r="R115" s="26" t="str">
        <f>IF(COUNTA('03_Movimientos'!A115:H115)=0,"",'03_Movimientos'!Q115)</f>
        <v/>
      </c>
    </row>
    <row r="116" spans="1:18" ht="16.05" customHeight="1">
      <c r="A116" t="str">
        <f>IF('03_Movimientos'!A116="","",'03_Movimientos'!A116)</f>
        <v/>
      </c>
      <c r="B116" t="str">
        <f>IF('03_Movimientos'!A116="","",'03_Movimientos'!B116)</f>
        <v/>
      </c>
      <c r="C116" t="str">
        <f>IF('03_Movimientos'!A116="","",'03_Movimientos'!C116)</f>
        <v/>
      </c>
      <c r="D116" t="str">
        <f>IF('03_Movimientos'!A116="","",'03_Movimientos'!D116)</f>
        <v/>
      </c>
      <c r="E116" t="str">
        <f>IF('03_Movimientos'!A116="","",IFERROR('03_Movimientos'!E116,""))</f>
        <v/>
      </c>
      <c r="F116" t="str">
        <f>IF('03_Movimientos'!A116="","",'03_Movimientos'!F116)</f>
        <v/>
      </c>
      <c r="G116" t="str">
        <f>IF('03_Movimientos'!A116="","",IFERROR('03_Movimientos'!G116,""))</f>
        <v/>
      </c>
      <c r="H116" t="str">
        <f>IF('03_Movimientos'!A116="","",'03_Movimientos'!I116)</f>
        <v/>
      </c>
      <c r="I116" t="str">
        <f>IF('03_Movimientos'!A116="","",'03_Movimientos'!J116)</f>
        <v/>
      </c>
      <c r="J116" t="str">
        <f>IF('03_Movimientos'!A116="","",'03_Movimientos'!O116)</f>
        <v/>
      </c>
      <c r="K116" t="str">
        <f>IF('03_Movimientos'!A116="","",'03_Movimientos'!P116)</f>
        <v/>
      </c>
      <c r="L116" t="str">
        <f>IF('03_Movimientos'!A116="","",'03_Movimientos'!K116)</f>
        <v/>
      </c>
      <c r="M116">
        <f>IF(A116="",M115,SUMPRODUCT((('03_Movimientos'!$O$10:O116-K116)&gt;0)*(('03_Movimientos'!$O$10:O116-K116)&lt;='03_Movimientos'!$D$10:D116)*('03_Movimientos'!$I$10:I116&gt;0)*('03_Movimientos'!$O$10:O116-K116)*'03_Movimientos'!$E$10:E116+(('03_Movimientos'!$O$10:O116-K116)&gt;'03_Movimientos'!$D$10:D116)*('03_Movimientos'!$I$10:I116&gt;0)*'03_Movimientos'!$D$10:D116*'03_Movimientos'!$E$10:E116))</f>
        <v>1060.5</v>
      </c>
      <c r="N116">
        <f t="shared" si="7"/>
        <v>0</v>
      </c>
      <c r="O116">
        <f t="shared" si="4"/>
        <v>0</v>
      </c>
      <c r="P116">
        <f t="shared" si="5"/>
        <v>0</v>
      </c>
      <c r="Q116">
        <f t="shared" si="6"/>
        <v>0</v>
      </c>
      <c r="R116" s="26" t="str">
        <f>IF(COUNTA('03_Movimientos'!A116:H116)=0,"",'03_Movimientos'!Q116)</f>
        <v/>
      </c>
    </row>
    <row r="117" spans="1:18" ht="16.05" customHeight="1">
      <c r="A117" t="str">
        <f>IF('03_Movimientos'!A117="","",'03_Movimientos'!A117)</f>
        <v/>
      </c>
      <c r="B117" t="str">
        <f>IF('03_Movimientos'!A117="","",'03_Movimientos'!B117)</f>
        <v/>
      </c>
      <c r="C117" t="str">
        <f>IF('03_Movimientos'!A117="","",'03_Movimientos'!C117)</f>
        <v/>
      </c>
      <c r="D117" t="str">
        <f>IF('03_Movimientos'!A117="","",'03_Movimientos'!D117)</f>
        <v/>
      </c>
      <c r="E117" t="str">
        <f>IF('03_Movimientos'!A117="","",IFERROR('03_Movimientos'!E117,""))</f>
        <v/>
      </c>
      <c r="F117" t="str">
        <f>IF('03_Movimientos'!A117="","",'03_Movimientos'!F117)</f>
        <v/>
      </c>
      <c r="G117" t="str">
        <f>IF('03_Movimientos'!A117="","",IFERROR('03_Movimientos'!G117,""))</f>
        <v/>
      </c>
      <c r="H117" t="str">
        <f>IF('03_Movimientos'!A117="","",'03_Movimientos'!I117)</f>
        <v/>
      </c>
      <c r="I117" t="str">
        <f>IF('03_Movimientos'!A117="","",'03_Movimientos'!J117)</f>
        <v/>
      </c>
      <c r="J117" t="str">
        <f>IF('03_Movimientos'!A117="","",'03_Movimientos'!O117)</f>
        <v/>
      </c>
      <c r="K117" t="str">
        <f>IF('03_Movimientos'!A117="","",'03_Movimientos'!P117)</f>
        <v/>
      </c>
      <c r="L117" t="str">
        <f>IF('03_Movimientos'!A117="","",'03_Movimientos'!K117)</f>
        <v/>
      </c>
      <c r="M117">
        <f>IF(A117="",M116,SUMPRODUCT((('03_Movimientos'!$O$10:O117-K117)&gt;0)*(('03_Movimientos'!$O$10:O117-K117)&lt;='03_Movimientos'!$D$10:D117)*('03_Movimientos'!$I$10:I117&gt;0)*('03_Movimientos'!$O$10:O117-K117)*'03_Movimientos'!$E$10:E117+(('03_Movimientos'!$O$10:O117-K117)&gt;'03_Movimientos'!$D$10:D117)*('03_Movimientos'!$I$10:I117&gt;0)*'03_Movimientos'!$D$10:D117*'03_Movimientos'!$E$10:E117))</f>
        <v>1060.5</v>
      </c>
      <c r="N117">
        <f t="shared" si="7"/>
        <v>0</v>
      </c>
      <c r="O117">
        <f t="shared" si="4"/>
        <v>0</v>
      </c>
      <c r="P117">
        <f t="shared" si="5"/>
        <v>0</v>
      </c>
      <c r="Q117">
        <f t="shared" si="6"/>
        <v>0</v>
      </c>
      <c r="R117" s="26" t="str">
        <f>IF(COUNTA('03_Movimientos'!A117:H117)=0,"",'03_Movimientos'!Q117)</f>
        <v/>
      </c>
    </row>
    <row r="118" spans="1:18" ht="16.05" customHeight="1">
      <c r="A118" t="str">
        <f>IF('03_Movimientos'!A118="","",'03_Movimientos'!A118)</f>
        <v/>
      </c>
      <c r="B118" t="str">
        <f>IF('03_Movimientos'!A118="","",'03_Movimientos'!B118)</f>
        <v/>
      </c>
      <c r="C118" t="str">
        <f>IF('03_Movimientos'!A118="","",'03_Movimientos'!C118)</f>
        <v/>
      </c>
      <c r="D118" t="str">
        <f>IF('03_Movimientos'!A118="","",'03_Movimientos'!D118)</f>
        <v/>
      </c>
      <c r="E118" t="str">
        <f>IF('03_Movimientos'!A118="","",IFERROR('03_Movimientos'!E118,""))</f>
        <v/>
      </c>
      <c r="F118" t="str">
        <f>IF('03_Movimientos'!A118="","",'03_Movimientos'!F118)</f>
        <v/>
      </c>
      <c r="G118" t="str">
        <f>IF('03_Movimientos'!A118="","",IFERROR('03_Movimientos'!G118,""))</f>
        <v/>
      </c>
      <c r="H118" t="str">
        <f>IF('03_Movimientos'!A118="","",'03_Movimientos'!I118)</f>
        <v/>
      </c>
      <c r="I118" t="str">
        <f>IF('03_Movimientos'!A118="","",'03_Movimientos'!J118)</f>
        <v/>
      </c>
      <c r="J118" t="str">
        <f>IF('03_Movimientos'!A118="","",'03_Movimientos'!O118)</f>
        <v/>
      </c>
      <c r="K118" t="str">
        <f>IF('03_Movimientos'!A118="","",'03_Movimientos'!P118)</f>
        <v/>
      </c>
      <c r="L118" t="str">
        <f>IF('03_Movimientos'!A118="","",'03_Movimientos'!K118)</f>
        <v/>
      </c>
      <c r="M118">
        <f>IF(A118="",M117,SUMPRODUCT((('03_Movimientos'!$O$10:O118-K118)&gt;0)*(('03_Movimientos'!$O$10:O118-K118)&lt;='03_Movimientos'!$D$10:D118)*('03_Movimientos'!$I$10:I118&gt;0)*('03_Movimientos'!$O$10:O118-K118)*'03_Movimientos'!$E$10:E118+(('03_Movimientos'!$O$10:O118-K118)&gt;'03_Movimientos'!$D$10:D118)*('03_Movimientos'!$I$10:I118&gt;0)*'03_Movimientos'!$D$10:D118*'03_Movimientos'!$E$10:E118))</f>
        <v>1060.5</v>
      </c>
      <c r="N118">
        <f t="shared" si="7"/>
        <v>0</v>
      </c>
      <c r="O118">
        <f t="shared" si="4"/>
        <v>0</v>
      </c>
      <c r="P118">
        <f t="shared" si="5"/>
        <v>0</v>
      </c>
      <c r="Q118">
        <f t="shared" si="6"/>
        <v>0</v>
      </c>
      <c r="R118" s="26" t="str">
        <f>IF(COUNTA('03_Movimientos'!A118:H118)=0,"",'03_Movimientos'!Q118)</f>
        <v/>
      </c>
    </row>
    <row r="119" spans="1:18" ht="16.05" customHeight="1">
      <c r="A119" t="str">
        <f>IF('03_Movimientos'!A119="","",'03_Movimientos'!A119)</f>
        <v/>
      </c>
      <c r="B119" t="str">
        <f>IF('03_Movimientos'!A119="","",'03_Movimientos'!B119)</f>
        <v/>
      </c>
      <c r="C119" t="str">
        <f>IF('03_Movimientos'!A119="","",'03_Movimientos'!C119)</f>
        <v/>
      </c>
      <c r="D119" t="str">
        <f>IF('03_Movimientos'!A119="","",'03_Movimientos'!D119)</f>
        <v/>
      </c>
      <c r="E119" t="str">
        <f>IF('03_Movimientos'!A119="","",IFERROR('03_Movimientos'!E119,""))</f>
        <v/>
      </c>
      <c r="F119" t="str">
        <f>IF('03_Movimientos'!A119="","",'03_Movimientos'!F119)</f>
        <v/>
      </c>
      <c r="G119" t="str">
        <f>IF('03_Movimientos'!A119="","",IFERROR('03_Movimientos'!G119,""))</f>
        <v/>
      </c>
      <c r="H119" t="str">
        <f>IF('03_Movimientos'!A119="","",'03_Movimientos'!I119)</f>
        <v/>
      </c>
      <c r="I119" t="str">
        <f>IF('03_Movimientos'!A119="","",'03_Movimientos'!J119)</f>
        <v/>
      </c>
      <c r="J119" t="str">
        <f>IF('03_Movimientos'!A119="","",'03_Movimientos'!O119)</f>
        <v/>
      </c>
      <c r="K119" t="str">
        <f>IF('03_Movimientos'!A119="","",'03_Movimientos'!P119)</f>
        <v/>
      </c>
      <c r="L119" t="str">
        <f>IF('03_Movimientos'!A119="","",'03_Movimientos'!K119)</f>
        <v/>
      </c>
      <c r="M119">
        <f>IF(A119="",M118,SUMPRODUCT((('03_Movimientos'!$O$10:O119-K119)&gt;0)*(('03_Movimientos'!$O$10:O119-K119)&lt;='03_Movimientos'!$D$10:D119)*('03_Movimientos'!$I$10:I119&gt;0)*('03_Movimientos'!$O$10:O119-K119)*'03_Movimientos'!$E$10:E119+(('03_Movimientos'!$O$10:O119-K119)&gt;'03_Movimientos'!$D$10:D119)*('03_Movimientos'!$I$10:I119&gt;0)*'03_Movimientos'!$D$10:D119*'03_Movimientos'!$E$10:E119))</f>
        <v>1060.5</v>
      </c>
      <c r="N119">
        <f t="shared" si="7"/>
        <v>0</v>
      </c>
      <c r="O119">
        <f t="shared" si="4"/>
        <v>0</v>
      </c>
      <c r="P119">
        <f t="shared" si="5"/>
        <v>0</v>
      </c>
      <c r="Q119">
        <f t="shared" si="6"/>
        <v>0</v>
      </c>
      <c r="R119" s="26" t="str">
        <f>IF(COUNTA('03_Movimientos'!A119:H119)=0,"",'03_Movimientos'!Q119)</f>
        <v/>
      </c>
    </row>
    <row r="120" spans="1:18" ht="16.05" customHeight="1">
      <c r="A120" t="str">
        <f>IF('03_Movimientos'!A120="","",'03_Movimientos'!A120)</f>
        <v/>
      </c>
      <c r="B120" t="str">
        <f>IF('03_Movimientos'!A120="","",'03_Movimientos'!B120)</f>
        <v/>
      </c>
      <c r="C120" t="str">
        <f>IF('03_Movimientos'!A120="","",'03_Movimientos'!C120)</f>
        <v/>
      </c>
      <c r="D120" t="str">
        <f>IF('03_Movimientos'!A120="","",'03_Movimientos'!D120)</f>
        <v/>
      </c>
      <c r="E120" t="str">
        <f>IF('03_Movimientos'!A120="","",IFERROR('03_Movimientos'!E120,""))</f>
        <v/>
      </c>
      <c r="F120" t="str">
        <f>IF('03_Movimientos'!A120="","",'03_Movimientos'!F120)</f>
        <v/>
      </c>
      <c r="G120" t="str">
        <f>IF('03_Movimientos'!A120="","",IFERROR('03_Movimientos'!G120,""))</f>
        <v/>
      </c>
      <c r="H120" t="str">
        <f>IF('03_Movimientos'!A120="","",'03_Movimientos'!I120)</f>
        <v/>
      </c>
      <c r="I120" t="str">
        <f>IF('03_Movimientos'!A120="","",'03_Movimientos'!J120)</f>
        <v/>
      </c>
      <c r="J120" t="str">
        <f>IF('03_Movimientos'!A120="","",'03_Movimientos'!O120)</f>
        <v/>
      </c>
      <c r="K120" t="str">
        <f>IF('03_Movimientos'!A120="","",'03_Movimientos'!P120)</f>
        <v/>
      </c>
      <c r="L120" t="str">
        <f>IF('03_Movimientos'!A120="","",'03_Movimientos'!K120)</f>
        <v/>
      </c>
      <c r="M120">
        <f>IF(A120="",M119,SUMPRODUCT((('03_Movimientos'!$O$10:O120-K120)&gt;0)*(('03_Movimientos'!$O$10:O120-K120)&lt;='03_Movimientos'!$D$10:D120)*('03_Movimientos'!$I$10:I120&gt;0)*('03_Movimientos'!$O$10:O120-K120)*'03_Movimientos'!$E$10:E120+(('03_Movimientos'!$O$10:O120-K120)&gt;'03_Movimientos'!$D$10:D120)*('03_Movimientos'!$I$10:I120&gt;0)*'03_Movimientos'!$D$10:D120*'03_Movimientos'!$E$10:E120))</f>
        <v>1060.5</v>
      </c>
      <c r="N120">
        <f t="shared" si="7"/>
        <v>0</v>
      </c>
      <c r="O120">
        <f t="shared" si="4"/>
        <v>0</v>
      </c>
      <c r="P120">
        <f t="shared" si="5"/>
        <v>0</v>
      </c>
      <c r="Q120">
        <f t="shared" si="6"/>
        <v>0</v>
      </c>
      <c r="R120" s="26" t="str">
        <f>IF(COUNTA('03_Movimientos'!A120:H120)=0,"",'03_Movimientos'!Q120)</f>
        <v/>
      </c>
    </row>
    <row r="121" spans="1:18" ht="16.05" customHeight="1">
      <c r="A121" t="str">
        <f>IF('03_Movimientos'!A121="","",'03_Movimientos'!A121)</f>
        <v/>
      </c>
      <c r="B121" t="str">
        <f>IF('03_Movimientos'!A121="","",'03_Movimientos'!B121)</f>
        <v/>
      </c>
      <c r="C121" t="str">
        <f>IF('03_Movimientos'!A121="","",'03_Movimientos'!C121)</f>
        <v/>
      </c>
      <c r="D121" t="str">
        <f>IF('03_Movimientos'!A121="","",'03_Movimientos'!D121)</f>
        <v/>
      </c>
      <c r="E121" t="str">
        <f>IF('03_Movimientos'!A121="","",IFERROR('03_Movimientos'!E121,""))</f>
        <v/>
      </c>
      <c r="F121" t="str">
        <f>IF('03_Movimientos'!A121="","",'03_Movimientos'!F121)</f>
        <v/>
      </c>
      <c r="G121" t="str">
        <f>IF('03_Movimientos'!A121="","",IFERROR('03_Movimientos'!G121,""))</f>
        <v/>
      </c>
      <c r="H121" t="str">
        <f>IF('03_Movimientos'!A121="","",'03_Movimientos'!I121)</f>
        <v/>
      </c>
      <c r="I121" t="str">
        <f>IF('03_Movimientos'!A121="","",'03_Movimientos'!J121)</f>
        <v/>
      </c>
      <c r="J121" t="str">
        <f>IF('03_Movimientos'!A121="","",'03_Movimientos'!O121)</f>
        <v/>
      </c>
      <c r="K121" t="str">
        <f>IF('03_Movimientos'!A121="","",'03_Movimientos'!P121)</f>
        <v/>
      </c>
      <c r="L121" t="str">
        <f>IF('03_Movimientos'!A121="","",'03_Movimientos'!K121)</f>
        <v/>
      </c>
      <c r="M121">
        <f>IF(A121="",M120,SUMPRODUCT((('03_Movimientos'!$O$10:O121-K121)&gt;0)*(('03_Movimientos'!$O$10:O121-K121)&lt;='03_Movimientos'!$D$10:D121)*('03_Movimientos'!$I$10:I121&gt;0)*('03_Movimientos'!$O$10:O121-K121)*'03_Movimientos'!$E$10:E121+(('03_Movimientos'!$O$10:O121-K121)&gt;'03_Movimientos'!$D$10:D121)*('03_Movimientos'!$I$10:I121&gt;0)*'03_Movimientos'!$D$10:D121*'03_Movimientos'!$E$10:E121))</f>
        <v>1060.5</v>
      </c>
      <c r="N121">
        <f t="shared" si="7"/>
        <v>0</v>
      </c>
      <c r="O121">
        <f t="shared" si="4"/>
        <v>0</v>
      </c>
      <c r="P121">
        <f t="shared" si="5"/>
        <v>0</v>
      </c>
      <c r="Q121">
        <f t="shared" si="6"/>
        <v>0</v>
      </c>
      <c r="R121" s="26" t="str">
        <f>IF(COUNTA('03_Movimientos'!A121:H121)=0,"",'03_Movimientos'!Q121)</f>
        <v/>
      </c>
    </row>
    <row r="122" spans="1:18" ht="16.05" customHeight="1">
      <c r="A122" t="str">
        <f>IF('03_Movimientos'!A122="","",'03_Movimientos'!A122)</f>
        <v/>
      </c>
      <c r="B122" t="str">
        <f>IF('03_Movimientos'!A122="","",'03_Movimientos'!B122)</f>
        <v/>
      </c>
      <c r="C122" t="str">
        <f>IF('03_Movimientos'!A122="","",'03_Movimientos'!C122)</f>
        <v/>
      </c>
      <c r="D122" t="str">
        <f>IF('03_Movimientos'!A122="","",'03_Movimientos'!D122)</f>
        <v/>
      </c>
      <c r="E122" t="str">
        <f>IF('03_Movimientos'!A122="","",IFERROR('03_Movimientos'!E122,""))</f>
        <v/>
      </c>
      <c r="F122" t="str">
        <f>IF('03_Movimientos'!A122="","",'03_Movimientos'!F122)</f>
        <v/>
      </c>
      <c r="G122" t="str">
        <f>IF('03_Movimientos'!A122="","",IFERROR('03_Movimientos'!G122,""))</f>
        <v/>
      </c>
      <c r="H122" t="str">
        <f>IF('03_Movimientos'!A122="","",'03_Movimientos'!I122)</f>
        <v/>
      </c>
      <c r="I122" t="str">
        <f>IF('03_Movimientos'!A122="","",'03_Movimientos'!J122)</f>
        <v/>
      </c>
      <c r="J122" t="str">
        <f>IF('03_Movimientos'!A122="","",'03_Movimientos'!O122)</f>
        <v/>
      </c>
      <c r="K122" t="str">
        <f>IF('03_Movimientos'!A122="","",'03_Movimientos'!P122)</f>
        <v/>
      </c>
      <c r="L122" t="str">
        <f>IF('03_Movimientos'!A122="","",'03_Movimientos'!K122)</f>
        <v/>
      </c>
      <c r="M122">
        <f>IF(A122="",M121,SUMPRODUCT((('03_Movimientos'!$O$10:O122-K122)&gt;0)*(('03_Movimientos'!$O$10:O122-K122)&lt;='03_Movimientos'!$D$10:D122)*('03_Movimientos'!$I$10:I122&gt;0)*('03_Movimientos'!$O$10:O122-K122)*'03_Movimientos'!$E$10:E122+(('03_Movimientos'!$O$10:O122-K122)&gt;'03_Movimientos'!$D$10:D122)*('03_Movimientos'!$I$10:I122&gt;0)*'03_Movimientos'!$D$10:D122*'03_Movimientos'!$E$10:E122))</f>
        <v>1060.5</v>
      </c>
      <c r="N122">
        <f t="shared" si="7"/>
        <v>0</v>
      </c>
      <c r="O122">
        <f t="shared" si="4"/>
        <v>0</v>
      </c>
      <c r="P122">
        <f t="shared" si="5"/>
        <v>0</v>
      </c>
      <c r="Q122">
        <f t="shared" si="6"/>
        <v>0</v>
      </c>
      <c r="R122" s="26" t="str">
        <f>IF(COUNTA('03_Movimientos'!A122:H122)=0,"",'03_Movimientos'!Q122)</f>
        <v/>
      </c>
    </row>
    <row r="123" spans="1:18" ht="16.05" customHeight="1">
      <c r="A123" t="str">
        <f>IF('03_Movimientos'!A123="","",'03_Movimientos'!A123)</f>
        <v/>
      </c>
      <c r="B123" t="str">
        <f>IF('03_Movimientos'!A123="","",'03_Movimientos'!B123)</f>
        <v/>
      </c>
      <c r="C123" t="str">
        <f>IF('03_Movimientos'!A123="","",'03_Movimientos'!C123)</f>
        <v/>
      </c>
      <c r="D123" t="str">
        <f>IF('03_Movimientos'!A123="","",'03_Movimientos'!D123)</f>
        <v/>
      </c>
      <c r="E123" t="str">
        <f>IF('03_Movimientos'!A123="","",IFERROR('03_Movimientos'!E123,""))</f>
        <v/>
      </c>
      <c r="F123" t="str">
        <f>IF('03_Movimientos'!A123="","",'03_Movimientos'!F123)</f>
        <v/>
      </c>
      <c r="G123" t="str">
        <f>IF('03_Movimientos'!A123="","",IFERROR('03_Movimientos'!G123,""))</f>
        <v/>
      </c>
      <c r="H123" t="str">
        <f>IF('03_Movimientos'!A123="","",'03_Movimientos'!I123)</f>
        <v/>
      </c>
      <c r="I123" t="str">
        <f>IF('03_Movimientos'!A123="","",'03_Movimientos'!J123)</f>
        <v/>
      </c>
      <c r="J123" t="str">
        <f>IF('03_Movimientos'!A123="","",'03_Movimientos'!O123)</f>
        <v/>
      </c>
      <c r="K123" t="str">
        <f>IF('03_Movimientos'!A123="","",'03_Movimientos'!P123)</f>
        <v/>
      </c>
      <c r="L123" t="str">
        <f>IF('03_Movimientos'!A123="","",'03_Movimientos'!K123)</f>
        <v/>
      </c>
      <c r="M123">
        <f>IF(A123="",M122,SUMPRODUCT((('03_Movimientos'!$O$10:O123-K123)&gt;0)*(('03_Movimientos'!$O$10:O123-K123)&lt;='03_Movimientos'!$D$10:D123)*('03_Movimientos'!$I$10:I123&gt;0)*('03_Movimientos'!$O$10:O123-K123)*'03_Movimientos'!$E$10:E123+(('03_Movimientos'!$O$10:O123-K123)&gt;'03_Movimientos'!$D$10:D123)*('03_Movimientos'!$I$10:I123&gt;0)*'03_Movimientos'!$D$10:D123*'03_Movimientos'!$E$10:E123))</f>
        <v>1060.5</v>
      </c>
      <c r="N123">
        <f t="shared" si="7"/>
        <v>0</v>
      </c>
      <c r="O123">
        <f t="shared" si="4"/>
        <v>0</v>
      </c>
      <c r="P123">
        <f t="shared" si="5"/>
        <v>0</v>
      </c>
      <c r="Q123">
        <f t="shared" si="6"/>
        <v>0</v>
      </c>
      <c r="R123" s="26" t="str">
        <f>IF(COUNTA('03_Movimientos'!A123:H123)=0,"",'03_Movimientos'!Q123)</f>
        <v/>
      </c>
    </row>
    <row r="124" spans="1:18" ht="16.05" customHeight="1">
      <c r="A124" t="str">
        <f>IF('03_Movimientos'!A124="","",'03_Movimientos'!A124)</f>
        <v/>
      </c>
      <c r="B124" t="str">
        <f>IF('03_Movimientos'!A124="","",'03_Movimientos'!B124)</f>
        <v/>
      </c>
      <c r="C124" t="str">
        <f>IF('03_Movimientos'!A124="","",'03_Movimientos'!C124)</f>
        <v/>
      </c>
      <c r="D124" t="str">
        <f>IF('03_Movimientos'!A124="","",'03_Movimientos'!D124)</f>
        <v/>
      </c>
      <c r="E124" t="str">
        <f>IF('03_Movimientos'!A124="","",IFERROR('03_Movimientos'!E124,""))</f>
        <v/>
      </c>
      <c r="F124" t="str">
        <f>IF('03_Movimientos'!A124="","",'03_Movimientos'!F124)</f>
        <v/>
      </c>
      <c r="G124" t="str">
        <f>IF('03_Movimientos'!A124="","",IFERROR('03_Movimientos'!G124,""))</f>
        <v/>
      </c>
      <c r="H124" t="str">
        <f>IF('03_Movimientos'!A124="","",'03_Movimientos'!I124)</f>
        <v/>
      </c>
      <c r="I124" t="str">
        <f>IF('03_Movimientos'!A124="","",'03_Movimientos'!J124)</f>
        <v/>
      </c>
      <c r="J124" t="str">
        <f>IF('03_Movimientos'!A124="","",'03_Movimientos'!O124)</f>
        <v/>
      </c>
      <c r="K124" t="str">
        <f>IF('03_Movimientos'!A124="","",'03_Movimientos'!P124)</f>
        <v/>
      </c>
      <c r="L124" t="str">
        <f>IF('03_Movimientos'!A124="","",'03_Movimientos'!K124)</f>
        <v/>
      </c>
      <c r="M124">
        <f>IF(A124="",M123,SUMPRODUCT((('03_Movimientos'!$O$10:O124-K124)&gt;0)*(('03_Movimientos'!$O$10:O124-K124)&lt;='03_Movimientos'!$D$10:D124)*('03_Movimientos'!$I$10:I124&gt;0)*('03_Movimientos'!$O$10:O124-K124)*'03_Movimientos'!$E$10:E124+(('03_Movimientos'!$O$10:O124-K124)&gt;'03_Movimientos'!$D$10:D124)*('03_Movimientos'!$I$10:I124&gt;0)*'03_Movimientos'!$D$10:D124*'03_Movimientos'!$E$10:E124))</f>
        <v>1060.5</v>
      </c>
      <c r="N124">
        <f t="shared" si="7"/>
        <v>0</v>
      </c>
      <c r="O124">
        <f t="shared" si="4"/>
        <v>0</v>
      </c>
      <c r="P124">
        <f t="shared" si="5"/>
        <v>0</v>
      </c>
      <c r="Q124">
        <f t="shared" si="6"/>
        <v>0</v>
      </c>
      <c r="R124" s="26" t="str">
        <f>IF(COUNTA('03_Movimientos'!A124:H124)=0,"",'03_Movimientos'!Q124)</f>
        <v/>
      </c>
    </row>
    <row r="125" spans="1:18" ht="16.05" customHeight="1">
      <c r="A125" t="str">
        <f>IF('03_Movimientos'!A125="","",'03_Movimientos'!A125)</f>
        <v/>
      </c>
      <c r="B125" t="str">
        <f>IF('03_Movimientos'!A125="","",'03_Movimientos'!B125)</f>
        <v/>
      </c>
      <c r="C125" t="str">
        <f>IF('03_Movimientos'!A125="","",'03_Movimientos'!C125)</f>
        <v/>
      </c>
      <c r="D125" t="str">
        <f>IF('03_Movimientos'!A125="","",'03_Movimientos'!D125)</f>
        <v/>
      </c>
      <c r="E125" t="str">
        <f>IF('03_Movimientos'!A125="","",IFERROR('03_Movimientos'!E125,""))</f>
        <v/>
      </c>
      <c r="F125" t="str">
        <f>IF('03_Movimientos'!A125="","",'03_Movimientos'!F125)</f>
        <v/>
      </c>
      <c r="G125" t="str">
        <f>IF('03_Movimientos'!A125="","",IFERROR('03_Movimientos'!G125,""))</f>
        <v/>
      </c>
      <c r="H125" t="str">
        <f>IF('03_Movimientos'!A125="","",'03_Movimientos'!I125)</f>
        <v/>
      </c>
      <c r="I125" t="str">
        <f>IF('03_Movimientos'!A125="","",'03_Movimientos'!J125)</f>
        <v/>
      </c>
      <c r="J125" t="str">
        <f>IF('03_Movimientos'!A125="","",'03_Movimientos'!O125)</f>
        <v/>
      </c>
      <c r="K125" t="str">
        <f>IF('03_Movimientos'!A125="","",'03_Movimientos'!P125)</f>
        <v/>
      </c>
      <c r="L125" t="str">
        <f>IF('03_Movimientos'!A125="","",'03_Movimientos'!K125)</f>
        <v/>
      </c>
      <c r="M125">
        <f>IF(A125="",M124,SUMPRODUCT((('03_Movimientos'!$O$10:O125-K125)&gt;0)*(('03_Movimientos'!$O$10:O125-K125)&lt;='03_Movimientos'!$D$10:D125)*('03_Movimientos'!$I$10:I125&gt;0)*('03_Movimientos'!$O$10:O125-K125)*'03_Movimientos'!$E$10:E125+(('03_Movimientos'!$O$10:O125-K125)&gt;'03_Movimientos'!$D$10:D125)*('03_Movimientos'!$I$10:I125&gt;0)*'03_Movimientos'!$D$10:D125*'03_Movimientos'!$E$10:E125))</f>
        <v>1060.5</v>
      </c>
      <c r="N125">
        <f t="shared" si="7"/>
        <v>0</v>
      </c>
      <c r="O125">
        <f t="shared" si="4"/>
        <v>0</v>
      </c>
      <c r="P125">
        <f t="shared" si="5"/>
        <v>0</v>
      </c>
      <c r="Q125">
        <f t="shared" si="6"/>
        <v>0</v>
      </c>
      <c r="R125" s="26" t="str">
        <f>IF(COUNTA('03_Movimientos'!A125:H125)=0,"",'03_Movimientos'!Q125)</f>
        <v/>
      </c>
    </row>
    <row r="126" spans="1:18" ht="16.05" customHeight="1">
      <c r="A126" t="str">
        <f>IF('03_Movimientos'!A126="","",'03_Movimientos'!A126)</f>
        <v/>
      </c>
      <c r="B126" t="str">
        <f>IF('03_Movimientos'!A126="","",'03_Movimientos'!B126)</f>
        <v/>
      </c>
      <c r="C126" t="str">
        <f>IF('03_Movimientos'!A126="","",'03_Movimientos'!C126)</f>
        <v/>
      </c>
      <c r="D126" t="str">
        <f>IF('03_Movimientos'!A126="","",'03_Movimientos'!D126)</f>
        <v/>
      </c>
      <c r="E126" t="str">
        <f>IF('03_Movimientos'!A126="","",IFERROR('03_Movimientos'!E126,""))</f>
        <v/>
      </c>
      <c r="F126" t="str">
        <f>IF('03_Movimientos'!A126="","",'03_Movimientos'!F126)</f>
        <v/>
      </c>
      <c r="G126" t="str">
        <f>IF('03_Movimientos'!A126="","",IFERROR('03_Movimientos'!G126,""))</f>
        <v/>
      </c>
      <c r="H126" t="str">
        <f>IF('03_Movimientos'!A126="","",'03_Movimientos'!I126)</f>
        <v/>
      </c>
      <c r="I126" t="str">
        <f>IF('03_Movimientos'!A126="","",'03_Movimientos'!J126)</f>
        <v/>
      </c>
      <c r="J126" t="str">
        <f>IF('03_Movimientos'!A126="","",'03_Movimientos'!O126)</f>
        <v/>
      </c>
      <c r="K126" t="str">
        <f>IF('03_Movimientos'!A126="","",'03_Movimientos'!P126)</f>
        <v/>
      </c>
      <c r="L126" t="str">
        <f>IF('03_Movimientos'!A126="","",'03_Movimientos'!K126)</f>
        <v/>
      </c>
      <c r="M126">
        <f>IF(A126="",M125,SUMPRODUCT((('03_Movimientos'!$O$10:O126-K126)&gt;0)*(('03_Movimientos'!$O$10:O126-K126)&lt;='03_Movimientos'!$D$10:D126)*('03_Movimientos'!$I$10:I126&gt;0)*('03_Movimientos'!$O$10:O126-K126)*'03_Movimientos'!$E$10:E126+(('03_Movimientos'!$O$10:O126-K126)&gt;'03_Movimientos'!$D$10:D126)*('03_Movimientos'!$I$10:I126&gt;0)*'03_Movimientos'!$D$10:D126*'03_Movimientos'!$E$10:E126))</f>
        <v>1060.5</v>
      </c>
      <c r="N126">
        <f t="shared" si="7"/>
        <v>0</v>
      </c>
      <c r="O126">
        <f t="shared" si="4"/>
        <v>0</v>
      </c>
      <c r="P126">
        <f t="shared" si="5"/>
        <v>0</v>
      </c>
      <c r="Q126">
        <f t="shared" si="6"/>
        <v>0</v>
      </c>
      <c r="R126" s="26" t="str">
        <f>IF(COUNTA('03_Movimientos'!A126:H126)=0,"",'03_Movimientos'!Q126)</f>
        <v/>
      </c>
    </row>
    <row r="127" spans="1:18" ht="16.05" customHeight="1">
      <c r="A127" t="str">
        <f>IF('03_Movimientos'!A127="","",'03_Movimientos'!A127)</f>
        <v/>
      </c>
      <c r="B127" t="str">
        <f>IF('03_Movimientos'!A127="","",'03_Movimientos'!B127)</f>
        <v/>
      </c>
      <c r="C127" t="str">
        <f>IF('03_Movimientos'!A127="","",'03_Movimientos'!C127)</f>
        <v/>
      </c>
      <c r="D127" t="str">
        <f>IF('03_Movimientos'!A127="","",'03_Movimientos'!D127)</f>
        <v/>
      </c>
      <c r="E127" t="str">
        <f>IF('03_Movimientos'!A127="","",IFERROR('03_Movimientos'!E127,""))</f>
        <v/>
      </c>
      <c r="F127" t="str">
        <f>IF('03_Movimientos'!A127="","",'03_Movimientos'!F127)</f>
        <v/>
      </c>
      <c r="G127" t="str">
        <f>IF('03_Movimientos'!A127="","",IFERROR('03_Movimientos'!G127,""))</f>
        <v/>
      </c>
      <c r="H127" t="str">
        <f>IF('03_Movimientos'!A127="","",'03_Movimientos'!I127)</f>
        <v/>
      </c>
      <c r="I127" t="str">
        <f>IF('03_Movimientos'!A127="","",'03_Movimientos'!J127)</f>
        <v/>
      </c>
      <c r="J127" t="str">
        <f>IF('03_Movimientos'!A127="","",'03_Movimientos'!O127)</f>
        <v/>
      </c>
      <c r="K127" t="str">
        <f>IF('03_Movimientos'!A127="","",'03_Movimientos'!P127)</f>
        <v/>
      </c>
      <c r="L127" t="str">
        <f>IF('03_Movimientos'!A127="","",'03_Movimientos'!K127)</f>
        <v/>
      </c>
      <c r="M127">
        <f>IF(A127="",M126,SUMPRODUCT((('03_Movimientos'!$O$10:O127-K127)&gt;0)*(('03_Movimientos'!$O$10:O127-K127)&lt;='03_Movimientos'!$D$10:D127)*('03_Movimientos'!$I$10:I127&gt;0)*('03_Movimientos'!$O$10:O127-K127)*'03_Movimientos'!$E$10:E127+(('03_Movimientos'!$O$10:O127-K127)&gt;'03_Movimientos'!$D$10:D127)*('03_Movimientos'!$I$10:I127&gt;0)*'03_Movimientos'!$D$10:D127*'03_Movimientos'!$E$10:E127))</f>
        <v>1060.5</v>
      </c>
      <c r="N127">
        <f t="shared" si="7"/>
        <v>0</v>
      </c>
      <c r="O127">
        <f t="shared" si="4"/>
        <v>0</v>
      </c>
      <c r="P127">
        <f t="shared" si="5"/>
        <v>0</v>
      </c>
      <c r="Q127">
        <f t="shared" si="6"/>
        <v>0</v>
      </c>
      <c r="R127" s="26" t="str">
        <f>IF(COUNTA('03_Movimientos'!A127:H127)=0,"",'03_Movimientos'!Q127)</f>
        <v/>
      </c>
    </row>
    <row r="128" spans="1:18" ht="16.05" customHeight="1">
      <c r="A128" t="str">
        <f>IF('03_Movimientos'!A128="","",'03_Movimientos'!A128)</f>
        <v/>
      </c>
      <c r="B128" t="str">
        <f>IF('03_Movimientos'!A128="","",'03_Movimientos'!B128)</f>
        <v/>
      </c>
      <c r="C128" t="str">
        <f>IF('03_Movimientos'!A128="","",'03_Movimientos'!C128)</f>
        <v/>
      </c>
      <c r="D128" t="str">
        <f>IF('03_Movimientos'!A128="","",'03_Movimientos'!D128)</f>
        <v/>
      </c>
      <c r="E128" t="str">
        <f>IF('03_Movimientos'!A128="","",IFERROR('03_Movimientos'!E128,""))</f>
        <v/>
      </c>
      <c r="F128" t="str">
        <f>IF('03_Movimientos'!A128="","",'03_Movimientos'!F128)</f>
        <v/>
      </c>
      <c r="G128" t="str">
        <f>IF('03_Movimientos'!A128="","",IFERROR('03_Movimientos'!G128,""))</f>
        <v/>
      </c>
      <c r="H128" t="str">
        <f>IF('03_Movimientos'!A128="","",'03_Movimientos'!I128)</f>
        <v/>
      </c>
      <c r="I128" t="str">
        <f>IF('03_Movimientos'!A128="","",'03_Movimientos'!J128)</f>
        <v/>
      </c>
      <c r="J128" t="str">
        <f>IF('03_Movimientos'!A128="","",'03_Movimientos'!O128)</f>
        <v/>
      </c>
      <c r="K128" t="str">
        <f>IF('03_Movimientos'!A128="","",'03_Movimientos'!P128)</f>
        <v/>
      </c>
      <c r="L128" t="str">
        <f>IF('03_Movimientos'!A128="","",'03_Movimientos'!K128)</f>
        <v/>
      </c>
      <c r="M128">
        <f>IF(A128="",M127,SUMPRODUCT((('03_Movimientos'!$O$10:O128-K128)&gt;0)*(('03_Movimientos'!$O$10:O128-K128)&lt;='03_Movimientos'!$D$10:D128)*('03_Movimientos'!$I$10:I128&gt;0)*('03_Movimientos'!$O$10:O128-K128)*'03_Movimientos'!$E$10:E128+(('03_Movimientos'!$O$10:O128-K128)&gt;'03_Movimientos'!$D$10:D128)*('03_Movimientos'!$I$10:I128&gt;0)*'03_Movimientos'!$D$10:D128*'03_Movimientos'!$E$10:E128))</f>
        <v>1060.5</v>
      </c>
      <c r="N128">
        <f t="shared" si="7"/>
        <v>0</v>
      </c>
      <c r="O128">
        <f t="shared" si="4"/>
        <v>0</v>
      </c>
      <c r="P128">
        <f t="shared" si="5"/>
        <v>0</v>
      </c>
      <c r="Q128">
        <f t="shared" si="6"/>
        <v>0</v>
      </c>
      <c r="R128" s="26" t="str">
        <f>IF(COUNTA('03_Movimientos'!A128:H128)=0,"",'03_Movimientos'!Q128)</f>
        <v/>
      </c>
    </row>
    <row r="129" spans="1:18" ht="16.05" customHeight="1">
      <c r="A129" t="str">
        <f>IF('03_Movimientos'!A129="","",'03_Movimientos'!A129)</f>
        <v/>
      </c>
      <c r="B129" t="str">
        <f>IF('03_Movimientos'!A129="","",'03_Movimientos'!B129)</f>
        <v/>
      </c>
      <c r="C129" t="str">
        <f>IF('03_Movimientos'!A129="","",'03_Movimientos'!C129)</f>
        <v/>
      </c>
      <c r="D129" t="str">
        <f>IF('03_Movimientos'!A129="","",'03_Movimientos'!D129)</f>
        <v/>
      </c>
      <c r="E129" t="str">
        <f>IF('03_Movimientos'!A129="","",IFERROR('03_Movimientos'!E129,""))</f>
        <v/>
      </c>
      <c r="F129" t="str">
        <f>IF('03_Movimientos'!A129="","",'03_Movimientos'!F129)</f>
        <v/>
      </c>
      <c r="G129" t="str">
        <f>IF('03_Movimientos'!A129="","",IFERROR('03_Movimientos'!G129,""))</f>
        <v/>
      </c>
      <c r="H129" t="str">
        <f>IF('03_Movimientos'!A129="","",'03_Movimientos'!I129)</f>
        <v/>
      </c>
      <c r="I129" t="str">
        <f>IF('03_Movimientos'!A129="","",'03_Movimientos'!J129)</f>
        <v/>
      </c>
      <c r="J129" t="str">
        <f>IF('03_Movimientos'!A129="","",'03_Movimientos'!O129)</f>
        <v/>
      </c>
      <c r="K129" t="str">
        <f>IF('03_Movimientos'!A129="","",'03_Movimientos'!P129)</f>
        <v/>
      </c>
      <c r="L129" t="str">
        <f>IF('03_Movimientos'!A129="","",'03_Movimientos'!K129)</f>
        <v/>
      </c>
      <c r="M129">
        <f>IF(A129="",M128,SUMPRODUCT((('03_Movimientos'!$O$10:O129-K129)&gt;0)*(('03_Movimientos'!$O$10:O129-K129)&lt;='03_Movimientos'!$D$10:D129)*('03_Movimientos'!$I$10:I129&gt;0)*('03_Movimientos'!$O$10:O129-K129)*'03_Movimientos'!$E$10:E129+(('03_Movimientos'!$O$10:O129-K129)&gt;'03_Movimientos'!$D$10:D129)*('03_Movimientos'!$I$10:I129&gt;0)*'03_Movimientos'!$D$10:D129*'03_Movimientos'!$E$10:E129))</f>
        <v>1060.5</v>
      </c>
      <c r="N129">
        <f t="shared" si="7"/>
        <v>0</v>
      </c>
      <c r="O129">
        <f t="shared" si="4"/>
        <v>0</v>
      </c>
      <c r="P129">
        <f t="shared" si="5"/>
        <v>0</v>
      </c>
      <c r="Q129">
        <f t="shared" si="6"/>
        <v>0</v>
      </c>
      <c r="R129" s="26" t="str">
        <f>IF(COUNTA('03_Movimientos'!A129:H129)=0,"",'03_Movimientos'!Q129)</f>
        <v/>
      </c>
    </row>
    <row r="130" spans="1:18" ht="16.05" customHeight="1">
      <c r="A130" t="str">
        <f>IF('03_Movimientos'!A130="","",'03_Movimientos'!A130)</f>
        <v/>
      </c>
      <c r="B130" t="str">
        <f>IF('03_Movimientos'!A130="","",'03_Movimientos'!B130)</f>
        <v/>
      </c>
      <c r="C130" t="str">
        <f>IF('03_Movimientos'!A130="","",'03_Movimientos'!C130)</f>
        <v/>
      </c>
      <c r="D130" t="str">
        <f>IF('03_Movimientos'!A130="","",'03_Movimientos'!D130)</f>
        <v/>
      </c>
      <c r="E130" t="str">
        <f>IF('03_Movimientos'!A130="","",IFERROR('03_Movimientos'!E130,""))</f>
        <v/>
      </c>
      <c r="F130" t="str">
        <f>IF('03_Movimientos'!A130="","",'03_Movimientos'!F130)</f>
        <v/>
      </c>
      <c r="G130" t="str">
        <f>IF('03_Movimientos'!A130="","",IFERROR('03_Movimientos'!G130,""))</f>
        <v/>
      </c>
      <c r="H130" t="str">
        <f>IF('03_Movimientos'!A130="","",'03_Movimientos'!I130)</f>
        <v/>
      </c>
      <c r="I130" t="str">
        <f>IF('03_Movimientos'!A130="","",'03_Movimientos'!J130)</f>
        <v/>
      </c>
      <c r="J130" t="str">
        <f>IF('03_Movimientos'!A130="","",'03_Movimientos'!O130)</f>
        <v/>
      </c>
      <c r="K130" t="str">
        <f>IF('03_Movimientos'!A130="","",'03_Movimientos'!P130)</f>
        <v/>
      </c>
      <c r="L130" t="str">
        <f>IF('03_Movimientos'!A130="","",'03_Movimientos'!K130)</f>
        <v/>
      </c>
      <c r="M130">
        <f>IF(A130="",M129,SUMPRODUCT((('03_Movimientos'!$O$10:O130-K130)&gt;0)*(('03_Movimientos'!$O$10:O130-K130)&lt;='03_Movimientos'!$D$10:D130)*('03_Movimientos'!$I$10:I130&gt;0)*('03_Movimientos'!$O$10:O130-K130)*'03_Movimientos'!$E$10:E130+(('03_Movimientos'!$O$10:O130-K130)&gt;'03_Movimientos'!$D$10:D130)*('03_Movimientos'!$I$10:I130&gt;0)*'03_Movimientos'!$D$10:D130*'03_Movimientos'!$E$10:E130))</f>
        <v>1060.5</v>
      </c>
      <c r="N130">
        <f t="shared" si="7"/>
        <v>0</v>
      </c>
      <c r="O130">
        <f t="shared" si="4"/>
        <v>0</v>
      </c>
      <c r="P130">
        <f t="shared" si="5"/>
        <v>0</v>
      </c>
      <c r="Q130">
        <f t="shared" si="6"/>
        <v>0</v>
      </c>
      <c r="R130" s="26" t="str">
        <f>IF(COUNTA('03_Movimientos'!A130:H130)=0,"",'03_Movimientos'!Q130)</f>
        <v/>
      </c>
    </row>
    <row r="131" spans="1:18" ht="16.05" customHeight="1">
      <c r="A131" t="str">
        <f>IF('03_Movimientos'!A131="","",'03_Movimientos'!A131)</f>
        <v/>
      </c>
      <c r="B131" t="str">
        <f>IF('03_Movimientos'!A131="","",'03_Movimientos'!B131)</f>
        <v/>
      </c>
      <c r="C131" t="str">
        <f>IF('03_Movimientos'!A131="","",'03_Movimientos'!C131)</f>
        <v/>
      </c>
      <c r="D131" t="str">
        <f>IF('03_Movimientos'!A131="","",'03_Movimientos'!D131)</f>
        <v/>
      </c>
      <c r="E131" t="str">
        <f>IF('03_Movimientos'!A131="","",IFERROR('03_Movimientos'!E131,""))</f>
        <v/>
      </c>
      <c r="F131" t="str">
        <f>IF('03_Movimientos'!A131="","",'03_Movimientos'!F131)</f>
        <v/>
      </c>
      <c r="G131" t="str">
        <f>IF('03_Movimientos'!A131="","",IFERROR('03_Movimientos'!G131,""))</f>
        <v/>
      </c>
      <c r="H131" t="str">
        <f>IF('03_Movimientos'!A131="","",'03_Movimientos'!I131)</f>
        <v/>
      </c>
      <c r="I131" t="str">
        <f>IF('03_Movimientos'!A131="","",'03_Movimientos'!J131)</f>
        <v/>
      </c>
      <c r="J131" t="str">
        <f>IF('03_Movimientos'!A131="","",'03_Movimientos'!O131)</f>
        <v/>
      </c>
      <c r="K131" t="str">
        <f>IF('03_Movimientos'!A131="","",'03_Movimientos'!P131)</f>
        <v/>
      </c>
      <c r="L131" t="str">
        <f>IF('03_Movimientos'!A131="","",'03_Movimientos'!K131)</f>
        <v/>
      </c>
      <c r="M131">
        <f>IF(A131="",M130,SUMPRODUCT((('03_Movimientos'!$O$10:O131-K131)&gt;0)*(('03_Movimientos'!$O$10:O131-K131)&lt;='03_Movimientos'!$D$10:D131)*('03_Movimientos'!$I$10:I131&gt;0)*('03_Movimientos'!$O$10:O131-K131)*'03_Movimientos'!$E$10:E131+(('03_Movimientos'!$O$10:O131-K131)&gt;'03_Movimientos'!$D$10:D131)*('03_Movimientos'!$I$10:I131&gt;0)*'03_Movimientos'!$D$10:D131*'03_Movimientos'!$E$10:E131))</f>
        <v>1060.5</v>
      </c>
      <c r="N131">
        <f t="shared" si="7"/>
        <v>0</v>
      </c>
      <c r="O131">
        <f t="shared" si="4"/>
        <v>0</v>
      </c>
      <c r="P131">
        <f t="shared" si="5"/>
        <v>0</v>
      </c>
      <c r="Q131">
        <f t="shared" si="6"/>
        <v>0</v>
      </c>
      <c r="R131" s="26" t="str">
        <f>IF(COUNTA('03_Movimientos'!A131:H131)=0,"",'03_Movimientos'!Q131)</f>
        <v/>
      </c>
    </row>
    <row r="132" spans="1:18" ht="16.05" customHeight="1">
      <c r="A132" t="str">
        <f>IF('03_Movimientos'!A132="","",'03_Movimientos'!A132)</f>
        <v/>
      </c>
      <c r="B132" t="str">
        <f>IF('03_Movimientos'!A132="","",'03_Movimientos'!B132)</f>
        <v/>
      </c>
      <c r="C132" t="str">
        <f>IF('03_Movimientos'!A132="","",'03_Movimientos'!C132)</f>
        <v/>
      </c>
      <c r="D132" t="str">
        <f>IF('03_Movimientos'!A132="","",'03_Movimientos'!D132)</f>
        <v/>
      </c>
      <c r="E132" t="str">
        <f>IF('03_Movimientos'!A132="","",IFERROR('03_Movimientos'!E132,""))</f>
        <v/>
      </c>
      <c r="F132" t="str">
        <f>IF('03_Movimientos'!A132="","",'03_Movimientos'!F132)</f>
        <v/>
      </c>
      <c r="G132" t="str">
        <f>IF('03_Movimientos'!A132="","",IFERROR('03_Movimientos'!G132,""))</f>
        <v/>
      </c>
      <c r="H132" t="str">
        <f>IF('03_Movimientos'!A132="","",'03_Movimientos'!I132)</f>
        <v/>
      </c>
      <c r="I132" t="str">
        <f>IF('03_Movimientos'!A132="","",'03_Movimientos'!J132)</f>
        <v/>
      </c>
      <c r="J132" t="str">
        <f>IF('03_Movimientos'!A132="","",'03_Movimientos'!O132)</f>
        <v/>
      </c>
      <c r="K132" t="str">
        <f>IF('03_Movimientos'!A132="","",'03_Movimientos'!P132)</f>
        <v/>
      </c>
      <c r="L132" t="str">
        <f>IF('03_Movimientos'!A132="","",'03_Movimientos'!K132)</f>
        <v/>
      </c>
      <c r="M132">
        <f>IF(A132="",M131,SUMPRODUCT((('03_Movimientos'!$O$10:O132-K132)&gt;0)*(('03_Movimientos'!$O$10:O132-K132)&lt;='03_Movimientos'!$D$10:D132)*('03_Movimientos'!$I$10:I132&gt;0)*('03_Movimientos'!$O$10:O132-K132)*'03_Movimientos'!$E$10:E132+(('03_Movimientos'!$O$10:O132-K132)&gt;'03_Movimientos'!$D$10:D132)*('03_Movimientos'!$I$10:I132&gt;0)*'03_Movimientos'!$D$10:D132*'03_Movimientos'!$E$10:E132))</f>
        <v>1060.5</v>
      </c>
      <c r="N132">
        <f t="shared" si="7"/>
        <v>0</v>
      </c>
      <c r="O132">
        <f t="shared" si="4"/>
        <v>0</v>
      </c>
      <c r="P132">
        <f t="shared" si="5"/>
        <v>0</v>
      </c>
      <c r="Q132">
        <f t="shared" si="6"/>
        <v>0</v>
      </c>
      <c r="R132" s="26" t="str">
        <f>IF(COUNTA('03_Movimientos'!A132:H132)=0,"",'03_Movimientos'!Q132)</f>
        <v/>
      </c>
    </row>
    <row r="133" spans="1:18" ht="16.05" customHeight="1">
      <c r="A133" t="str">
        <f>IF('03_Movimientos'!A133="","",'03_Movimientos'!A133)</f>
        <v/>
      </c>
      <c r="B133" t="str">
        <f>IF('03_Movimientos'!A133="","",'03_Movimientos'!B133)</f>
        <v/>
      </c>
      <c r="C133" t="str">
        <f>IF('03_Movimientos'!A133="","",'03_Movimientos'!C133)</f>
        <v/>
      </c>
      <c r="D133" t="str">
        <f>IF('03_Movimientos'!A133="","",'03_Movimientos'!D133)</f>
        <v/>
      </c>
      <c r="E133" t="str">
        <f>IF('03_Movimientos'!A133="","",IFERROR('03_Movimientos'!E133,""))</f>
        <v/>
      </c>
      <c r="F133" t="str">
        <f>IF('03_Movimientos'!A133="","",'03_Movimientos'!F133)</f>
        <v/>
      </c>
      <c r="G133" t="str">
        <f>IF('03_Movimientos'!A133="","",IFERROR('03_Movimientos'!G133,""))</f>
        <v/>
      </c>
      <c r="H133" t="str">
        <f>IF('03_Movimientos'!A133="","",'03_Movimientos'!I133)</f>
        <v/>
      </c>
      <c r="I133" t="str">
        <f>IF('03_Movimientos'!A133="","",'03_Movimientos'!J133)</f>
        <v/>
      </c>
      <c r="J133" t="str">
        <f>IF('03_Movimientos'!A133="","",'03_Movimientos'!O133)</f>
        <v/>
      </c>
      <c r="K133" t="str">
        <f>IF('03_Movimientos'!A133="","",'03_Movimientos'!P133)</f>
        <v/>
      </c>
      <c r="L133" t="str">
        <f>IF('03_Movimientos'!A133="","",'03_Movimientos'!K133)</f>
        <v/>
      </c>
      <c r="M133">
        <f>IF(A133="",M132,SUMPRODUCT((('03_Movimientos'!$O$10:O133-K133)&gt;0)*(('03_Movimientos'!$O$10:O133-K133)&lt;='03_Movimientos'!$D$10:D133)*('03_Movimientos'!$I$10:I133&gt;0)*('03_Movimientos'!$O$10:O133-K133)*'03_Movimientos'!$E$10:E133+(('03_Movimientos'!$O$10:O133-K133)&gt;'03_Movimientos'!$D$10:D133)*('03_Movimientos'!$I$10:I133&gt;0)*'03_Movimientos'!$D$10:D133*'03_Movimientos'!$E$10:E133))</f>
        <v>1060.5</v>
      </c>
      <c r="N133">
        <f t="shared" si="7"/>
        <v>0</v>
      </c>
      <c r="O133">
        <f t="shared" si="4"/>
        <v>0</v>
      </c>
      <c r="P133">
        <f t="shared" si="5"/>
        <v>0</v>
      </c>
      <c r="Q133">
        <f t="shared" si="6"/>
        <v>0</v>
      </c>
      <c r="R133" s="26" t="str">
        <f>IF(COUNTA('03_Movimientos'!A133:H133)=0,"",'03_Movimientos'!Q133)</f>
        <v/>
      </c>
    </row>
    <row r="134" spans="1:18" ht="16.05" customHeight="1">
      <c r="A134" t="str">
        <f>IF('03_Movimientos'!A134="","",'03_Movimientos'!A134)</f>
        <v/>
      </c>
      <c r="B134" t="str">
        <f>IF('03_Movimientos'!A134="","",'03_Movimientos'!B134)</f>
        <v/>
      </c>
      <c r="C134" t="str">
        <f>IF('03_Movimientos'!A134="","",'03_Movimientos'!C134)</f>
        <v/>
      </c>
      <c r="D134" t="str">
        <f>IF('03_Movimientos'!A134="","",'03_Movimientos'!D134)</f>
        <v/>
      </c>
      <c r="E134" t="str">
        <f>IF('03_Movimientos'!A134="","",IFERROR('03_Movimientos'!E134,""))</f>
        <v/>
      </c>
      <c r="F134" t="str">
        <f>IF('03_Movimientos'!A134="","",'03_Movimientos'!F134)</f>
        <v/>
      </c>
      <c r="G134" t="str">
        <f>IF('03_Movimientos'!A134="","",IFERROR('03_Movimientos'!G134,""))</f>
        <v/>
      </c>
      <c r="H134" t="str">
        <f>IF('03_Movimientos'!A134="","",'03_Movimientos'!I134)</f>
        <v/>
      </c>
      <c r="I134" t="str">
        <f>IF('03_Movimientos'!A134="","",'03_Movimientos'!J134)</f>
        <v/>
      </c>
      <c r="J134" t="str">
        <f>IF('03_Movimientos'!A134="","",'03_Movimientos'!O134)</f>
        <v/>
      </c>
      <c r="K134" t="str">
        <f>IF('03_Movimientos'!A134="","",'03_Movimientos'!P134)</f>
        <v/>
      </c>
      <c r="L134" t="str">
        <f>IF('03_Movimientos'!A134="","",'03_Movimientos'!K134)</f>
        <v/>
      </c>
      <c r="M134">
        <f>IF(A134="",M133,SUMPRODUCT((('03_Movimientos'!$O$10:O134-K134)&gt;0)*(('03_Movimientos'!$O$10:O134-K134)&lt;='03_Movimientos'!$D$10:D134)*('03_Movimientos'!$I$10:I134&gt;0)*('03_Movimientos'!$O$10:O134-K134)*'03_Movimientos'!$E$10:E134+(('03_Movimientos'!$O$10:O134-K134)&gt;'03_Movimientos'!$D$10:D134)*('03_Movimientos'!$I$10:I134&gt;0)*'03_Movimientos'!$D$10:D134*'03_Movimientos'!$E$10:E134))</f>
        <v>1060.5</v>
      </c>
      <c r="N134">
        <f t="shared" si="7"/>
        <v>0</v>
      </c>
      <c r="O134">
        <f t="shared" si="4"/>
        <v>0</v>
      </c>
      <c r="P134">
        <f t="shared" si="5"/>
        <v>0</v>
      </c>
      <c r="Q134">
        <f t="shared" si="6"/>
        <v>0</v>
      </c>
      <c r="R134" s="26" t="str">
        <f>IF(COUNTA('03_Movimientos'!A134:H134)=0,"",'03_Movimientos'!Q134)</f>
        <v/>
      </c>
    </row>
    <row r="135" spans="1:18" ht="16.05" customHeight="1">
      <c r="A135" t="str">
        <f>IF('03_Movimientos'!A135="","",'03_Movimientos'!A135)</f>
        <v/>
      </c>
      <c r="B135" t="str">
        <f>IF('03_Movimientos'!A135="","",'03_Movimientos'!B135)</f>
        <v/>
      </c>
      <c r="C135" t="str">
        <f>IF('03_Movimientos'!A135="","",'03_Movimientos'!C135)</f>
        <v/>
      </c>
      <c r="D135" t="str">
        <f>IF('03_Movimientos'!A135="","",'03_Movimientos'!D135)</f>
        <v/>
      </c>
      <c r="E135" t="str">
        <f>IF('03_Movimientos'!A135="","",IFERROR('03_Movimientos'!E135,""))</f>
        <v/>
      </c>
      <c r="F135" t="str">
        <f>IF('03_Movimientos'!A135="","",'03_Movimientos'!F135)</f>
        <v/>
      </c>
      <c r="G135" t="str">
        <f>IF('03_Movimientos'!A135="","",IFERROR('03_Movimientos'!G135,""))</f>
        <v/>
      </c>
      <c r="H135" t="str">
        <f>IF('03_Movimientos'!A135="","",'03_Movimientos'!I135)</f>
        <v/>
      </c>
      <c r="I135" t="str">
        <f>IF('03_Movimientos'!A135="","",'03_Movimientos'!J135)</f>
        <v/>
      </c>
      <c r="J135" t="str">
        <f>IF('03_Movimientos'!A135="","",'03_Movimientos'!O135)</f>
        <v/>
      </c>
      <c r="K135" t="str">
        <f>IF('03_Movimientos'!A135="","",'03_Movimientos'!P135)</f>
        <v/>
      </c>
      <c r="L135" t="str">
        <f>IF('03_Movimientos'!A135="","",'03_Movimientos'!K135)</f>
        <v/>
      </c>
      <c r="M135">
        <f>IF(A135="",M134,SUMPRODUCT((('03_Movimientos'!$O$10:O135-K135)&gt;0)*(('03_Movimientos'!$O$10:O135-K135)&lt;='03_Movimientos'!$D$10:D135)*('03_Movimientos'!$I$10:I135&gt;0)*('03_Movimientos'!$O$10:O135-K135)*'03_Movimientos'!$E$10:E135+(('03_Movimientos'!$O$10:O135-K135)&gt;'03_Movimientos'!$D$10:D135)*('03_Movimientos'!$I$10:I135&gt;0)*'03_Movimientos'!$D$10:D135*'03_Movimientos'!$E$10:E135))</f>
        <v>1060.5</v>
      </c>
      <c r="N135">
        <f t="shared" si="7"/>
        <v>0</v>
      </c>
      <c r="O135">
        <f t="shared" si="4"/>
        <v>0</v>
      </c>
      <c r="P135">
        <f t="shared" si="5"/>
        <v>0</v>
      </c>
      <c r="Q135">
        <f t="shared" si="6"/>
        <v>0</v>
      </c>
      <c r="R135" s="26" t="str">
        <f>IF(COUNTA('03_Movimientos'!A135:H135)=0,"",'03_Movimientos'!Q135)</f>
        <v/>
      </c>
    </row>
    <row r="136" spans="1:18" ht="16.05" customHeight="1">
      <c r="A136" t="str">
        <f>IF('03_Movimientos'!A136="","",'03_Movimientos'!A136)</f>
        <v/>
      </c>
      <c r="B136" t="str">
        <f>IF('03_Movimientos'!A136="","",'03_Movimientos'!B136)</f>
        <v/>
      </c>
      <c r="C136" t="str">
        <f>IF('03_Movimientos'!A136="","",'03_Movimientos'!C136)</f>
        <v/>
      </c>
      <c r="D136" t="str">
        <f>IF('03_Movimientos'!A136="","",'03_Movimientos'!D136)</f>
        <v/>
      </c>
      <c r="E136" t="str">
        <f>IF('03_Movimientos'!A136="","",IFERROR('03_Movimientos'!E136,""))</f>
        <v/>
      </c>
      <c r="F136" t="str">
        <f>IF('03_Movimientos'!A136="","",'03_Movimientos'!F136)</f>
        <v/>
      </c>
      <c r="G136" t="str">
        <f>IF('03_Movimientos'!A136="","",IFERROR('03_Movimientos'!G136,""))</f>
        <v/>
      </c>
      <c r="H136" t="str">
        <f>IF('03_Movimientos'!A136="","",'03_Movimientos'!I136)</f>
        <v/>
      </c>
      <c r="I136" t="str">
        <f>IF('03_Movimientos'!A136="","",'03_Movimientos'!J136)</f>
        <v/>
      </c>
      <c r="J136" t="str">
        <f>IF('03_Movimientos'!A136="","",'03_Movimientos'!O136)</f>
        <v/>
      </c>
      <c r="K136" t="str">
        <f>IF('03_Movimientos'!A136="","",'03_Movimientos'!P136)</f>
        <v/>
      </c>
      <c r="L136" t="str">
        <f>IF('03_Movimientos'!A136="","",'03_Movimientos'!K136)</f>
        <v/>
      </c>
      <c r="M136">
        <f>IF(A136="",M135,SUMPRODUCT((('03_Movimientos'!$O$10:O136-K136)&gt;0)*(('03_Movimientos'!$O$10:O136-K136)&lt;='03_Movimientos'!$D$10:D136)*('03_Movimientos'!$I$10:I136&gt;0)*('03_Movimientos'!$O$10:O136-K136)*'03_Movimientos'!$E$10:E136+(('03_Movimientos'!$O$10:O136-K136)&gt;'03_Movimientos'!$D$10:D136)*('03_Movimientos'!$I$10:I136&gt;0)*'03_Movimientos'!$D$10:D136*'03_Movimientos'!$E$10:E136))</f>
        <v>1060.5</v>
      </c>
      <c r="N136">
        <f t="shared" si="7"/>
        <v>0</v>
      </c>
      <c r="O136">
        <f t="shared" si="4"/>
        <v>0</v>
      </c>
      <c r="P136">
        <f t="shared" si="5"/>
        <v>0</v>
      </c>
      <c r="Q136">
        <f t="shared" si="6"/>
        <v>0</v>
      </c>
      <c r="R136" s="26" t="str">
        <f>IF(COUNTA('03_Movimientos'!A136:H136)=0,"",'03_Movimientos'!Q136)</f>
        <v/>
      </c>
    </row>
    <row r="137" spans="1:18" ht="16.05" customHeight="1">
      <c r="A137" t="str">
        <f>IF('03_Movimientos'!A137="","",'03_Movimientos'!A137)</f>
        <v/>
      </c>
      <c r="B137" t="str">
        <f>IF('03_Movimientos'!A137="","",'03_Movimientos'!B137)</f>
        <v/>
      </c>
      <c r="C137" t="str">
        <f>IF('03_Movimientos'!A137="","",'03_Movimientos'!C137)</f>
        <v/>
      </c>
      <c r="D137" t="str">
        <f>IF('03_Movimientos'!A137="","",'03_Movimientos'!D137)</f>
        <v/>
      </c>
      <c r="E137" t="str">
        <f>IF('03_Movimientos'!A137="","",IFERROR('03_Movimientos'!E137,""))</f>
        <v/>
      </c>
      <c r="F137" t="str">
        <f>IF('03_Movimientos'!A137="","",'03_Movimientos'!F137)</f>
        <v/>
      </c>
      <c r="G137" t="str">
        <f>IF('03_Movimientos'!A137="","",IFERROR('03_Movimientos'!G137,""))</f>
        <v/>
      </c>
      <c r="H137" t="str">
        <f>IF('03_Movimientos'!A137="","",'03_Movimientos'!I137)</f>
        <v/>
      </c>
      <c r="I137" t="str">
        <f>IF('03_Movimientos'!A137="","",'03_Movimientos'!J137)</f>
        <v/>
      </c>
      <c r="J137" t="str">
        <f>IF('03_Movimientos'!A137="","",'03_Movimientos'!O137)</f>
        <v/>
      </c>
      <c r="K137" t="str">
        <f>IF('03_Movimientos'!A137="","",'03_Movimientos'!P137)</f>
        <v/>
      </c>
      <c r="L137" t="str">
        <f>IF('03_Movimientos'!A137="","",'03_Movimientos'!K137)</f>
        <v/>
      </c>
      <c r="M137">
        <f>IF(A137="",M136,SUMPRODUCT((('03_Movimientos'!$O$10:O137-K137)&gt;0)*(('03_Movimientos'!$O$10:O137-K137)&lt;='03_Movimientos'!$D$10:D137)*('03_Movimientos'!$I$10:I137&gt;0)*('03_Movimientos'!$O$10:O137-K137)*'03_Movimientos'!$E$10:E137+(('03_Movimientos'!$O$10:O137-K137)&gt;'03_Movimientos'!$D$10:D137)*('03_Movimientos'!$I$10:I137&gt;0)*'03_Movimientos'!$D$10:D137*'03_Movimientos'!$E$10:E137))</f>
        <v>1060.5</v>
      </c>
      <c r="N137">
        <f t="shared" si="7"/>
        <v>0</v>
      </c>
      <c r="O137">
        <f t="shared" si="4"/>
        <v>0</v>
      </c>
      <c r="P137">
        <f t="shared" si="5"/>
        <v>0</v>
      </c>
      <c r="Q137">
        <f t="shared" si="6"/>
        <v>0</v>
      </c>
      <c r="R137" s="26" t="str">
        <f>IF(COUNTA('03_Movimientos'!A137:H137)=0,"",'03_Movimientos'!Q137)</f>
        <v/>
      </c>
    </row>
    <row r="138" spans="1:18" ht="16.05" customHeight="1">
      <c r="A138" t="str">
        <f>IF('03_Movimientos'!A138="","",'03_Movimientos'!A138)</f>
        <v/>
      </c>
      <c r="B138" t="str">
        <f>IF('03_Movimientos'!A138="","",'03_Movimientos'!B138)</f>
        <v/>
      </c>
      <c r="C138" t="str">
        <f>IF('03_Movimientos'!A138="","",'03_Movimientos'!C138)</f>
        <v/>
      </c>
      <c r="D138" t="str">
        <f>IF('03_Movimientos'!A138="","",'03_Movimientos'!D138)</f>
        <v/>
      </c>
      <c r="E138" t="str">
        <f>IF('03_Movimientos'!A138="","",IFERROR('03_Movimientos'!E138,""))</f>
        <v/>
      </c>
      <c r="F138" t="str">
        <f>IF('03_Movimientos'!A138="","",'03_Movimientos'!F138)</f>
        <v/>
      </c>
      <c r="G138" t="str">
        <f>IF('03_Movimientos'!A138="","",IFERROR('03_Movimientos'!G138,""))</f>
        <v/>
      </c>
      <c r="H138" t="str">
        <f>IF('03_Movimientos'!A138="","",'03_Movimientos'!I138)</f>
        <v/>
      </c>
      <c r="I138" t="str">
        <f>IF('03_Movimientos'!A138="","",'03_Movimientos'!J138)</f>
        <v/>
      </c>
      <c r="J138" t="str">
        <f>IF('03_Movimientos'!A138="","",'03_Movimientos'!O138)</f>
        <v/>
      </c>
      <c r="K138" t="str">
        <f>IF('03_Movimientos'!A138="","",'03_Movimientos'!P138)</f>
        <v/>
      </c>
      <c r="L138" t="str">
        <f>IF('03_Movimientos'!A138="","",'03_Movimientos'!K138)</f>
        <v/>
      </c>
      <c r="M138">
        <f>IF(A138="",M137,SUMPRODUCT((('03_Movimientos'!$O$10:O138-K138)&gt;0)*(('03_Movimientos'!$O$10:O138-K138)&lt;='03_Movimientos'!$D$10:D138)*('03_Movimientos'!$I$10:I138&gt;0)*('03_Movimientos'!$O$10:O138-K138)*'03_Movimientos'!$E$10:E138+(('03_Movimientos'!$O$10:O138-K138)&gt;'03_Movimientos'!$D$10:D138)*('03_Movimientos'!$I$10:I138&gt;0)*'03_Movimientos'!$D$10:D138*'03_Movimientos'!$E$10:E138))</f>
        <v>1060.5</v>
      </c>
      <c r="N138">
        <f t="shared" si="7"/>
        <v>0</v>
      </c>
      <c r="O138">
        <f t="shared" ref="O138:O201" si="8">IF(A138="",0,IF(C138="Venta",N138,0))</f>
        <v>0</v>
      </c>
      <c r="P138">
        <f t="shared" ref="P138:P201" si="9">IF(A138="",0,IF(C138="Ajuste salida",N138,0))</f>
        <v>0</v>
      </c>
      <c r="Q138">
        <f t="shared" ref="Q138:Q201" si="10">IF(A138="",0,IF(C138="Venta",I138-O138,0))</f>
        <v>0</v>
      </c>
      <c r="R138" s="26" t="str">
        <f>IF(COUNTA('03_Movimientos'!A138:H138)=0,"",'03_Movimientos'!Q138)</f>
        <v/>
      </c>
    </row>
    <row r="139" spans="1:18" ht="16.05" customHeight="1">
      <c r="A139" t="str">
        <f>IF('03_Movimientos'!A139="","",'03_Movimientos'!A139)</f>
        <v/>
      </c>
      <c r="B139" t="str">
        <f>IF('03_Movimientos'!A139="","",'03_Movimientos'!B139)</f>
        <v/>
      </c>
      <c r="C139" t="str">
        <f>IF('03_Movimientos'!A139="","",'03_Movimientos'!C139)</f>
        <v/>
      </c>
      <c r="D139" t="str">
        <f>IF('03_Movimientos'!A139="","",'03_Movimientos'!D139)</f>
        <v/>
      </c>
      <c r="E139" t="str">
        <f>IF('03_Movimientos'!A139="","",IFERROR('03_Movimientos'!E139,""))</f>
        <v/>
      </c>
      <c r="F139" t="str">
        <f>IF('03_Movimientos'!A139="","",'03_Movimientos'!F139)</f>
        <v/>
      </c>
      <c r="G139" t="str">
        <f>IF('03_Movimientos'!A139="","",IFERROR('03_Movimientos'!G139,""))</f>
        <v/>
      </c>
      <c r="H139" t="str">
        <f>IF('03_Movimientos'!A139="","",'03_Movimientos'!I139)</f>
        <v/>
      </c>
      <c r="I139" t="str">
        <f>IF('03_Movimientos'!A139="","",'03_Movimientos'!J139)</f>
        <v/>
      </c>
      <c r="J139" t="str">
        <f>IF('03_Movimientos'!A139="","",'03_Movimientos'!O139)</f>
        <v/>
      </c>
      <c r="K139" t="str">
        <f>IF('03_Movimientos'!A139="","",'03_Movimientos'!P139)</f>
        <v/>
      </c>
      <c r="L139" t="str">
        <f>IF('03_Movimientos'!A139="","",'03_Movimientos'!K139)</f>
        <v/>
      </c>
      <c r="M139">
        <f>IF(A139="",M138,SUMPRODUCT((('03_Movimientos'!$O$10:O139-K139)&gt;0)*(('03_Movimientos'!$O$10:O139-K139)&lt;='03_Movimientos'!$D$10:D139)*('03_Movimientos'!$I$10:I139&gt;0)*('03_Movimientos'!$O$10:O139-K139)*'03_Movimientos'!$E$10:E139+(('03_Movimientos'!$O$10:O139-K139)&gt;'03_Movimientos'!$D$10:D139)*('03_Movimientos'!$I$10:I139&gt;0)*'03_Movimientos'!$D$10:D139*'03_Movimientos'!$E$10:E139))</f>
        <v>1060.5</v>
      </c>
      <c r="N139">
        <f t="shared" ref="N139:N202" si="11">IF(A139="",0,IF(AND(ISNUMBER(F139),F139&gt;0,OR(C139="Venta",C139="Ajuste salida")),M138+H139-M139,0))</f>
        <v>0</v>
      </c>
      <c r="O139">
        <f t="shared" si="8"/>
        <v>0</v>
      </c>
      <c r="P139">
        <f t="shared" si="9"/>
        <v>0</v>
      </c>
      <c r="Q139">
        <f t="shared" si="10"/>
        <v>0</v>
      </c>
      <c r="R139" s="26" t="str">
        <f>IF(COUNTA('03_Movimientos'!A139:H139)=0,"",'03_Movimientos'!Q139)</f>
        <v/>
      </c>
    </row>
    <row r="140" spans="1:18" ht="16.05" customHeight="1">
      <c r="A140" t="str">
        <f>IF('03_Movimientos'!A140="","",'03_Movimientos'!A140)</f>
        <v/>
      </c>
      <c r="B140" t="str">
        <f>IF('03_Movimientos'!A140="","",'03_Movimientos'!B140)</f>
        <v/>
      </c>
      <c r="C140" t="str">
        <f>IF('03_Movimientos'!A140="","",'03_Movimientos'!C140)</f>
        <v/>
      </c>
      <c r="D140" t="str">
        <f>IF('03_Movimientos'!A140="","",'03_Movimientos'!D140)</f>
        <v/>
      </c>
      <c r="E140" t="str">
        <f>IF('03_Movimientos'!A140="","",IFERROR('03_Movimientos'!E140,""))</f>
        <v/>
      </c>
      <c r="F140" t="str">
        <f>IF('03_Movimientos'!A140="","",'03_Movimientos'!F140)</f>
        <v/>
      </c>
      <c r="G140" t="str">
        <f>IF('03_Movimientos'!A140="","",IFERROR('03_Movimientos'!G140,""))</f>
        <v/>
      </c>
      <c r="H140" t="str">
        <f>IF('03_Movimientos'!A140="","",'03_Movimientos'!I140)</f>
        <v/>
      </c>
      <c r="I140" t="str">
        <f>IF('03_Movimientos'!A140="","",'03_Movimientos'!J140)</f>
        <v/>
      </c>
      <c r="J140" t="str">
        <f>IF('03_Movimientos'!A140="","",'03_Movimientos'!O140)</f>
        <v/>
      </c>
      <c r="K140" t="str">
        <f>IF('03_Movimientos'!A140="","",'03_Movimientos'!P140)</f>
        <v/>
      </c>
      <c r="L140" t="str">
        <f>IF('03_Movimientos'!A140="","",'03_Movimientos'!K140)</f>
        <v/>
      </c>
      <c r="M140">
        <f>IF(A140="",M139,SUMPRODUCT((('03_Movimientos'!$O$10:O140-K140)&gt;0)*(('03_Movimientos'!$O$10:O140-K140)&lt;='03_Movimientos'!$D$10:D140)*('03_Movimientos'!$I$10:I140&gt;0)*('03_Movimientos'!$O$10:O140-K140)*'03_Movimientos'!$E$10:E140+(('03_Movimientos'!$O$10:O140-K140)&gt;'03_Movimientos'!$D$10:D140)*('03_Movimientos'!$I$10:I140&gt;0)*'03_Movimientos'!$D$10:D140*'03_Movimientos'!$E$10:E140))</f>
        <v>1060.5</v>
      </c>
      <c r="N140">
        <f t="shared" si="11"/>
        <v>0</v>
      </c>
      <c r="O140">
        <f t="shared" si="8"/>
        <v>0</v>
      </c>
      <c r="P140">
        <f t="shared" si="9"/>
        <v>0</v>
      </c>
      <c r="Q140">
        <f t="shared" si="10"/>
        <v>0</v>
      </c>
      <c r="R140" s="26" t="str">
        <f>IF(COUNTA('03_Movimientos'!A140:H140)=0,"",'03_Movimientos'!Q140)</f>
        <v/>
      </c>
    </row>
    <row r="141" spans="1:18" ht="16.05" customHeight="1">
      <c r="A141" t="str">
        <f>IF('03_Movimientos'!A141="","",'03_Movimientos'!A141)</f>
        <v/>
      </c>
      <c r="B141" t="str">
        <f>IF('03_Movimientos'!A141="","",'03_Movimientos'!B141)</f>
        <v/>
      </c>
      <c r="C141" t="str">
        <f>IF('03_Movimientos'!A141="","",'03_Movimientos'!C141)</f>
        <v/>
      </c>
      <c r="D141" t="str">
        <f>IF('03_Movimientos'!A141="","",'03_Movimientos'!D141)</f>
        <v/>
      </c>
      <c r="E141" t="str">
        <f>IF('03_Movimientos'!A141="","",IFERROR('03_Movimientos'!E141,""))</f>
        <v/>
      </c>
      <c r="F141" t="str">
        <f>IF('03_Movimientos'!A141="","",'03_Movimientos'!F141)</f>
        <v/>
      </c>
      <c r="G141" t="str">
        <f>IF('03_Movimientos'!A141="","",IFERROR('03_Movimientos'!G141,""))</f>
        <v/>
      </c>
      <c r="H141" t="str">
        <f>IF('03_Movimientos'!A141="","",'03_Movimientos'!I141)</f>
        <v/>
      </c>
      <c r="I141" t="str">
        <f>IF('03_Movimientos'!A141="","",'03_Movimientos'!J141)</f>
        <v/>
      </c>
      <c r="J141" t="str">
        <f>IF('03_Movimientos'!A141="","",'03_Movimientos'!O141)</f>
        <v/>
      </c>
      <c r="K141" t="str">
        <f>IF('03_Movimientos'!A141="","",'03_Movimientos'!P141)</f>
        <v/>
      </c>
      <c r="L141" t="str">
        <f>IF('03_Movimientos'!A141="","",'03_Movimientos'!K141)</f>
        <v/>
      </c>
      <c r="M141">
        <f>IF(A141="",M140,SUMPRODUCT((('03_Movimientos'!$O$10:O141-K141)&gt;0)*(('03_Movimientos'!$O$10:O141-K141)&lt;='03_Movimientos'!$D$10:D141)*('03_Movimientos'!$I$10:I141&gt;0)*('03_Movimientos'!$O$10:O141-K141)*'03_Movimientos'!$E$10:E141+(('03_Movimientos'!$O$10:O141-K141)&gt;'03_Movimientos'!$D$10:D141)*('03_Movimientos'!$I$10:I141&gt;0)*'03_Movimientos'!$D$10:D141*'03_Movimientos'!$E$10:E141))</f>
        <v>1060.5</v>
      </c>
      <c r="N141">
        <f t="shared" si="11"/>
        <v>0</v>
      </c>
      <c r="O141">
        <f t="shared" si="8"/>
        <v>0</v>
      </c>
      <c r="P141">
        <f t="shared" si="9"/>
        <v>0</v>
      </c>
      <c r="Q141">
        <f t="shared" si="10"/>
        <v>0</v>
      </c>
      <c r="R141" s="26" t="str">
        <f>IF(COUNTA('03_Movimientos'!A141:H141)=0,"",'03_Movimientos'!Q141)</f>
        <v/>
      </c>
    </row>
    <row r="142" spans="1:18" ht="16.05" customHeight="1">
      <c r="A142" t="str">
        <f>IF('03_Movimientos'!A142="","",'03_Movimientos'!A142)</f>
        <v/>
      </c>
      <c r="B142" t="str">
        <f>IF('03_Movimientos'!A142="","",'03_Movimientos'!B142)</f>
        <v/>
      </c>
      <c r="C142" t="str">
        <f>IF('03_Movimientos'!A142="","",'03_Movimientos'!C142)</f>
        <v/>
      </c>
      <c r="D142" t="str">
        <f>IF('03_Movimientos'!A142="","",'03_Movimientos'!D142)</f>
        <v/>
      </c>
      <c r="E142" t="str">
        <f>IF('03_Movimientos'!A142="","",IFERROR('03_Movimientos'!E142,""))</f>
        <v/>
      </c>
      <c r="F142" t="str">
        <f>IF('03_Movimientos'!A142="","",'03_Movimientos'!F142)</f>
        <v/>
      </c>
      <c r="G142" t="str">
        <f>IF('03_Movimientos'!A142="","",IFERROR('03_Movimientos'!G142,""))</f>
        <v/>
      </c>
      <c r="H142" t="str">
        <f>IF('03_Movimientos'!A142="","",'03_Movimientos'!I142)</f>
        <v/>
      </c>
      <c r="I142" t="str">
        <f>IF('03_Movimientos'!A142="","",'03_Movimientos'!J142)</f>
        <v/>
      </c>
      <c r="J142" t="str">
        <f>IF('03_Movimientos'!A142="","",'03_Movimientos'!O142)</f>
        <v/>
      </c>
      <c r="K142" t="str">
        <f>IF('03_Movimientos'!A142="","",'03_Movimientos'!P142)</f>
        <v/>
      </c>
      <c r="L142" t="str">
        <f>IF('03_Movimientos'!A142="","",'03_Movimientos'!K142)</f>
        <v/>
      </c>
      <c r="M142">
        <f>IF(A142="",M141,SUMPRODUCT((('03_Movimientos'!$O$10:O142-K142)&gt;0)*(('03_Movimientos'!$O$10:O142-K142)&lt;='03_Movimientos'!$D$10:D142)*('03_Movimientos'!$I$10:I142&gt;0)*('03_Movimientos'!$O$10:O142-K142)*'03_Movimientos'!$E$10:E142+(('03_Movimientos'!$O$10:O142-K142)&gt;'03_Movimientos'!$D$10:D142)*('03_Movimientos'!$I$10:I142&gt;0)*'03_Movimientos'!$D$10:D142*'03_Movimientos'!$E$10:E142))</f>
        <v>1060.5</v>
      </c>
      <c r="N142">
        <f t="shared" si="11"/>
        <v>0</v>
      </c>
      <c r="O142">
        <f t="shared" si="8"/>
        <v>0</v>
      </c>
      <c r="P142">
        <f t="shared" si="9"/>
        <v>0</v>
      </c>
      <c r="Q142">
        <f t="shared" si="10"/>
        <v>0</v>
      </c>
      <c r="R142" s="26" t="str">
        <f>IF(COUNTA('03_Movimientos'!A142:H142)=0,"",'03_Movimientos'!Q142)</f>
        <v/>
      </c>
    </row>
    <row r="143" spans="1:18" ht="16.05" customHeight="1">
      <c r="A143" t="str">
        <f>IF('03_Movimientos'!A143="","",'03_Movimientos'!A143)</f>
        <v/>
      </c>
      <c r="B143" t="str">
        <f>IF('03_Movimientos'!A143="","",'03_Movimientos'!B143)</f>
        <v/>
      </c>
      <c r="C143" t="str">
        <f>IF('03_Movimientos'!A143="","",'03_Movimientos'!C143)</f>
        <v/>
      </c>
      <c r="D143" t="str">
        <f>IF('03_Movimientos'!A143="","",'03_Movimientos'!D143)</f>
        <v/>
      </c>
      <c r="E143" t="str">
        <f>IF('03_Movimientos'!A143="","",IFERROR('03_Movimientos'!E143,""))</f>
        <v/>
      </c>
      <c r="F143" t="str">
        <f>IF('03_Movimientos'!A143="","",'03_Movimientos'!F143)</f>
        <v/>
      </c>
      <c r="G143" t="str">
        <f>IF('03_Movimientos'!A143="","",IFERROR('03_Movimientos'!G143,""))</f>
        <v/>
      </c>
      <c r="H143" t="str">
        <f>IF('03_Movimientos'!A143="","",'03_Movimientos'!I143)</f>
        <v/>
      </c>
      <c r="I143" t="str">
        <f>IF('03_Movimientos'!A143="","",'03_Movimientos'!J143)</f>
        <v/>
      </c>
      <c r="J143" t="str">
        <f>IF('03_Movimientos'!A143="","",'03_Movimientos'!O143)</f>
        <v/>
      </c>
      <c r="K143" t="str">
        <f>IF('03_Movimientos'!A143="","",'03_Movimientos'!P143)</f>
        <v/>
      </c>
      <c r="L143" t="str">
        <f>IF('03_Movimientos'!A143="","",'03_Movimientos'!K143)</f>
        <v/>
      </c>
      <c r="M143">
        <f>IF(A143="",M142,SUMPRODUCT((('03_Movimientos'!$O$10:O143-K143)&gt;0)*(('03_Movimientos'!$O$10:O143-K143)&lt;='03_Movimientos'!$D$10:D143)*('03_Movimientos'!$I$10:I143&gt;0)*('03_Movimientos'!$O$10:O143-K143)*'03_Movimientos'!$E$10:E143+(('03_Movimientos'!$O$10:O143-K143)&gt;'03_Movimientos'!$D$10:D143)*('03_Movimientos'!$I$10:I143&gt;0)*'03_Movimientos'!$D$10:D143*'03_Movimientos'!$E$10:E143))</f>
        <v>1060.5</v>
      </c>
      <c r="N143">
        <f t="shared" si="11"/>
        <v>0</v>
      </c>
      <c r="O143">
        <f t="shared" si="8"/>
        <v>0</v>
      </c>
      <c r="P143">
        <f t="shared" si="9"/>
        <v>0</v>
      </c>
      <c r="Q143">
        <f t="shared" si="10"/>
        <v>0</v>
      </c>
      <c r="R143" s="26" t="str">
        <f>IF(COUNTA('03_Movimientos'!A143:H143)=0,"",'03_Movimientos'!Q143)</f>
        <v/>
      </c>
    </row>
    <row r="144" spans="1:18" ht="16.05" customHeight="1">
      <c r="A144" t="str">
        <f>IF('03_Movimientos'!A144="","",'03_Movimientos'!A144)</f>
        <v/>
      </c>
      <c r="B144" t="str">
        <f>IF('03_Movimientos'!A144="","",'03_Movimientos'!B144)</f>
        <v/>
      </c>
      <c r="C144" t="str">
        <f>IF('03_Movimientos'!A144="","",'03_Movimientos'!C144)</f>
        <v/>
      </c>
      <c r="D144" t="str">
        <f>IF('03_Movimientos'!A144="","",'03_Movimientos'!D144)</f>
        <v/>
      </c>
      <c r="E144" t="str">
        <f>IF('03_Movimientos'!A144="","",IFERROR('03_Movimientos'!E144,""))</f>
        <v/>
      </c>
      <c r="F144" t="str">
        <f>IF('03_Movimientos'!A144="","",'03_Movimientos'!F144)</f>
        <v/>
      </c>
      <c r="G144" t="str">
        <f>IF('03_Movimientos'!A144="","",IFERROR('03_Movimientos'!G144,""))</f>
        <v/>
      </c>
      <c r="H144" t="str">
        <f>IF('03_Movimientos'!A144="","",'03_Movimientos'!I144)</f>
        <v/>
      </c>
      <c r="I144" t="str">
        <f>IF('03_Movimientos'!A144="","",'03_Movimientos'!J144)</f>
        <v/>
      </c>
      <c r="J144" t="str">
        <f>IF('03_Movimientos'!A144="","",'03_Movimientos'!O144)</f>
        <v/>
      </c>
      <c r="K144" t="str">
        <f>IF('03_Movimientos'!A144="","",'03_Movimientos'!P144)</f>
        <v/>
      </c>
      <c r="L144" t="str">
        <f>IF('03_Movimientos'!A144="","",'03_Movimientos'!K144)</f>
        <v/>
      </c>
      <c r="M144">
        <f>IF(A144="",M143,SUMPRODUCT((('03_Movimientos'!$O$10:O144-K144)&gt;0)*(('03_Movimientos'!$O$10:O144-K144)&lt;='03_Movimientos'!$D$10:D144)*('03_Movimientos'!$I$10:I144&gt;0)*('03_Movimientos'!$O$10:O144-K144)*'03_Movimientos'!$E$10:E144+(('03_Movimientos'!$O$10:O144-K144)&gt;'03_Movimientos'!$D$10:D144)*('03_Movimientos'!$I$10:I144&gt;0)*'03_Movimientos'!$D$10:D144*'03_Movimientos'!$E$10:E144))</f>
        <v>1060.5</v>
      </c>
      <c r="N144">
        <f t="shared" si="11"/>
        <v>0</v>
      </c>
      <c r="O144">
        <f t="shared" si="8"/>
        <v>0</v>
      </c>
      <c r="P144">
        <f t="shared" si="9"/>
        <v>0</v>
      </c>
      <c r="Q144">
        <f t="shared" si="10"/>
        <v>0</v>
      </c>
      <c r="R144" s="26" t="str">
        <f>IF(COUNTA('03_Movimientos'!A144:H144)=0,"",'03_Movimientos'!Q144)</f>
        <v/>
      </c>
    </row>
    <row r="145" spans="1:18" ht="16.05" customHeight="1">
      <c r="A145" t="str">
        <f>IF('03_Movimientos'!A145="","",'03_Movimientos'!A145)</f>
        <v/>
      </c>
      <c r="B145" t="str">
        <f>IF('03_Movimientos'!A145="","",'03_Movimientos'!B145)</f>
        <v/>
      </c>
      <c r="C145" t="str">
        <f>IF('03_Movimientos'!A145="","",'03_Movimientos'!C145)</f>
        <v/>
      </c>
      <c r="D145" t="str">
        <f>IF('03_Movimientos'!A145="","",'03_Movimientos'!D145)</f>
        <v/>
      </c>
      <c r="E145" t="str">
        <f>IF('03_Movimientos'!A145="","",IFERROR('03_Movimientos'!E145,""))</f>
        <v/>
      </c>
      <c r="F145" t="str">
        <f>IF('03_Movimientos'!A145="","",'03_Movimientos'!F145)</f>
        <v/>
      </c>
      <c r="G145" t="str">
        <f>IF('03_Movimientos'!A145="","",IFERROR('03_Movimientos'!G145,""))</f>
        <v/>
      </c>
      <c r="H145" t="str">
        <f>IF('03_Movimientos'!A145="","",'03_Movimientos'!I145)</f>
        <v/>
      </c>
      <c r="I145" t="str">
        <f>IF('03_Movimientos'!A145="","",'03_Movimientos'!J145)</f>
        <v/>
      </c>
      <c r="J145" t="str">
        <f>IF('03_Movimientos'!A145="","",'03_Movimientos'!O145)</f>
        <v/>
      </c>
      <c r="K145" t="str">
        <f>IF('03_Movimientos'!A145="","",'03_Movimientos'!P145)</f>
        <v/>
      </c>
      <c r="L145" t="str">
        <f>IF('03_Movimientos'!A145="","",'03_Movimientos'!K145)</f>
        <v/>
      </c>
      <c r="M145">
        <f>IF(A145="",M144,SUMPRODUCT((('03_Movimientos'!$O$10:O145-K145)&gt;0)*(('03_Movimientos'!$O$10:O145-K145)&lt;='03_Movimientos'!$D$10:D145)*('03_Movimientos'!$I$10:I145&gt;0)*('03_Movimientos'!$O$10:O145-K145)*'03_Movimientos'!$E$10:E145+(('03_Movimientos'!$O$10:O145-K145)&gt;'03_Movimientos'!$D$10:D145)*('03_Movimientos'!$I$10:I145&gt;0)*'03_Movimientos'!$D$10:D145*'03_Movimientos'!$E$10:E145))</f>
        <v>1060.5</v>
      </c>
      <c r="N145">
        <f t="shared" si="11"/>
        <v>0</v>
      </c>
      <c r="O145">
        <f t="shared" si="8"/>
        <v>0</v>
      </c>
      <c r="P145">
        <f t="shared" si="9"/>
        <v>0</v>
      </c>
      <c r="Q145">
        <f t="shared" si="10"/>
        <v>0</v>
      </c>
      <c r="R145" s="26" t="str">
        <f>IF(COUNTA('03_Movimientos'!A145:H145)=0,"",'03_Movimientos'!Q145)</f>
        <v/>
      </c>
    </row>
    <row r="146" spans="1:18" ht="16.05" customHeight="1">
      <c r="A146" t="str">
        <f>IF('03_Movimientos'!A146="","",'03_Movimientos'!A146)</f>
        <v/>
      </c>
      <c r="B146" t="str">
        <f>IF('03_Movimientos'!A146="","",'03_Movimientos'!B146)</f>
        <v/>
      </c>
      <c r="C146" t="str">
        <f>IF('03_Movimientos'!A146="","",'03_Movimientos'!C146)</f>
        <v/>
      </c>
      <c r="D146" t="str">
        <f>IF('03_Movimientos'!A146="","",'03_Movimientos'!D146)</f>
        <v/>
      </c>
      <c r="E146" t="str">
        <f>IF('03_Movimientos'!A146="","",IFERROR('03_Movimientos'!E146,""))</f>
        <v/>
      </c>
      <c r="F146" t="str">
        <f>IF('03_Movimientos'!A146="","",'03_Movimientos'!F146)</f>
        <v/>
      </c>
      <c r="G146" t="str">
        <f>IF('03_Movimientos'!A146="","",IFERROR('03_Movimientos'!G146,""))</f>
        <v/>
      </c>
      <c r="H146" t="str">
        <f>IF('03_Movimientos'!A146="","",'03_Movimientos'!I146)</f>
        <v/>
      </c>
      <c r="I146" t="str">
        <f>IF('03_Movimientos'!A146="","",'03_Movimientos'!J146)</f>
        <v/>
      </c>
      <c r="J146" t="str">
        <f>IF('03_Movimientos'!A146="","",'03_Movimientos'!O146)</f>
        <v/>
      </c>
      <c r="K146" t="str">
        <f>IF('03_Movimientos'!A146="","",'03_Movimientos'!P146)</f>
        <v/>
      </c>
      <c r="L146" t="str">
        <f>IF('03_Movimientos'!A146="","",'03_Movimientos'!K146)</f>
        <v/>
      </c>
      <c r="M146">
        <f>IF(A146="",M145,SUMPRODUCT((('03_Movimientos'!$O$10:O146-K146)&gt;0)*(('03_Movimientos'!$O$10:O146-K146)&lt;='03_Movimientos'!$D$10:D146)*('03_Movimientos'!$I$10:I146&gt;0)*('03_Movimientos'!$O$10:O146-K146)*'03_Movimientos'!$E$10:E146+(('03_Movimientos'!$O$10:O146-K146)&gt;'03_Movimientos'!$D$10:D146)*('03_Movimientos'!$I$10:I146&gt;0)*'03_Movimientos'!$D$10:D146*'03_Movimientos'!$E$10:E146))</f>
        <v>1060.5</v>
      </c>
      <c r="N146">
        <f t="shared" si="11"/>
        <v>0</v>
      </c>
      <c r="O146">
        <f t="shared" si="8"/>
        <v>0</v>
      </c>
      <c r="P146">
        <f t="shared" si="9"/>
        <v>0</v>
      </c>
      <c r="Q146">
        <f t="shared" si="10"/>
        <v>0</v>
      </c>
      <c r="R146" s="26" t="str">
        <f>IF(COUNTA('03_Movimientos'!A146:H146)=0,"",'03_Movimientos'!Q146)</f>
        <v/>
      </c>
    </row>
    <row r="147" spans="1:18" ht="16.05" customHeight="1">
      <c r="A147" t="str">
        <f>IF('03_Movimientos'!A147="","",'03_Movimientos'!A147)</f>
        <v/>
      </c>
      <c r="B147" t="str">
        <f>IF('03_Movimientos'!A147="","",'03_Movimientos'!B147)</f>
        <v/>
      </c>
      <c r="C147" t="str">
        <f>IF('03_Movimientos'!A147="","",'03_Movimientos'!C147)</f>
        <v/>
      </c>
      <c r="D147" t="str">
        <f>IF('03_Movimientos'!A147="","",'03_Movimientos'!D147)</f>
        <v/>
      </c>
      <c r="E147" t="str">
        <f>IF('03_Movimientos'!A147="","",IFERROR('03_Movimientos'!E147,""))</f>
        <v/>
      </c>
      <c r="F147" t="str">
        <f>IF('03_Movimientos'!A147="","",'03_Movimientos'!F147)</f>
        <v/>
      </c>
      <c r="G147" t="str">
        <f>IF('03_Movimientos'!A147="","",IFERROR('03_Movimientos'!G147,""))</f>
        <v/>
      </c>
      <c r="H147" t="str">
        <f>IF('03_Movimientos'!A147="","",'03_Movimientos'!I147)</f>
        <v/>
      </c>
      <c r="I147" t="str">
        <f>IF('03_Movimientos'!A147="","",'03_Movimientos'!J147)</f>
        <v/>
      </c>
      <c r="J147" t="str">
        <f>IF('03_Movimientos'!A147="","",'03_Movimientos'!O147)</f>
        <v/>
      </c>
      <c r="K147" t="str">
        <f>IF('03_Movimientos'!A147="","",'03_Movimientos'!P147)</f>
        <v/>
      </c>
      <c r="L147" t="str">
        <f>IF('03_Movimientos'!A147="","",'03_Movimientos'!K147)</f>
        <v/>
      </c>
      <c r="M147">
        <f>IF(A147="",M146,SUMPRODUCT((('03_Movimientos'!$O$10:O147-K147)&gt;0)*(('03_Movimientos'!$O$10:O147-K147)&lt;='03_Movimientos'!$D$10:D147)*('03_Movimientos'!$I$10:I147&gt;0)*('03_Movimientos'!$O$10:O147-K147)*'03_Movimientos'!$E$10:E147+(('03_Movimientos'!$O$10:O147-K147)&gt;'03_Movimientos'!$D$10:D147)*('03_Movimientos'!$I$10:I147&gt;0)*'03_Movimientos'!$D$10:D147*'03_Movimientos'!$E$10:E147))</f>
        <v>1060.5</v>
      </c>
      <c r="N147">
        <f t="shared" si="11"/>
        <v>0</v>
      </c>
      <c r="O147">
        <f t="shared" si="8"/>
        <v>0</v>
      </c>
      <c r="P147">
        <f t="shared" si="9"/>
        <v>0</v>
      </c>
      <c r="Q147">
        <f t="shared" si="10"/>
        <v>0</v>
      </c>
      <c r="R147" s="26" t="str">
        <f>IF(COUNTA('03_Movimientos'!A147:H147)=0,"",'03_Movimientos'!Q147)</f>
        <v/>
      </c>
    </row>
    <row r="148" spans="1:18" ht="16.05" customHeight="1">
      <c r="A148" t="str">
        <f>IF('03_Movimientos'!A148="","",'03_Movimientos'!A148)</f>
        <v/>
      </c>
      <c r="B148" t="str">
        <f>IF('03_Movimientos'!A148="","",'03_Movimientos'!B148)</f>
        <v/>
      </c>
      <c r="C148" t="str">
        <f>IF('03_Movimientos'!A148="","",'03_Movimientos'!C148)</f>
        <v/>
      </c>
      <c r="D148" t="str">
        <f>IF('03_Movimientos'!A148="","",'03_Movimientos'!D148)</f>
        <v/>
      </c>
      <c r="E148" t="str">
        <f>IF('03_Movimientos'!A148="","",IFERROR('03_Movimientos'!E148,""))</f>
        <v/>
      </c>
      <c r="F148" t="str">
        <f>IF('03_Movimientos'!A148="","",'03_Movimientos'!F148)</f>
        <v/>
      </c>
      <c r="G148" t="str">
        <f>IF('03_Movimientos'!A148="","",IFERROR('03_Movimientos'!G148,""))</f>
        <v/>
      </c>
      <c r="H148" t="str">
        <f>IF('03_Movimientos'!A148="","",'03_Movimientos'!I148)</f>
        <v/>
      </c>
      <c r="I148" t="str">
        <f>IF('03_Movimientos'!A148="","",'03_Movimientos'!J148)</f>
        <v/>
      </c>
      <c r="J148" t="str">
        <f>IF('03_Movimientos'!A148="","",'03_Movimientos'!O148)</f>
        <v/>
      </c>
      <c r="K148" t="str">
        <f>IF('03_Movimientos'!A148="","",'03_Movimientos'!P148)</f>
        <v/>
      </c>
      <c r="L148" t="str">
        <f>IF('03_Movimientos'!A148="","",'03_Movimientos'!K148)</f>
        <v/>
      </c>
      <c r="M148">
        <f>IF(A148="",M147,SUMPRODUCT((('03_Movimientos'!$O$10:O148-K148)&gt;0)*(('03_Movimientos'!$O$10:O148-K148)&lt;='03_Movimientos'!$D$10:D148)*('03_Movimientos'!$I$10:I148&gt;0)*('03_Movimientos'!$O$10:O148-K148)*'03_Movimientos'!$E$10:E148+(('03_Movimientos'!$O$10:O148-K148)&gt;'03_Movimientos'!$D$10:D148)*('03_Movimientos'!$I$10:I148&gt;0)*'03_Movimientos'!$D$10:D148*'03_Movimientos'!$E$10:E148))</f>
        <v>1060.5</v>
      </c>
      <c r="N148">
        <f t="shared" si="11"/>
        <v>0</v>
      </c>
      <c r="O148">
        <f t="shared" si="8"/>
        <v>0</v>
      </c>
      <c r="P148">
        <f t="shared" si="9"/>
        <v>0</v>
      </c>
      <c r="Q148">
        <f t="shared" si="10"/>
        <v>0</v>
      </c>
      <c r="R148" s="26" t="str">
        <f>IF(COUNTA('03_Movimientos'!A148:H148)=0,"",'03_Movimientos'!Q148)</f>
        <v/>
      </c>
    </row>
    <row r="149" spans="1:18" ht="16.05" customHeight="1">
      <c r="A149" t="str">
        <f>IF('03_Movimientos'!A149="","",'03_Movimientos'!A149)</f>
        <v/>
      </c>
      <c r="B149" t="str">
        <f>IF('03_Movimientos'!A149="","",'03_Movimientos'!B149)</f>
        <v/>
      </c>
      <c r="C149" t="str">
        <f>IF('03_Movimientos'!A149="","",'03_Movimientos'!C149)</f>
        <v/>
      </c>
      <c r="D149" t="str">
        <f>IF('03_Movimientos'!A149="","",'03_Movimientos'!D149)</f>
        <v/>
      </c>
      <c r="E149" t="str">
        <f>IF('03_Movimientos'!A149="","",IFERROR('03_Movimientos'!E149,""))</f>
        <v/>
      </c>
      <c r="F149" t="str">
        <f>IF('03_Movimientos'!A149="","",'03_Movimientos'!F149)</f>
        <v/>
      </c>
      <c r="G149" t="str">
        <f>IF('03_Movimientos'!A149="","",IFERROR('03_Movimientos'!G149,""))</f>
        <v/>
      </c>
      <c r="H149" t="str">
        <f>IF('03_Movimientos'!A149="","",'03_Movimientos'!I149)</f>
        <v/>
      </c>
      <c r="I149" t="str">
        <f>IF('03_Movimientos'!A149="","",'03_Movimientos'!J149)</f>
        <v/>
      </c>
      <c r="J149" t="str">
        <f>IF('03_Movimientos'!A149="","",'03_Movimientos'!O149)</f>
        <v/>
      </c>
      <c r="K149" t="str">
        <f>IF('03_Movimientos'!A149="","",'03_Movimientos'!P149)</f>
        <v/>
      </c>
      <c r="L149" t="str">
        <f>IF('03_Movimientos'!A149="","",'03_Movimientos'!K149)</f>
        <v/>
      </c>
      <c r="M149">
        <f>IF(A149="",M148,SUMPRODUCT((('03_Movimientos'!$O$10:O149-K149)&gt;0)*(('03_Movimientos'!$O$10:O149-K149)&lt;='03_Movimientos'!$D$10:D149)*('03_Movimientos'!$I$10:I149&gt;0)*('03_Movimientos'!$O$10:O149-K149)*'03_Movimientos'!$E$10:E149+(('03_Movimientos'!$O$10:O149-K149)&gt;'03_Movimientos'!$D$10:D149)*('03_Movimientos'!$I$10:I149&gt;0)*'03_Movimientos'!$D$10:D149*'03_Movimientos'!$E$10:E149))</f>
        <v>1060.5</v>
      </c>
      <c r="N149">
        <f t="shared" si="11"/>
        <v>0</v>
      </c>
      <c r="O149">
        <f t="shared" si="8"/>
        <v>0</v>
      </c>
      <c r="P149">
        <f t="shared" si="9"/>
        <v>0</v>
      </c>
      <c r="Q149">
        <f t="shared" si="10"/>
        <v>0</v>
      </c>
      <c r="R149" s="26" t="str">
        <f>IF(COUNTA('03_Movimientos'!A149:H149)=0,"",'03_Movimientos'!Q149)</f>
        <v/>
      </c>
    </row>
    <row r="150" spans="1:18" ht="16.05" customHeight="1">
      <c r="A150" t="str">
        <f>IF('03_Movimientos'!A150="","",'03_Movimientos'!A150)</f>
        <v/>
      </c>
      <c r="B150" t="str">
        <f>IF('03_Movimientos'!A150="","",'03_Movimientos'!B150)</f>
        <v/>
      </c>
      <c r="C150" t="str">
        <f>IF('03_Movimientos'!A150="","",'03_Movimientos'!C150)</f>
        <v/>
      </c>
      <c r="D150" t="str">
        <f>IF('03_Movimientos'!A150="","",'03_Movimientos'!D150)</f>
        <v/>
      </c>
      <c r="E150" t="str">
        <f>IF('03_Movimientos'!A150="","",IFERROR('03_Movimientos'!E150,""))</f>
        <v/>
      </c>
      <c r="F150" t="str">
        <f>IF('03_Movimientos'!A150="","",'03_Movimientos'!F150)</f>
        <v/>
      </c>
      <c r="G150" t="str">
        <f>IF('03_Movimientos'!A150="","",IFERROR('03_Movimientos'!G150,""))</f>
        <v/>
      </c>
      <c r="H150" t="str">
        <f>IF('03_Movimientos'!A150="","",'03_Movimientos'!I150)</f>
        <v/>
      </c>
      <c r="I150" t="str">
        <f>IF('03_Movimientos'!A150="","",'03_Movimientos'!J150)</f>
        <v/>
      </c>
      <c r="J150" t="str">
        <f>IF('03_Movimientos'!A150="","",'03_Movimientos'!O150)</f>
        <v/>
      </c>
      <c r="K150" t="str">
        <f>IF('03_Movimientos'!A150="","",'03_Movimientos'!P150)</f>
        <v/>
      </c>
      <c r="L150" t="str">
        <f>IF('03_Movimientos'!A150="","",'03_Movimientos'!K150)</f>
        <v/>
      </c>
      <c r="M150">
        <f>IF(A150="",M149,SUMPRODUCT((('03_Movimientos'!$O$10:O150-K150)&gt;0)*(('03_Movimientos'!$O$10:O150-K150)&lt;='03_Movimientos'!$D$10:D150)*('03_Movimientos'!$I$10:I150&gt;0)*('03_Movimientos'!$O$10:O150-K150)*'03_Movimientos'!$E$10:E150+(('03_Movimientos'!$O$10:O150-K150)&gt;'03_Movimientos'!$D$10:D150)*('03_Movimientos'!$I$10:I150&gt;0)*'03_Movimientos'!$D$10:D150*'03_Movimientos'!$E$10:E150))</f>
        <v>1060.5</v>
      </c>
      <c r="N150">
        <f t="shared" si="11"/>
        <v>0</v>
      </c>
      <c r="O150">
        <f t="shared" si="8"/>
        <v>0</v>
      </c>
      <c r="P150">
        <f t="shared" si="9"/>
        <v>0</v>
      </c>
      <c r="Q150">
        <f t="shared" si="10"/>
        <v>0</v>
      </c>
      <c r="R150" s="26" t="str">
        <f>IF(COUNTA('03_Movimientos'!A150:H150)=0,"",'03_Movimientos'!Q150)</f>
        <v/>
      </c>
    </row>
    <row r="151" spans="1:18" ht="16.05" customHeight="1">
      <c r="A151" t="str">
        <f>IF('03_Movimientos'!A151="","",'03_Movimientos'!A151)</f>
        <v/>
      </c>
      <c r="B151" t="str">
        <f>IF('03_Movimientos'!A151="","",'03_Movimientos'!B151)</f>
        <v/>
      </c>
      <c r="C151" t="str">
        <f>IF('03_Movimientos'!A151="","",'03_Movimientos'!C151)</f>
        <v/>
      </c>
      <c r="D151" t="str">
        <f>IF('03_Movimientos'!A151="","",'03_Movimientos'!D151)</f>
        <v/>
      </c>
      <c r="E151" t="str">
        <f>IF('03_Movimientos'!A151="","",IFERROR('03_Movimientos'!E151,""))</f>
        <v/>
      </c>
      <c r="F151" t="str">
        <f>IF('03_Movimientos'!A151="","",'03_Movimientos'!F151)</f>
        <v/>
      </c>
      <c r="G151" t="str">
        <f>IF('03_Movimientos'!A151="","",IFERROR('03_Movimientos'!G151,""))</f>
        <v/>
      </c>
      <c r="H151" t="str">
        <f>IF('03_Movimientos'!A151="","",'03_Movimientos'!I151)</f>
        <v/>
      </c>
      <c r="I151" t="str">
        <f>IF('03_Movimientos'!A151="","",'03_Movimientos'!J151)</f>
        <v/>
      </c>
      <c r="J151" t="str">
        <f>IF('03_Movimientos'!A151="","",'03_Movimientos'!O151)</f>
        <v/>
      </c>
      <c r="K151" t="str">
        <f>IF('03_Movimientos'!A151="","",'03_Movimientos'!P151)</f>
        <v/>
      </c>
      <c r="L151" t="str">
        <f>IF('03_Movimientos'!A151="","",'03_Movimientos'!K151)</f>
        <v/>
      </c>
      <c r="M151">
        <f>IF(A151="",M150,SUMPRODUCT((('03_Movimientos'!$O$10:O151-K151)&gt;0)*(('03_Movimientos'!$O$10:O151-K151)&lt;='03_Movimientos'!$D$10:D151)*('03_Movimientos'!$I$10:I151&gt;0)*('03_Movimientos'!$O$10:O151-K151)*'03_Movimientos'!$E$10:E151+(('03_Movimientos'!$O$10:O151-K151)&gt;'03_Movimientos'!$D$10:D151)*('03_Movimientos'!$I$10:I151&gt;0)*'03_Movimientos'!$D$10:D151*'03_Movimientos'!$E$10:E151))</f>
        <v>1060.5</v>
      </c>
      <c r="N151">
        <f t="shared" si="11"/>
        <v>0</v>
      </c>
      <c r="O151">
        <f t="shared" si="8"/>
        <v>0</v>
      </c>
      <c r="P151">
        <f t="shared" si="9"/>
        <v>0</v>
      </c>
      <c r="Q151">
        <f t="shared" si="10"/>
        <v>0</v>
      </c>
      <c r="R151" s="26" t="str">
        <f>IF(COUNTA('03_Movimientos'!A151:H151)=0,"",'03_Movimientos'!Q151)</f>
        <v/>
      </c>
    </row>
    <row r="152" spans="1:18" ht="16.05" customHeight="1">
      <c r="A152" t="str">
        <f>IF('03_Movimientos'!A152="","",'03_Movimientos'!A152)</f>
        <v/>
      </c>
      <c r="B152" t="str">
        <f>IF('03_Movimientos'!A152="","",'03_Movimientos'!B152)</f>
        <v/>
      </c>
      <c r="C152" t="str">
        <f>IF('03_Movimientos'!A152="","",'03_Movimientos'!C152)</f>
        <v/>
      </c>
      <c r="D152" t="str">
        <f>IF('03_Movimientos'!A152="","",'03_Movimientos'!D152)</f>
        <v/>
      </c>
      <c r="E152" t="str">
        <f>IF('03_Movimientos'!A152="","",IFERROR('03_Movimientos'!E152,""))</f>
        <v/>
      </c>
      <c r="F152" t="str">
        <f>IF('03_Movimientos'!A152="","",'03_Movimientos'!F152)</f>
        <v/>
      </c>
      <c r="G152" t="str">
        <f>IF('03_Movimientos'!A152="","",IFERROR('03_Movimientos'!G152,""))</f>
        <v/>
      </c>
      <c r="H152" t="str">
        <f>IF('03_Movimientos'!A152="","",'03_Movimientos'!I152)</f>
        <v/>
      </c>
      <c r="I152" t="str">
        <f>IF('03_Movimientos'!A152="","",'03_Movimientos'!J152)</f>
        <v/>
      </c>
      <c r="J152" t="str">
        <f>IF('03_Movimientos'!A152="","",'03_Movimientos'!O152)</f>
        <v/>
      </c>
      <c r="K152" t="str">
        <f>IF('03_Movimientos'!A152="","",'03_Movimientos'!P152)</f>
        <v/>
      </c>
      <c r="L152" t="str">
        <f>IF('03_Movimientos'!A152="","",'03_Movimientos'!K152)</f>
        <v/>
      </c>
      <c r="M152">
        <f>IF(A152="",M151,SUMPRODUCT((('03_Movimientos'!$O$10:O152-K152)&gt;0)*(('03_Movimientos'!$O$10:O152-K152)&lt;='03_Movimientos'!$D$10:D152)*('03_Movimientos'!$I$10:I152&gt;0)*('03_Movimientos'!$O$10:O152-K152)*'03_Movimientos'!$E$10:E152+(('03_Movimientos'!$O$10:O152-K152)&gt;'03_Movimientos'!$D$10:D152)*('03_Movimientos'!$I$10:I152&gt;0)*'03_Movimientos'!$D$10:D152*'03_Movimientos'!$E$10:E152))</f>
        <v>1060.5</v>
      </c>
      <c r="N152">
        <f t="shared" si="11"/>
        <v>0</v>
      </c>
      <c r="O152">
        <f t="shared" si="8"/>
        <v>0</v>
      </c>
      <c r="P152">
        <f t="shared" si="9"/>
        <v>0</v>
      </c>
      <c r="Q152">
        <f t="shared" si="10"/>
        <v>0</v>
      </c>
      <c r="R152" s="26" t="str">
        <f>IF(COUNTA('03_Movimientos'!A152:H152)=0,"",'03_Movimientos'!Q152)</f>
        <v/>
      </c>
    </row>
    <row r="153" spans="1:18" ht="16.05" customHeight="1">
      <c r="A153" t="str">
        <f>IF('03_Movimientos'!A153="","",'03_Movimientos'!A153)</f>
        <v/>
      </c>
      <c r="B153" t="str">
        <f>IF('03_Movimientos'!A153="","",'03_Movimientos'!B153)</f>
        <v/>
      </c>
      <c r="C153" t="str">
        <f>IF('03_Movimientos'!A153="","",'03_Movimientos'!C153)</f>
        <v/>
      </c>
      <c r="D153" t="str">
        <f>IF('03_Movimientos'!A153="","",'03_Movimientos'!D153)</f>
        <v/>
      </c>
      <c r="E153" t="str">
        <f>IF('03_Movimientos'!A153="","",IFERROR('03_Movimientos'!E153,""))</f>
        <v/>
      </c>
      <c r="F153" t="str">
        <f>IF('03_Movimientos'!A153="","",'03_Movimientos'!F153)</f>
        <v/>
      </c>
      <c r="G153" t="str">
        <f>IF('03_Movimientos'!A153="","",IFERROR('03_Movimientos'!G153,""))</f>
        <v/>
      </c>
      <c r="H153" t="str">
        <f>IF('03_Movimientos'!A153="","",'03_Movimientos'!I153)</f>
        <v/>
      </c>
      <c r="I153" t="str">
        <f>IF('03_Movimientos'!A153="","",'03_Movimientos'!J153)</f>
        <v/>
      </c>
      <c r="J153" t="str">
        <f>IF('03_Movimientos'!A153="","",'03_Movimientos'!O153)</f>
        <v/>
      </c>
      <c r="K153" t="str">
        <f>IF('03_Movimientos'!A153="","",'03_Movimientos'!P153)</f>
        <v/>
      </c>
      <c r="L153" t="str">
        <f>IF('03_Movimientos'!A153="","",'03_Movimientos'!K153)</f>
        <v/>
      </c>
      <c r="M153">
        <f>IF(A153="",M152,SUMPRODUCT((('03_Movimientos'!$O$10:O153-K153)&gt;0)*(('03_Movimientos'!$O$10:O153-K153)&lt;='03_Movimientos'!$D$10:D153)*('03_Movimientos'!$I$10:I153&gt;0)*('03_Movimientos'!$O$10:O153-K153)*'03_Movimientos'!$E$10:E153+(('03_Movimientos'!$O$10:O153-K153)&gt;'03_Movimientos'!$D$10:D153)*('03_Movimientos'!$I$10:I153&gt;0)*'03_Movimientos'!$D$10:D153*'03_Movimientos'!$E$10:E153))</f>
        <v>1060.5</v>
      </c>
      <c r="N153">
        <f t="shared" si="11"/>
        <v>0</v>
      </c>
      <c r="O153">
        <f t="shared" si="8"/>
        <v>0</v>
      </c>
      <c r="P153">
        <f t="shared" si="9"/>
        <v>0</v>
      </c>
      <c r="Q153">
        <f t="shared" si="10"/>
        <v>0</v>
      </c>
      <c r="R153" s="26" t="str">
        <f>IF(COUNTA('03_Movimientos'!A153:H153)=0,"",'03_Movimientos'!Q153)</f>
        <v/>
      </c>
    </row>
    <row r="154" spans="1:18" ht="16.05" customHeight="1">
      <c r="A154" t="str">
        <f>IF('03_Movimientos'!A154="","",'03_Movimientos'!A154)</f>
        <v/>
      </c>
      <c r="B154" t="str">
        <f>IF('03_Movimientos'!A154="","",'03_Movimientos'!B154)</f>
        <v/>
      </c>
      <c r="C154" t="str">
        <f>IF('03_Movimientos'!A154="","",'03_Movimientos'!C154)</f>
        <v/>
      </c>
      <c r="D154" t="str">
        <f>IF('03_Movimientos'!A154="","",'03_Movimientos'!D154)</f>
        <v/>
      </c>
      <c r="E154" t="str">
        <f>IF('03_Movimientos'!A154="","",IFERROR('03_Movimientos'!E154,""))</f>
        <v/>
      </c>
      <c r="F154" t="str">
        <f>IF('03_Movimientos'!A154="","",'03_Movimientos'!F154)</f>
        <v/>
      </c>
      <c r="G154" t="str">
        <f>IF('03_Movimientos'!A154="","",IFERROR('03_Movimientos'!G154,""))</f>
        <v/>
      </c>
      <c r="H154" t="str">
        <f>IF('03_Movimientos'!A154="","",'03_Movimientos'!I154)</f>
        <v/>
      </c>
      <c r="I154" t="str">
        <f>IF('03_Movimientos'!A154="","",'03_Movimientos'!J154)</f>
        <v/>
      </c>
      <c r="J154" t="str">
        <f>IF('03_Movimientos'!A154="","",'03_Movimientos'!O154)</f>
        <v/>
      </c>
      <c r="K154" t="str">
        <f>IF('03_Movimientos'!A154="","",'03_Movimientos'!P154)</f>
        <v/>
      </c>
      <c r="L154" t="str">
        <f>IF('03_Movimientos'!A154="","",'03_Movimientos'!K154)</f>
        <v/>
      </c>
      <c r="M154">
        <f>IF(A154="",M153,SUMPRODUCT((('03_Movimientos'!$O$10:O154-K154)&gt;0)*(('03_Movimientos'!$O$10:O154-K154)&lt;='03_Movimientos'!$D$10:D154)*('03_Movimientos'!$I$10:I154&gt;0)*('03_Movimientos'!$O$10:O154-K154)*'03_Movimientos'!$E$10:E154+(('03_Movimientos'!$O$10:O154-K154)&gt;'03_Movimientos'!$D$10:D154)*('03_Movimientos'!$I$10:I154&gt;0)*'03_Movimientos'!$D$10:D154*'03_Movimientos'!$E$10:E154))</f>
        <v>1060.5</v>
      </c>
      <c r="N154">
        <f t="shared" si="11"/>
        <v>0</v>
      </c>
      <c r="O154">
        <f t="shared" si="8"/>
        <v>0</v>
      </c>
      <c r="P154">
        <f t="shared" si="9"/>
        <v>0</v>
      </c>
      <c r="Q154">
        <f t="shared" si="10"/>
        <v>0</v>
      </c>
      <c r="R154" s="26" t="str">
        <f>IF(COUNTA('03_Movimientos'!A154:H154)=0,"",'03_Movimientos'!Q154)</f>
        <v/>
      </c>
    </row>
    <row r="155" spans="1:18" ht="16.05" customHeight="1">
      <c r="A155" t="str">
        <f>IF('03_Movimientos'!A155="","",'03_Movimientos'!A155)</f>
        <v/>
      </c>
      <c r="B155" t="str">
        <f>IF('03_Movimientos'!A155="","",'03_Movimientos'!B155)</f>
        <v/>
      </c>
      <c r="C155" t="str">
        <f>IF('03_Movimientos'!A155="","",'03_Movimientos'!C155)</f>
        <v/>
      </c>
      <c r="D155" t="str">
        <f>IF('03_Movimientos'!A155="","",'03_Movimientos'!D155)</f>
        <v/>
      </c>
      <c r="E155" t="str">
        <f>IF('03_Movimientos'!A155="","",IFERROR('03_Movimientos'!E155,""))</f>
        <v/>
      </c>
      <c r="F155" t="str">
        <f>IF('03_Movimientos'!A155="","",'03_Movimientos'!F155)</f>
        <v/>
      </c>
      <c r="G155" t="str">
        <f>IF('03_Movimientos'!A155="","",IFERROR('03_Movimientos'!G155,""))</f>
        <v/>
      </c>
      <c r="H155" t="str">
        <f>IF('03_Movimientos'!A155="","",'03_Movimientos'!I155)</f>
        <v/>
      </c>
      <c r="I155" t="str">
        <f>IF('03_Movimientos'!A155="","",'03_Movimientos'!J155)</f>
        <v/>
      </c>
      <c r="J155" t="str">
        <f>IF('03_Movimientos'!A155="","",'03_Movimientos'!O155)</f>
        <v/>
      </c>
      <c r="K155" t="str">
        <f>IF('03_Movimientos'!A155="","",'03_Movimientos'!P155)</f>
        <v/>
      </c>
      <c r="L155" t="str">
        <f>IF('03_Movimientos'!A155="","",'03_Movimientos'!K155)</f>
        <v/>
      </c>
      <c r="M155">
        <f>IF(A155="",M154,SUMPRODUCT((('03_Movimientos'!$O$10:O155-K155)&gt;0)*(('03_Movimientos'!$O$10:O155-K155)&lt;='03_Movimientos'!$D$10:D155)*('03_Movimientos'!$I$10:I155&gt;0)*('03_Movimientos'!$O$10:O155-K155)*'03_Movimientos'!$E$10:E155+(('03_Movimientos'!$O$10:O155-K155)&gt;'03_Movimientos'!$D$10:D155)*('03_Movimientos'!$I$10:I155&gt;0)*'03_Movimientos'!$D$10:D155*'03_Movimientos'!$E$10:E155))</f>
        <v>1060.5</v>
      </c>
      <c r="N155">
        <f t="shared" si="11"/>
        <v>0</v>
      </c>
      <c r="O155">
        <f t="shared" si="8"/>
        <v>0</v>
      </c>
      <c r="P155">
        <f t="shared" si="9"/>
        <v>0</v>
      </c>
      <c r="Q155">
        <f t="shared" si="10"/>
        <v>0</v>
      </c>
      <c r="R155" s="26" t="str">
        <f>IF(COUNTA('03_Movimientos'!A155:H155)=0,"",'03_Movimientos'!Q155)</f>
        <v/>
      </c>
    </row>
    <row r="156" spans="1:18" ht="16.05" customHeight="1">
      <c r="A156" t="str">
        <f>IF('03_Movimientos'!A156="","",'03_Movimientos'!A156)</f>
        <v/>
      </c>
      <c r="B156" t="str">
        <f>IF('03_Movimientos'!A156="","",'03_Movimientos'!B156)</f>
        <v/>
      </c>
      <c r="C156" t="str">
        <f>IF('03_Movimientos'!A156="","",'03_Movimientos'!C156)</f>
        <v/>
      </c>
      <c r="D156" t="str">
        <f>IF('03_Movimientos'!A156="","",'03_Movimientos'!D156)</f>
        <v/>
      </c>
      <c r="E156" t="str">
        <f>IF('03_Movimientos'!A156="","",IFERROR('03_Movimientos'!E156,""))</f>
        <v/>
      </c>
      <c r="F156" t="str">
        <f>IF('03_Movimientos'!A156="","",'03_Movimientos'!F156)</f>
        <v/>
      </c>
      <c r="G156" t="str">
        <f>IF('03_Movimientos'!A156="","",IFERROR('03_Movimientos'!G156,""))</f>
        <v/>
      </c>
      <c r="H156" t="str">
        <f>IF('03_Movimientos'!A156="","",'03_Movimientos'!I156)</f>
        <v/>
      </c>
      <c r="I156" t="str">
        <f>IF('03_Movimientos'!A156="","",'03_Movimientos'!J156)</f>
        <v/>
      </c>
      <c r="J156" t="str">
        <f>IF('03_Movimientos'!A156="","",'03_Movimientos'!O156)</f>
        <v/>
      </c>
      <c r="K156" t="str">
        <f>IF('03_Movimientos'!A156="","",'03_Movimientos'!P156)</f>
        <v/>
      </c>
      <c r="L156" t="str">
        <f>IF('03_Movimientos'!A156="","",'03_Movimientos'!K156)</f>
        <v/>
      </c>
      <c r="M156">
        <f>IF(A156="",M155,SUMPRODUCT((('03_Movimientos'!$O$10:O156-K156)&gt;0)*(('03_Movimientos'!$O$10:O156-K156)&lt;='03_Movimientos'!$D$10:D156)*('03_Movimientos'!$I$10:I156&gt;0)*('03_Movimientos'!$O$10:O156-K156)*'03_Movimientos'!$E$10:E156+(('03_Movimientos'!$O$10:O156-K156)&gt;'03_Movimientos'!$D$10:D156)*('03_Movimientos'!$I$10:I156&gt;0)*'03_Movimientos'!$D$10:D156*'03_Movimientos'!$E$10:E156))</f>
        <v>1060.5</v>
      </c>
      <c r="N156">
        <f t="shared" si="11"/>
        <v>0</v>
      </c>
      <c r="O156">
        <f t="shared" si="8"/>
        <v>0</v>
      </c>
      <c r="P156">
        <f t="shared" si="9"/>
        <v>0</v>
      </c>
      <c r="Q156">
        <f t="shared" si="10"/>
        <v>0</v>
      </c>
      <c r="R156" s="26" t="str">
        <f>IF(COUNTA('03_Movimientos'!A156:H156)=0,"",'03_Movimientos'!Q156)</f>
        <v/>
      </c>
    </row>
    <row r="157" spans="1:18" ht="16.05" customHeight="1">
      <c r="A157" t="str">
        <f>IF('03_Movimientos'!A157="","",'03_Movimientos'!A157)</f>
        <v/>
      </c>
      <c r="B157" t="str">
        <f>IF('03_Movimientos'!A157="","",'03_Movimientos'!B157)</f>
        <v/>
      </c>
      <c r="C157" t="str">
        <f>IF('03_Movimientos'!A157="","",'03_Movimientos'!C157)</f>
        <v/>
      </c>
      <c r="D157" t="str">
        <f>IF('03_Movimientos'!A157="","",'03_Movimientos'!D157)</f>
        <v/>
      </c>
      <c r="E157" t="str">
        <f>IF('03_Movimientos'!A157="","",IFERROR('03_Movimientos'!E157,""))</f>
        <v/>
      </c>
      <c r="F157" t="str">
        <f>IF('03_Movimientos'!A157="","",'03_Movimientos'!F157)</f>
        <v/>
      </c>
      <c r="G157" t="str">
        <f>IF('03_Movimientos'!A157="","",IFERROR('03_Movimientos'!G157,""))</f>
        <v/>
      </c>
      <c r="H157" t="str">
        <f>IF('03_Movimientos'!A157="","",'03_Movimientos'!I157)</f>
        <v/>
      </c>
      <c r="I157" t="str">
        <f>IF('03_Movimientos'!A157="","",'03_Movimientos'!J157)</f>
        <v/>
      </c>
      <c r="J157" t="str">
        <f>IF('03_Movimientos'!A157="","",'03_Movimientos'!O157)</f>
        <v/>
      </c>
      <c r="K157" t="str">
        <f>IF('03_Movimientos'!A157="","",'03_Movimientos'!P157)</f>
        <v/>
      </c>
      <c r="L157" t="str">
        <f>IF('03_Movimientos'!A157="","",'03_Movimientos'!K157)</f>
        <v/>
      </c>
      <c r="M157">
        <f>IF(A157="",M156,SUMPRODUCT((('03_Movimientos'!$O$10:O157-K157)&gt;0)*(('03_Movimientos'!$O$10:O157-K157)&lt;='03_Movimientos'!$D$10:D157)*('03_Movimientos'!$I$10:I157&gt;0)*('03_Movimientos'!$O$10:O157-K157)*'03_Movimientos'!$E$10:E157+(('03_Movimientos'!$O$10:O157-K157)&gt;'03_Movimientos'!$D$10:D157)*('03_Movimientos'!$I$10:I157&gt;0)*'03_Movimientos'!$D$10:D157*'03_Movimientos'!$E$10:E157))</f>
        <v>1060.5</v>
      </c>
      <c r="N157">
        <f t="shared" si="11"/>
        <v>0</v>
      </c>
      <c r="O157">
        <f t="shared" si="8"/>
        <v>0</v>
      </c>
      <c r="P157">
        <f t="shared" si="9"/>
        <v>0</v>
      </c>
      <c r="Q157">
        <f t="shared" si="10"/>
        <v>0</v>
      </c>
      <c r="R157" s="26" t="str">
        <f>IF(COUNTA('03_Movimientos'!A157:H157)=0,"",'03_Movimientos'!Q157)</f>
        <v/>
      </c>
    </row>
    <row r="158" spans="1:18" ht="16.05" customHeight="1">
      <c r="A158" t="str">
        <f>IF('03_Movimientos'!A158="","",'03_Movimientos'!A158)</f>
        <v/>
      </c>
      <c r="B158" t="str">
        <f>IF('03_Movimientos'!A158="","",'03_Movimientos'!B158)</f>
        <v/>
      </c>
      <c r="C158" t="str">
        <f>IF('03_Movimientos'!A158="","",'03_Movimientos'!C158)</f>
        <v/>
      </c>
      <c r="D158" t="str">
        <f>IF('03_Movimientos'!A158="","",'03_Movimientos'!D158)</f>
        <v/>
      </c>
      <c r="E158" t="str">
        <f>IF('03_Movimientos'!A158="","",IFERROR('03_Movimientos'!E158,""))</f>
        <v/>
      </c>
      <c r="F158" t="str">
        <f>IF('03_Movimientos'!A158="","",'03_Movimientos'!F158)</f>
        <v/>
      </c>
      <c r="G158" t="str">
        <f>IF('03_Movimientos'!A158="","",IFERROR('03_Movimientos'!G158,""))</f>
        <v/>
      </c>
      <c r="H158" t="str">
        <f>IF('03_Movimientos'!A158="","",'03_Movimientos'!I158)</f>
        <v/>
      </c>
      <c r="I158" t="str">
        <f>IF('03_Movimientos'!A158="","",'03_Movimientos'!J158)</f>
        <v/>
      </c>
      <c r="J158" t="str">
        <f>IF('03_Movimientos'!A158="","",'03_Movimientos'!O158)</f>
        <v/>
      </c>
      <c r="K158" t="str">
        <f>IF('03_Movimientos'!A158="","",'03_Movimientos'!P158)</f>
        <v/>
      </c>
      <c r="L158" t="str">
        <f>IF('03_Movimientos'!A158="","",'03_Movimientos'!K158)</f>
        <v/>
      </c>
      <c r="M158">
        <f>IF(A158="",M157,SUMPRODUCT((('03_Movimientos'!$O$10:O158-K158)&gt;0)*(('03_Movimientos'!$O$10:O158-K158)&lt;='03_Movimientos'!$D$10:D158)*('03_Movimientos'!$I$10:I158&gt;0)*('03_Movimientos'!$O$10:O158-K158)*'03_Movimientos'!$E$10:E158+(('03_Movimientos'!$O$10:O158-K158)&gt;'03_Movimientos'!$D$10:D158)*('03_Movimientos'!$I$10:I158&gt;0)*'03_Movimientos'!$D$10:D158*'03_Movimientos'!$E$10:E158))</f>
        <v>1060.5</v>
      </c>
      <c r="N158">
        <f t="shared" si="11"/>
        <v>0</v>
      </c>
      <c r="O158">
        <f t="shared" si="8"/>
        <v>0</v>
      </c>
      <c r="P158">
        <f t="shared" si="9"/>
        <v>0</v>
      </c>
      <c r="Q158">
        <f t="shared" si="10"/>
        <v>0</v>
      </c>
      <c r="R158" s="26" t="str">
        <f>IF(COUNTA('03_Movimientos'!A158:H158)=0,"",'03_Movimientos'!Q158)</f>
        <v/>
      </c>
    </row>
    <row r="159" spans="1:18" ht="16.05" customHeight="1">
      <c r="A159" t="str">
        <f>IF('03_Movimientos'!A159="","",'03_Movimientos'!A159)</f>
        <v/>
      </c>
      <c r="B159" t="str">
        <f>IF('03_Movimientos'!A159="","",'03_Movimientos'!B159)</f>
        <v/>
      </c>
      <c r="C159" t="str">
        <f>IF('03_Movimientos'!A159="","",'03_Movimientos'!C159)</f>
        <v/>
      </c>
      <c r="D159" t="str">
        <f>IF('03_Movimientos'!A159="","",'03_Movimientos'!D159)</f>
        <v/>
      </c>
      <c r="E159" t="str">
        <f>IF('03_Movimientos'!A159="","",IFERROR('03_Movimientos'!E159,""))</f>
        <v/>
      </c>
      <c r="F159" t="str">
        <f>IF('03_Movimientos'!A159="","",'03_Movimientos'!F159)</f>
        <v/>
      </c>
      <c r="G159" t="str">
        <f>IF('03_Movimientos'!A159="","",IFERROR('03_Movimientos'!G159,""))</f>
        <v/>
      </c>
      <c r="H159" t="str">
        <f>IF('03_Movimientos'!A159="","",'03_Movimientos'!I159)</f>
        <v/>
      </c>
      <c r="I159" t="str">
        <f>IF('03_Movimientos'!A159="","",'03_Movimientos'!J159)</f>
        <v/>
      </c>
      <c r="J159" t="str">
        <f>IF('03_Movimientos'!A159="","",'03_Movimientos'!O159)</f>
        <v/>
      </c>
      <c r="K159" t="str">
        <f>IF('03_Movimientos'!A159="","",'03_Movimientos'!P159)</f>
        <v/>
      </c>
      <c r="L159" t="str">
        <f>IF('03_Movimientos'!A159="","",'03_Movimientos'!K159)</f>
        <v/>
      </c>
      <c r="M159">
        <f>IF(A159="",M158,SUMPRODUCT((('03_Movimientos'!$O$10:O159-K159)&gt;0)*(('03_Movimientos'!$O$10:O159-K159)&lt;='03_Movimientos'!$D$10:D159)*('03_Movimientos'!$I$10:I159&gt;0)*('03_Movimientos'!$O$10:O159-K159)*'03_Movimientos'!$E$10:E159+(('03_Movimientos'!$O$10:O159-K159)&gt;'03_Movimientos'!$D$10:D159)*('03_Movimientos'!$I$10:I159&gt;0)*'03_Movimientos'!$D$10:D159*'03_Movimientos'!$E$10:E159))</f>
        <v>1060.5</v>
      </c>
      <c r="N159">
        <f t="shared" si="11"/>
        <v>0</v>
      </c>
      <c r="O159">
        <f t="shared" si="8"/>
        <v>0</v>
      </c>
      <c r="P159">
        <f t="shared" si="9"/>
        <v>0</v>
      </c>
      <c r="Q159">
        <f t="shared" si="10"/>
        <v>0</v>
      </c>
      <c r="R159" s="26" t="str">
        <f>IF(COUNTA('03_Movimientos'!A159:H159)=0,"",'03_Movimientos'!Q159)</f>
        <v/>
      </c>
    </row>
    <row r="160" spans="1:18" ht="16.05" customHeight="1">
      <c r="A160" t="str">
        <f>IF('03_Movimientos'!A160="","",'03_Movimientos'!A160)</f>
        <v/>
      </c>
      <c r="B160" t="str">
        <f>IF('03_Movimientos'!A160="","",'03_Movimientos'!B160)</f>
        <v/>
      </c>
      <c r="C160" t="str">
        <f>IF('03_Movimientos'!A160="","",'03_Movimientos'!C160)</f>
        <v/>
      </c>
      <c r="D160" t="str">
        <f>IF('03_Movimientos'!A160="","",'03_Movimientos'!D160)</f>
        <v/>
      </c>
      <c r="E160" t="str">
        <f>IF('03_Movimientos'!A160="","",IFERROR('03_Movimientos'!E160,""))</f>
        <v/>
      </c>
      <c r="F160" t="str">
        <f>IF('03_Movimientos'!A160="","",'03_Movimientos'!F160)</f>
        <v/>
      </c>
      <c r="G160" t="str">
        <f>IF('03_Movimientos'!A160="","",IFERROR('03_Movimientos'!G160,""))</f>
        <v/>
      </c>
      <c r="H160" t="str">
        <f>IF('03_Movimientos'!A160="","",'03_Movimientos'!I160)</f>
        <v/>
      </c>
      <c r="I160" t="str">
        <f>IF('03_Movimientos'!A160="","",'03_Movimientos'!J160)</f>
        <v/>
      </c>
      <c r="J160" t="str">
        <f>IF('03_Movimientos'!A160="","",'03_Movimientos'!O160)</f>
        <v/>
      </c>
      <c r="K160" t="str">
        <f>IF('03_Movimientos'!A160="","",'03_Movimientos'!P160)</f>
        <v/>
      </c>
      <c r="L160" t="str">
        <f>IF('03_Movimientos'!A160="","",'03_Movimientos'!K160)</f>
        <v/>
      </c>
      <c r="M160">
        <f>IF(A160="",M159,SUMPRODUCT((('03_Movimientos'!$O$10:O160-K160)&gt;0)*(('03_Movimientos'!$O$10:O160-K160)&lt;='03_Movimientos'!$D$10:D160)*('03_Movimientos'!$I$10:I160&gt;0)*('03_Movimientos'!$O$10:O160-K160)*'03_Movimientos'!$E$10:E160+(('03_Movimientos'!$O$10:O160-K160)&gt;'03_Movimientos'!$D$10:D160)*('03_Movimientos'!$I$10:I160&gt;0)*'03_Movimientos'!$D$10:D160*'03_Movimientos'!$E$10:E160))</f>
        <v>1060.5</v>
      </c>
      <c r="N160">
        <f t="shared" si="11"/>
        <v>0</v>
      </c>
      <c r="O160">
        <f t="shared" si="8"/>
        <v>0</v>
      </c>
      <c r="P160">
        <f t="shared" si="9"/>
        <v>0</v>
      </c>
      <c r="Q160">
        <f t="shared" si="10"/>
        <v>0</v>
      </c>
      <c r="R160" s="26" t="str">
        <f>IF(COUNTA('03_Movimientos'!A160:H160)=0,"",'03_Movimientos'!Q160)</f>
        <v/>
      </c>
    </row>
    <row r="161" spans="1:18" ht="16.05" customHeight="1">
      <c r="A161" t="str">
        <f>IF('03_Movimientos'!A161="","",'03_Movimientos'!A161)</f>
        <v/>
      </c>
      <c r="B161" t="str">
        <f>IF('03_Movimientos'!A161="","",'03_Movimientos'!B161)</f>
        <v/>
      </c>
      <c r="C161" t="str">
        <f>IF('03_Movimientos'!A161="","",'03_Movimientos'!C161)</f>
        <v/>
      </c>
      <c r="D161" t="str">
        <f>IF('03_Movimientos'!A161="","",'03_Movimientos'!D161)</f>
        <v/>
      </c>
      <c r="E161" t="str">
        <f>IF('03_Movimientos'!A161="","",IFERROR('03_Movimientos'!E161,""))</f>
        <v/>
      </c>
      <c r="F161" t="str">
        <f>IF('03_Movimientos'!A161="","",'03_Movimientos'!F161)</f>
        <v/>
      </c>
      <c r="G161" t="str">
        <f>IF('03_Movimientos'!A161="","",IFERROR('03_Movimientos'!G161,""))</f>
        <v/>
      </c>
      <c r="H161" t="str">
        <f>IF('03_Movimientos'!A161="","",'03_Movimientos'!I161)</f>
        <v/>
      </c>
      <c r="I161" t="str">
        <f>IF('03_Movimientos'!A161="","",'03_Movimientos'!J161)</f>
        <v/>
      </c>
      <c r="J161" t="str">
        <f>IF('03_Movimientos'!A161="","",'03_Movimientos'!O161)</f>
        <v/>
      </c>
      <c r="K161" t="str">
        <f>IF('03_Movimientos'!A161="","",'03_Movimientos'!P161)</f>
        <v/>
      </c>
      <c r="L161" t="str">
        <f>IF('03_Movimientos'!A161="","",'03_Movimientos'!K161)</f>
        <v/>
      </c>
      <c r="M161">
        <f>IF(A161="",M160,SUMPRODUCT((('03_Movimientos'!$O$10:O161-K161)&gt;0)*(('03_Movimientos'!$O$10:O161-K161)&lt;='03_Movimientos'!$D$10:D161)*('03_Movimientos'!$I$10:I161&gt;0)*('03_Movimientos'!$O$10:O161-K161)*'03_Movimientos'!$E$10:E161+(('03_Movimientos'!$O$10:O161-K161)&gt;'03_Movimientos'!$D$10:D161)*('03_Movimientos'!$I$10:I161&gt;0)*'03_Movimientos'!$D$10:D161*'03_Movimientos'!$E$10:E161))</f>
        <v>1060.5</v>
      </c>
      <c r="N161">
        <f t="shared" si="11"/>
        <v>0</v>
      </c>
      <c r="O161">
        <f t="shared" si="8"/>
        <v>0</v>
      </c>
      <c r="P161">
        <f t="shared" si="9"/>
        <v>0</v>
      </c>
      <c r="Q161">
        <f t="shared" si="10"/>
        <v>0</v>
      </c>
      <c r="R161" s="26" t="str">
        <f>IF(COUNTA('03_Movimientos'!A161:H161)=0,"",'03_Movimientos'!Q161)</f>
        <v/>
      </c>
    </row>
    <row r="162" spans="1:18" ht="16.05" customHeight="1">
      <c r="A162" t="str">
        <f>IF('03_Movimientos'!A162="","",'03_Movimientos'!A162)</f>
        <v/>
      </c>
      <c r="B162" t="str">
        <f>IF('03_Movimientos'!A162="","",'03_Movimientos'!B162)</f>
        <v/>
      </c>
      <c r="C162" t="str">
        <f>IF('03_Movimientos'!A162="","",'03_Movimientos'!C162)</f>
        <v/>
      </c>
      <c r="D162" t="str">
        <f>IF('03_Movimientos'!A162="","",'03_Movimientos'!D162)</f>
        <v/>
      </c>
      <c r="E162" t="str">
        <f>IF('03_Movimientos'!A162="","",IFERROR('03_Movimientos'!E162,""))</f>
        <v/>
      </c>
      <c r="F162" t="str">
        <f>IF('03_Movimientos'!A162="","",'03_Movimientos'!F162)</f>
        <v/>
      </c>
      <c r="G162" t="str">
        <f>IF('03_Movimientos'!A162="","",IFERROR('03_Movimientos'!G162,""))</f>
        <v/>
      </c>
      <c r="H162" t="str">
        <f>IF('03_Movimientos'!A162="","",'03_Movimientos'!I162)</f>
        <v/>
      </c>
      <c r="I162" t="str">
        <f>IF('03_Movimientos'!A162="","",'03_Movimientos'!J162)</f>
        <v/>
      </c>
      <c r="J162" t="str">
        <f>IF('03_Movimientos'!A162="","",'03_Movimientos'!O162)</f>
        <v/>
      </c>
      <c r="K162" t="str">
        <f>IF('03_Movimientos'!A162="","",'03_Movimientos'!P162)</f>
        <v/>
      </c>
      <c r="L162" t="str">
        <f>IF('03_Movimientos'!A162="","",'03_Movimientos'!K162)</f>
        <v/>
      </c>
      <c r="M162">
        <f>IF(A162="",M161,SUMPRODUCT((('03_Movimientos'!$O$10:O162-K162)&gt;0)*(('03_Movimientos'!$O$10:O162-K162)&lt;='03_Movimientos'!$D$10:D162)*('03_Movimientos'!$I$10:I162&gt;0)*('03_Movimientos'!$O$10:O162-K162)*'03_Movimientos'!$E$10:E162+(('03_Movimientos'!$O$10:O162-K162)&gt;'03_Movimientos'!$D$10:D162)*('03_Movimientos'!$I$10:I162&gt;0)*'03_Movimientos'!$D$10:D162*'03_Movimientos'!$E$10:E162))</f>
        <v>1060.5</v>
      </c>
      <c r="N162">
        <f t="shared" si="11"/>
        <v>0</v>
      </c>
      <c r="O162">
        <f t="shared" si="8"/>
        <v>0</v>
      </c>
      <c r="P162">
        <f t="shared" si="9"/>
        <v>0</v>
      </c>
      <c r="Q162">
        <f t="shared" si="10"/>
        <v>0</v>
      </c>
      <c r="R162" s="26" t="str">
        <f>IF(COUNTA('03_Movimientos'!A162:H162)=0,"",'03_Movimientos'!Q162)</f>
        <v/>
      </c>
    </row>
    <row r="163" spans="1:18" ht="16.05" customHeight="1">
      <c r="A163" t="str">
        <f>IF('03_Movimientos'!A163="","",'03_Movimientos'!A163)</f>
        <v/>
      </c>
      <c r="B163" t="str">
        <f>IF('03_Movimientos'!A163="","",'03_Movimientos'!B163)</f>
        <v/>
      </c>
      <c r="C163" t="str">
        <f>IF('03_Movimientos'!A163="","",'03_Movimientos'!C163)</f>
        <v/>
      </c>
      <c r="D163" t="str">
        <f>IF('03_Movimientos'!A163="","",'03_Movimientos'!D163)</f>
        <v/>
      </c>
      <c r="E163" t="str">
        <f>IF('03_Movimientos'!A163="","",IFERROR('03_Movimientos'!E163,""))</f>
        <v/>
      </c>
      <c r="F163" t="str">
        <f>IF('03_Movimientos'!A163="","",'03_Movimientos'!F163)</f>
        <v/>
      </c>
      <c r="G163" t="str">
        <f>IF('03_Movimientos'!A163="","",IFERROR('03_Movimientos'!G163,""))</f>
        <v/>
      </c>
      <c r="H163" t="str">
        <f>IF('03_Movimientos'!A163="","",'03_Movimientos'!I163)</f>
        <v/>
      </c>
      <c r="I163" t="str">
        <f>IF('03_Movimientos'!A163="","",'03_Movimientos'!J163)</f>
        <v/>
      </c>
      <c r="J163" t="str">
        <f>IF('03_Movimientos'!A163="","",'03_Movimientos'!O163)</f>
        <v/>
      </c>
      <c r="K163" t="str">
        <f>IF('03_Movimientos'!A163="","",'03_Movimientos'!P163)</f>
        <v/>
      </c>
      <c r="L163" t="str">
        <f>IF('03_Movimientos'!A163="","",'03_Movimientos'!K163)</f>
        <v/>
      </c>
      <c r="M163">
        <f>IF(A163="",M162,SUMPRODUCT((('03_Movimientos'!$O$10:O163-K163)&gt;0)*(('03_Movimientos'!$O$10:O163-K163)&lt;='03_Movimientos'!$D$10:D163)*('03_Movimientos'!$I$10:I163&gt;0)*('03_Movimientos'!$O$10:O163-K163)*'03_Movimientos'!$E$10:E163+(('03_Movimientos'!$O$10:O163-K163)&gt;'03_Movimientos'!$D$10:D163)*('03_Movimientos'!$I$10:I163&gt;0)*'03_Movimientos'!$D$10:D163*'03_Movimientos'!$E$10:E163))</f>
        <v>1060.5</v>
      </c>
      <c r="N163">
        <f t="shared" si="11"/>
        <v>0</v>
      </c>
      <c r="O163">
        <f t="shared" si="8"/>
        <v>0</v>
      </c>
      <c r="P163">
        <f t="shared" si="9"/>
        <v>0</v>
      </c>
      <c r="Q163">
        <f t="shared" si="10"/>
        <v>0</v>
      </c>
      <c r="R163" s="26" t="str">
        <f>IF(COUNTA('03_Movimientos'!A163:H163)=0,"",'03_Movimientos'!Q163)</f>
        <v/>
      </c>
    </row>
    <row r="164" spans="1:18" ht="16.05" customHeight="1">
      <c r="A164" t="str">
        <f>IF('03_Movimientos'!A164="","",'03_Movimientos'!A164)</f>
        <v/>
      </c>
      <c r="B164" t="str">
        <f>IF('03_Movimientos'!A164="","",'03_Movimientos'!B164)</f>
        <v/>
      </c>
      <c r="C164" t="str">
        <f>IF('03_Movimientos'!A164="","",'03_Movimientos'!C164)</f>
        <v/>
      </c>
      <c r="D164" t="str">
        <f>IF('03_Movimientos'!A164="","",'03_Movimientos'!D164)</f>
        <v/>
      </c>
      <c r="E164" t="str">
        <f>IF('03_Movimientos'!A164="","",IFERROR('03_Movimientos'!E164,""))</f>
        <v/>
      </c>
      <c r="F164" t="str">
        <f>IF('03_Movimientos'!A164="","",'03_Movimientos'!F164)</f>
        <v/>
      </c>
      <c r="G164" t="str">
        <f>IF('03_Movimientos'!A164="","",IFERROR('03_Movimientos'!G164,""))</f>
        <v/>
      </c>
      <c r="H164" t="str">
        <f>IF('03_Movimientos'!A164="","",'03_Movimientos'!I164)</f>
        <v/>
      </c>
      <c r="I164" t="str">
        <f>IF('03_Movimientos'!A164="","",'03_Movimientos'!J164)</f>
        <v/>
      </c>
      <c r="J164" t="str">
        <f>IF('03_Movimientos'!A164="","",'03_Movimientos'!O164)</f>
        <v/>
      </c>
      <c r="K164" t="str">
        <f>IF('03_Movimientos'!A164="","",'03_Movimientos'!P164)</f>
        <v/>
      </c>
      <c r="L164" t="str">
        <f>IF('03_Movimientos'!A164="","",'03_Movimientos'!K164)</f>
        <v/>
      </c>
      <c r="M164">
        <f>IF(A164="",M163,SUMPRODUCT((('03_Movimientos'!$O$10:O164-K164)&gt;0)*(('03_Movimientos'!$O$10:O164-K164)&lt;='03_Movimientos'!$D$10:D164)*('03_Movimientos'!$I$10:I164&gt;0)*('03_Movimientos'!$O$10:O164-K164)*'03_Movimientos'!$E$10:E164+(('03_Movimientos'!$O$10:O164-K164)&gt;'03_Movimientos'!$D$10:D164)*('03_Movimientos'!$I$10:I164&gt;0)*'03_Movimientos'!$D$10:D164*'03_Movimientos'!$E$10:E164))</f>
        <v>1060.5</v>
      </c>
      <c r="N164">
        <f t="shared" si="11"/>
        <v>0</v>
      </c>
      <c r="O164">
        <f t="shared" si="8"/>
        <v>0</v>
      </c>
      <c r="P164">
        <f t="shared" si="9"/>
        <v>0</v>
      </c>
      <c r="Q164">
        <f t="shared" si="10"/>
        <v>0</v>
      </c>
      <c r="R164" s="26" t="str">
        <f>IF(COUNTA('03_Movimientos'!A164:H164)=0,"",'03_Movimientos'!Q164)</f>
        <v/>
      </c>
    </row>
    <row r="165" spans="1:18" ht="16.05" customHeight="1">
      <c r="A165" t="str">
        <f>IF('03_Movimientos'!A165="","",'03_Movimientos'!A165)</f>
        <v/>
      </c>
      <c r="B165" t="str">
        <f>IF('03_Movimientos'!A165="","",'03_Movimientos'!B165)</f>
        <v/>
      </c>
      <c r="C165" t="str">
        <f>IF('03_Movimientos'!A165="","",'03_Movimientos'!C165)</f>
        <v/>
      </c>
      <c r="D165" t="str">
        <f>IF('03_Movimientos'!A165="","",'03_Movimientos'!D165)</f>
        <v/>
      </c>
      <c r="E165" t="str">
        <f>IF('03_Movimientos'!A165="","",IFERROR('03_Movimientos'!E165,""))</f>
        <v/>
      </c>
      <c r="F165" t="str">
        <f>IF('03_Movimientos'!A165="","",'03_Movimientos'!F165)</f>
        <v/>
      </c>
      <c r="G165" t="str">
        <f>IF('03_Movimientos'!A165="","",IFERROR('03_Movimientos'!G165,""))</f>
        <v/>
      </c>
      <c r="H165" t="str">
        <f>IF('03_Movimientos'!A165="","",'03_Movimientos'!I165)</f>
        <v/>
      </c>
      <c r="I165" t="str">
        <f>IF('03_Movimientos'!A165="","",'03_Movimientos'!J165)</f>
        <v/>
      </c>
      <c r="J165" t="str">
        <f>IF('03_Movimientos'!A165="","",'03_Movimientos'!O165)</f>
        <v/>
      </c>
      <c r="K165" t="str">
        <f>IF('03_Movimientos'!A165="","",'03_Movimientos'!P165)</f>
        <v/>
      </c>
      <c r="L165" t="str">
        <f>IF('03_Movimientos'!A165="","",'03_Movimientos'!K165)</f>
        <v/>
      </c>
      <c r="M165">
        <f>IF(A165="",M164,SUMPRODUCT((('03_Movimientos'!$O$10:O165-K165)&gt;0)*(('03_Movimientos'!$O$10:O165-K165)&lt;='03_Movimientos'!$D$10:D165)*('03_Movimientos'!$I$10:I165&gt;0)*('03_Movimientos'!$O$10:O165-K165)*'03_Movimientos'!$E$10:E165+(('03_Movimientos'!$O$10:O165-K165)&gt;'03_Movimientos'!$D$10:D165)*('03_Movimientos'!$I$10:I165&gt;0)*'03_Movimientos'!$D$10:D165*'03_Movimientos'!$E$10:E165))</f>
        <v>1060.5</v>
      </c>
      <c r="N165">
        <f t="shared" si="11"/>
        <v>0</v>
      </c>
      <c r="O165">
        <f t="shared" si="8"/>
        <v>0</v>
      </c>
      <c r="P165">
        <f t="shared" si="9"/>
        <v>0</v>
      </c>
      <c r="Q165">
        <f t="shared" si="10"/>
        <v>0</v>
      </c>
      <c r="R165" s="26" t="str">
        <f>IF(COUNTA('03_Movimientos'!A165:H165)=0,"",'03_Movimientos'!Q165)</f>
        <v/>
      </c>
    </row>
    <row r="166" spans="1:18" ht="16.05" customHeight="1">
      <c r="A166" t="str">
        <f>IF('03_Movimientos'!A166="","",'03_Movimientos'!A166)</f>
        <v/>
      </c>
      <c r="B166" t="str">
        <f>IF('03_Movimientos'!A166="","",'03_Movimientos'!B166)</f>
        <v/>
      </c>
      <c r="C166" t="str">
        <f>IF('03_Movimientos'!A166="","",'03_Movimientos'!C166)</f>
        <v/>
      </c>
      <c r="D166" t="str">
        <f>IF('03_Movimientos'!A166="","",'03_Movimientos'!D166)</f>
        <v/>
      </c>
      <c r="E166" t="str">
        <f>IF('03_Movimientos'!A166="","",IFERROR('03_Movimientos'!E166,""))</f>
        <v/>
      </c>
      <c r="F166" t="str">
        <f>IF('03_Movimientos'!A166="","",'03_Movimientos'!F166)</f>
        <v/>
      </c>
      <c r="G166" t="str">
        <f>IF('03_Movimientos'!A166="","",IFERROR('03_Movimientos'!G166,""))</f>
        <v/>
      </c>
      <c r="H166" t="str">
        <f>IF('03_Movimientos'!A166="","",'03_Movimientos'!I166)</f>
        <v/>
      </c>
      <c r="I166" t="str">
        <f>IF('03_Movimientos'!A166="","",'03_Movimientos'!J166)</f>
        <v/>
      </c>
      <c r="J166" t="str">
        <f>IF('03_Movimientos'!A166="","",'03_Movimientos'!O166)</f>
        <v/>
      </c>
      <c r="K166" t="str">
        <f>IF('03_Movimientos'!A166="","",'03_Movimientos'!P166)</f>
        <v/>
      </c>
      <c r="L166" t="str">
        <f>IF('03_Movimientos'!A166="","",'03_Movimientos'!K166)</f>
        <v/>
      </c>
      <c r="M166">
        <f>IF(A166="",M165,SUMPRODUCT((('03_Movimientos'!$O$10:O166-K166)&gt;0)*(('03_Movimientos'!$O$10:O166-K166)&lt;='03_Movimientos'!$D$10:D166)*('03_Movimientos'!$I$10:I166&gt;0)*('03_Movimientos'!$O$10:O166-K166)*'03_Movimientos'!$E$10:E166+(('03_Movimientos'!$O$10:O166-K166)&gt;'03_Movimientos'!$D$10:D166)*('03_Movimientos'!$I$10:I166&gt;0)*'03_Movimientos'!$D$10:D166*'03_Movimientos'!$E$10:E166))</f>
        <v>1060.5</v>
      </c>
      <c r="N166">
        <f t="shared" si="11"/>
        <v>0</v>
      </c>
      <c r="O166">
        <f t="shared" si="8"/>
        <v>0</v>
      </c>
      <c r="P166">
        <f t="shared" si="9"/>
        <v>0</v>
      </c>
      <c r="Q166">
        <f t="shared" si="10"/>
        <v>0</v>
      </c>
      <c r="R166" s="26" t="str">
        <f>IF(COUNTA('03_Movimientos'!A166:H166)=0,"",'03_Movimientos'!Q166)</f>
        <v/>
      </c>
    </row>
    <row r="167" spans="1:18" ht="16.05" customHeight="1">
      <c r="A167" t="str">
        <f>IF('03_Movimientos'!A167="","",'03_Movimientos'!A167)</f>
        <v/>
      </c>
      <c r="B167" t="str">
        <f>IF('03_Movimientos'!A167="","",'03_Movimientos'!B167)</f>
        <v/>
      </c>
      <c r="C167" t="str">
        <f>IF('03_Movimientos'!A167="","",'03_Movimientos'!C167)</f>
        <v/>
      </c>
      <c r="D167" t="str">
        <f>IF('03_Movimientos'!A167="","",'03_Movimientos'!D167)</f>
        <v/>
      </c>
      <c r="E167" t="str">
        <f>IF('03_Movimientos'!A167="","",IFERROR('03_Movimientos'!E167,""))</f>
        <v/>
      </c>
      <c r="F167" t="str">
        <f>IF('03_Movimientos'!A167="","",'03_Movimientos'!F167)</f>
        <v/>
      </c>
      <c r="G167" t="str">
        <f>IF('03_Movimientos'!A167="","",IFERROR('03_Movimientos'!G167,""))</f>
        <v/>
      </c>
      <c r="H167" t="str">
        <f>IF('03_Movimientos'!A167="","",'03_Movimientos'!I167)</f>
        <v/>
      </c>
      <c r="I167" t="str">
        <f>IF('03_Movimientos'!A167="","",'03_Movimientos'!J167)</f>
        <v/>
      </c>
      <c r="J167" t="str">
        <f>IF('03_Movimientos'!A167="","",'03_Movimientos'!O167)</f>
        <v/>
      </c>
      <c r="K167" t="str">
        <f>IF('03_Movimientos'!A167="","",'03_Movimientos'!P167)</f>
        <v/>
      </c>
      <c r="L167" t="str">
        <f>IF('03_Movimientos'!A167="","",'03_Movimientos'!K167)</f>
        <v/>
      </c>
      <c r="M167">
        <f>IF(A167="",M166,SUMPRODUCT((('03_Movimientos'!$O$10:O167-K167)&gt;0)*(('03_Movimientos'!$O$10:O167-K167)&lt;='03_Movimientos'!$D$10:D167)*('03_Movimientos'!$I$10:I167&gt;0)*('03_Movimientos'!$O$10:O167-K167)*'03_Movimientos'!$E$10:E167+(('03_Movimientos'!$O$10:O167-K167)&gt;'03_Movimientos'!$D$10:D167)*('03_Movimientos'!$I$10:I167&gt;0)*'03_Movimientos'!$D$10:D167*'03_Movimientos'!$E$10:E167))</f>
        <v>1060.5</v>
      </c>
      <c r="N167">
        <f t="shared" si="11"/>
        <v>0</v>
      </c>
      <c r="O167">
        <f t="shared" si="8"/>
        <v>0</v>
      </c>
      <c r="P167">
        <f t="shared" si="9"/>
        <v>0</v>
      </c>
      <c r="Q167">
        <f t="shared" si="10"/>
        <v>0</v>
      </c>
      <c r="R167" s="26" t="str">
        <f>IF(COUNTA('03_Movimientos'!A167:H167)=0,"",'03_Movimientos'!Q167)</f>
        <v/>
      </c>
    </row>
    <row r="168" spans="1:18" ht="16.05" customHeight="1">
      <c r="A168" t="str">
        <f>IF('03_Movimientos'!A168="","",'03_Movimientos'!A168)</f>
        <v/>
      </c>
      <c r="B168" t="str">
        <f>IF('03_Movimientos'!A168="","",'03_Movimientos'!B168)</f>
        <v/>
      </c>
      <c r="C168" t="str">
        <f>IF('03_Movimientos'!A168="","",'03_Movimientos'!C168)</f>
        <v/>
      </c>
      <c r="D168" t="str">
        <f>IF('03_Movimientos'!A168="","",'03_Movimientos'!D168)</f>
        <v/>
      </c>
      <c r="E168" t="str">
        <f>IF('03_Movimientos'!A168="","",IFERROR('03_Movimientos'!E168,""))</f>
        <v/>
      </c>
      <c r="F168" t="str">
        <f>IF('03_Movimientos'!A168="","",'03_Movimientos'!F168)</f>
        <v/>
      </c>
      <c r="G168" t="str">
        <f>IF('03_Movimientos'!A168="","",IFERROR('03_Movimientos'!G168,""))</f>
        <v/>
      </c>
      <c r="H168" t="str">
        <f>IF('03_Movimientos'!A168="","",'03_Movimientos'!I168)</f>
        <v/>
      </c>
      <c r="I168" t="str">
        <f>IF('03_Movimientos'!A168="","",'03_Movimientos'!J168)</f>
        <v/>
      </c>
      <c r="J168" t="str">
        <f>IF('03_Movimientos'!A168="","",'03_Movimientos'!O168)</f>
        <v/>
      </c>
      <c r="K168" t="str">
        <f>IF('03_Movimientos'!A168="","",'03_Movimientos'!P168)</f>
        <v/>
      </c>
      <c r="L168" t="str">
        <f>IF('03_Movimientos'!A168="","",'03_Movimientos'!K168)</f>
        <v/>
      </c>
      <c r="M168">
        <f>IF(A168="",M167,SUMPRODUCT((('03_Movimientos'!$O$10:O168-K168)&gt;0)*(('03_Movimientos'!$O$10:O168-K168)&lt;='03_Movimientos'!$D$10:D168)*('03_Movimientos'!$I$10:I168&gt;0)*('03_Movimientos'!$O$10:O168-K168)*'03_Movimientos'!$E$10:E168+(('03_Movimientos'!$O$10:O168-K168)&gt;'03_Movimientos'!$D$10:D168)*('03_Movimientos'!$I$10:I168&gt;0)*'03_Movimientos'!$D$10:D168*'03_Movimientos'!$E$10:E168))</f>
        <v>1060.5</v>
      </c>
      <c r="N168">
        <f t="shared" si="11"/>
        <v>0</v>
      </c>
      <c r="O168">
        <f t="shared" si="8"/>
        <v>0</v>
      </c>
      <c r="P168">
        <f t="shared" si="9"/>
        <v>0</v>
      </c>
      <c r="Q168">
        <f t="shared" si="10"/>
        <v>0</v>
      </c>
      <c r="R168" s="26" t="str">
        <f>IF(COUNTA('03_Movimientos'!A168:H168)=0,"",'03_Movimientos'!Q168)</f>
        <v/>
      </c>
    </row>
    <row r="169" spans="1:18" ht="16.05" customHeight="1">
      <c r="A169" t="str">
        <f>IF('03_Movimientos'!A169="","",'03_Movimientos'!A169)</f>
        <v/>
      </c>
      <c r="B169" t="str">
        <f>IF('03_Movimientos'!A169="","",'03_Movimientos'!B169)</f>
        <v/>
      </c>
      <c r="C169" t="str">
        <f>IF('03_Movimientos'!A169="","",'03_Movimientos'!C169)</f>
        <v/>
      </c>
      <c r="D169" t="str">
        <f>IF('03_Movimientos'!A169="","",'03_Movimientos'!D169)</f>
        <v/>
      </c>
      <c r="E169" t="str">
        <f>IF('03_Movimientos'!A169="","",IFERROR('03_Movimientos'!E169,""))</f>
        <v/>
      </c>
      <c r="F169" t="str">
        <f>IF('03_Movimientos'!A169="","",'03_Movimientos'!F169)</f>
        <v/>
      </c>
      <c r="G169" t="str">
        <f>IF('03_Movimientos'!A169="","",IFERROR('03_Movimientos'!G169,""))</f>
        <v/>
      </c>
      <c r="H169" t="str">
        <f>IF('03_Movimientos'!A169="","",'03_Movimientos'!I169)</f>
        <v/>
      </c>
      <c r="I169" t="str">
        <f>IF('03_Movimientos'!A169="","",'03_Movimientos'!J169)</f>
        <v/>
      </c>
      <c r="J169" t="str">
        <f>IF('03_Movimientos'!A169="","",'03_Movimientos'!O169)</f>
        <v/>
      </c>
      <c r="K169" t="str">
        <f>IF('03_Movimientos'!A169="","",'03_Movimientos'!P169)</f>
        <v/>
      </c>
      <c r="L169" t="str">
        <f>IF('03_Movimientos'!A169="","",'03_Movimientos'!K169)</f>
        <v/>
      </c>
      <c r="M169">
        <f>IF(A169="",M168,SUMPRODUCT((('03_Movimientos'!$O$10:O169-K169)&gt;0)*(('03_Movimientos'!$O$10:O169-K169)&lt;='03_Movimientos'!$D$10:D169)*('03_Movimientos'!$I$10:I169&gt;0)*('03_Movimientos'!$O$10:O169-K169)*'03_Movimientos'!$E$10:E169+(('03_Movimientos'!$O$10:O169-K169)&gt;'03_Movimientos'!$D$10:D169)*('03_Movimientos'!$I$10:I169&gt;0)*'03_Movimientos'!$D$10:D169*'03_Movimientos'!$E$10:E169))</f>
        <v>1060.5</v>
      </c>
      <c r="N169">
        <f t="shared" si="11"/>
        <v>0</v>
      </c>
      <c r="O169">
        <f t="shared" si="8"/>
        <v>0</v>
      </c>
      <c r="P169">
        <f t="shared" si="9"/>
        <v>0</v>
      </c>
      <c r="Q169">
        <f t="shared" si="10"/>
        <v>0</v>
      </c>
      <c r="R169" s="26" t="str">
        <f>IF(COUNTA('03_Movimientos'!A169:H169)=0,"",'03_Movimientos'!Q169)</f>
        <v/>
      </c>
    </row>
    <row r="170" spans="1:18" ht="16.05" customHeight="1">
      <c r="A170" t="str">
        <f>IF('03_Movimientos'!A170="","",'03_Movimientos'!A170)</f>
        <v/>
      </c>
      <c r="B170" t="str">
        <f>IF('03_Movimientos'!A170="","",'03_Movimientos'!B170)</f>
        <v/>
      </c>
      <c r="C170" t="str">
        <f>IF('03_Movimientos'!A170="","",'03_Movimientos'!C170)</f>
        <v/>
      </c>
      <c r="D170" t="str">
        <f>IF('03_Movimientos'!A170="","",'03_Movimientos'!D170)</f>
        <v/>
      </c>
      <c r="E170" t="str">
        <f>IF('03_Movimientos'!A170="","",IFERROR('03_Movimientos'!E170,""))</f>
        <v/>
      </c>
      <c r="F170" t="str">
        <f>IF('03_Movimientos'!A170="","",'03_Movimientos'!F170)</f>
        <v/>
      </c>
      <c r="G170" t="str">
        <f>IF('03_Movimientos'!A170="","",IFERROR('03_Movimientos'!G170,""))</f>
        <v/>
      </c>
      <c r="H170" t="str">
        <f>IF('03_Movimientos'!A170="","",'03_Movimientos'!I170)</f>
        <v/>
      </c>
      <c r="I170" t="str">
        <f>IF('03_Movimientos'!A170="","",'03_Movimientos'!J170)</f>
        <v/>
      </c>
      <c r="J170" t="str">
        <f>IF('03_Movimientos'!A170="","",'03_Movimientos'!O170)</f>
        <v/>
      </c>
      <c r="K170" t="str">
        <f>IF('03_Movimientos'!A170="","",'03_Movimientos'!P170)</f>
        <v/>
      </c>
      <c r="L170" t="str">
        <f>IF('03_Movimientos'!A170="","",'03_Movimientos'!K170)</f>
        <v/>
      </c>
      <c r="M170">
        <f>IF(A170="",M169,SUMPRODUCT((('03_Movimientos'!$O$10:O170-K170)&gt;0)*(('03_Movimientos'!$O$10:O170-K170)&lt;='03_Movimientos'!$D$10:D170)*('03_Movimientos'!$I$10:I170&gt;0)*('03_Movimientos'!$O$10:O170-K170)*'03_Movimientos'!$E$10:E170+(('03_Movimientos'!$O$10:O170-K170)&gt;'03_Movimientos'!$D$10:D170)*('03_Movimientos'!$I$10:I170&gt;0)*'03_Movimientos'!$D$10:D170*'03_Movimientos'!$E$10:E170))</f>
        <v>1060.5</v>
      </c>
      <c r="N170">
        <f t="shared" si="11"/>
        <v>0</v>
      </c>
      <c r="O170">
        <f t="shared" si="8"/>
        <v>0</v>
      </c>
      <c r="P170">
        <f t="shared" si="9"/>
        <v>0</v>
      </c>
      <c r="Q170">
        <f t="shared" si="10"/>
        <v>0</v>
      </c>
      <c r="R170" s="26" t="str">
        <f>IF(COUNTA('03_Movimientos'!A170:H170)=0,"",'03_Movimientos'!Q170)</f>
        <v/>
      </c>
    </row>
    <row r="171" spans="1:18" ht="16.05" customHeight="1">
      <c r="A171" t="str">
        <f>IF('03_Movimientos'!A171="","",'03_Movimientos'!A171)</f>
        <v/>
      </c>
      <c r="B171" t="str">
        <f>IF('03_Movimientos'!A171="","",'03_Movimientos'!B171)</f>
        <v/>
      </c>
      <c r="C171" t="str">
        <f>IF('03_Movimientos'!A171="","",'03_Movimientos'!C171)</f>
        <v/>
      </c>
      <c r="D171" t="str">
        <f>IF('03_Movimientos'!A171="","",'03_Movimientos'!D171)</f>
        <v/>
      </c>
      <c r="E171" t="str">
        <f>IF('03_Movimientos'!A171="","",IFERROR('03_Movimientos'!E171,""))</f>
        <v/>
      </c>
      <c r="F171" t="str">
        <f>IF('03_Movimientos'!A171="","",'03_Movimientos'!F171)</f>
        <v/>
      </c>
      <c r="G171" t="str">
        <f>IF('03_Movimientos'!A171="","",IFERROR('03_Movimientos'!G171,""))</f>
        <v/>
      </c>
      <c r="H171" t="str">
        <f>IF('03_Movimientos'!A171="","",'03_Movimientos'!I171)</f>
        <v/>
      </c>
      <c r="I171" t="str">
        <f>IF('03_Movimientos'!A171="","",'03_Movimientos'!J171)</f>
        <v/>
      </c>
      <c r="J171" t="str">
        <f>IF('03_Movimientos'!A171="","",'03_Movimientos'!O171)</f>
        <v/>
      </c>
      <c r="K171" t="str">
        <f>IF('03_Movimientos'!A171="","",'03_Movimientos'!P171)</f>
        <v/>
      </c>
      <c r="L171" t="str">
        <f>IF('03_Movimientos'!A171="","",'03_Movimientos'!K171)</f>
        <v/>
      </c>
      <c r="M171">
        <f>IF(A171="",M170,SUMPRODUCT((('03_Movimientos'!$O$10:O171-K171)&gt;0)*(('03_Movimientos'!$O$10:O171-K171)&lt;='03_Movimientos'!$D$10:D171)*('03_Movimientos'!$I$10:I171&gt;0)*('03_Movimientos'!$O$10:O171-K171)*'03_Movimientos'!$E$10:E171+(('03_Movimientos'!$O$10:O171-K171)&gt;'03_Movimientos'!$D$10:D171)*('03_Movimientos'!$I$10:I171&gt;0)*'03_Movimientos'!$D$10:D171*'03_Movimientos'!$E$10:E171))</f>
        <v>1060.5</v>
      </c>
      <c r="N171">
        <f t="shared" si="11"/>
        <v>0</v>
      </c>
      <c r="O171">
        <f t="shared" si="8"/>
        <v>0</v>
      </c>
      <c r="P171">
        <f t="shared" si="9"/>
        <v>0</v>
      </c>
      <c r="Q171">
        <f t="shared" si="10"/>
        <v>0</v>
      </c>
      <c r="R171" s="26" t="str">
        <f>IF(COUNTA('03_Movimientos'!A171:H171)=0,"",'03_Movimientos'!Q171)</f>
        <v/>
      </c>
    </row>
    <row r="172" spans="1:18" ht="16.05" customHeight="1">
      <c r="A172" t="str">
        <f>IF('03_Movimientos'!A172="","",'03_Movimientos'!A172)</f>
        <v/>
      </c>
      <c r="B172" t="str">
        <f>IF('03_Movimientos'!A172="","",'03_Movimientos'!B172)</f>
        <v/>
      </c>
      <c r="C172" t="str">
        <f>IF('03_Movimientos'!A172="","",'03_Movimientos'!C172)</f>
        <v/>
      </c>
      <c r="D172" t="str">
        <f>IF('03_Movimientos'!A172="","",'03_Movimientos'!D172)</f>
        <v/>
      </c>
      <c r="E172" t="str">
        <f>IF('03_Movimientos'!A172="","",IFERROR('03_Movimientos'!E172,""))</f>
        <v/>
      </c>
      <c r="F172" t="str">
        <f>IF('03_Movimientos'!A172="","",'03_Movimientos'!F172)</f>
        <v/>
      </c>
      <c r="G172" t="str">
        <f>IF('03_Movimientos'!A172="","",IFERROR('03_Movimientos'!G172,""))</f>
        <v/>
      </c>
      <c r="H172" t="str">
        <f>IF('03_Movimientos'!A172="","",'03_Movimientos'!I172)</f>
        <v/>
      </c>
      <c r="I172" t="str">
        <f>IF('03_Movimientos'!A172="","",'03_Movimientos'!J172)</f>
        <v/>
      </c>
      <c r="J172" t="str">
        <f>IF('03_Movimientos'!A172="","",'03_Movimientos'!O172)</f>
        <v/>
      </c>
      <c r="K172" t="str">
        <f>IF('03_Movimientos'!A172="","",'03_Movimientos'!P172)</f>
        <v/>
      </c>
      <c r="L172" t="str">
        <f>IF('03_Movimientos'!A172="","",'03_Movimientos'!K172)</f>
        <v/>
      </c>
      <c r="M172">
        <f>IF(A172="",M171,SUMPRODUCT((('03_Movimientos'!$O$10:O172-K172)&gt;0)*(('03_Movimientos'!$O$10:O172-K172)&lt;='03_Movimientos'!$D$10:D172)*('03_Movimientos'!$I$10:I172&gt;0)*('03_Movimientos'!$O$10:O172-K172)*'03_Movimientos'!$E$10:E172+(('03_Movimientos'!$O$10:O172-K172)&gt;'03_Movimientos'!$D$10:D172)*('03_Movimientos'!$I$10:I172&gt;0)*'03_Movimientos'!$D$10:D172*'03_Movimientos'!$E$10:E172))</f>
        <v>1060.5</v>
      </c>
      <c r="N172">
        <f t="shared" si="11"/>
        <v>0</v>
      </c>
      <c r="O172">
        <f t="shared" si="8"/>
        <v>0</v>
      </c>
      <c r="P172">
        <f t="shared" si="9"/>
        <v>0</v>
      </c>
      <c r="Q172">
        <f t="shared" si="10"/>
        <v>0</v>
      </c>
      <c r="R172" s="26" t="str">
        <f>IF(COUNTA('03_Movimientos'!A172:H172)=0,"",'03_Movimientos'!Q172)</f>
        <v/>
      </c>
    </row>
    <row r="173" spans="1:18" ht="16.05" customHeight="1">
      <c r="A173" t="str">
        <f>IF('03_Movimientos'!A173="","",'03_Movimientos'!A173)</f>
        <v/>
      </c>
      <c r="B173" t="str">
        <f>IF('03_Movimientos'!A173="","",'03_Movimientos'!B173)</f>
        <v/>
      </c>
      <c r="C173" t="str">
        <f>IF('03_Movimientos'!A173="","",'03_Movimientos'!C173)</f>
        <v/>
      </c>
      <c r="D173" t="str">
        <f>IF('03_Movimientos'!A173="","",'03_Movimientos'!D173)</f>
        <v/>
      </c>
      <c r="E173" t="str">
        <f>IF('03_Movimientos'!A173="","",IFERROR('03_Movimientos'!E173,""))</f>
        <v/>
      </c>
      <c r="F173" t="str">
        <f>IF('03_Movimientos'!A173="","",'03_Movimientos'!F173)</f>
        <v/>
      </c>
      <c r="G173" t="str">
        <f>IF('03_Movimientos'!A173="","",IFERROR('03_Movimientos'!G173,""))</f>
        <v/>
      </c>
      <c r="H173" t="str">
        <f>IF('03_Movimientos'!A173="","",'03_Movimientos'!I173)</f>
        <v/>
      </c>
      <c r="I173" t="str">
        <f>IF('03_Movimientos'!A173="","",'03_Movimientos'!J173)</f>
        <v/>
      </c>
      <c r="J173" t="str">
        <f>IF('03_Movimientos'!A173="","",'03_Movimientos'!O173)</f>
        <v/>
      </c>
      <c r="K173" t="str">
        <f>IF('03_Movimientos'!A173="","",'03_Movimientos'!P173)</f>
        <v/>
      </c>
      <c r="L173" t="str">
        <f>IF('03_Movimientos'!A173="","",'03_Movimientos'!K173)</f>
        <v/>
      </c>
      <c r="M173">
        <f>IF(A173="",M172,SUMPRODUCT((('03_Movimientos'!$O$10:O173-K173)&gt;0)*(('03_Movimientos'!$O$10:O173-K173)&lt;='03_Movimientos'!$D$10:D173)*('03_Movimientos'!$I$10:I173&gt;0)*('03_Movimientos'!$O$10:O173-K173)*'03_Movimientos'!$E$10:E173+(('03_Movimientos'!$O$10:O173-K173)&gt;'03_Movimientos'!$D$10:D173)*('03_Movimientos'!$I$10:I173&gt;0)*'03_Movimientos'!$D$10:D173*'03_Movimientos'!$E$10:E173))</f>
        <v>1060.5</v>
      </c>
      <c r="N173">
        <f t="shared" si="11"/>
        <v>0</v>
      </c>
      <c r="O173">
        <f t="shared" si="8"/>
        <v>0</v>
      </c>
      <c r="P173">
        <f t="shared" si="9"/>
        <v>0</v>
      </c>
      <c r="Q173">
        <f t="shared" si="10"/>
        <v>0</v>
      </c>
      <c r="R173" s="26" t="str">
        <f>IF(COUNTA('03_Movimientos'!A173:H173)=0,"",'03_Movimientos'!Q173)</f>
        <v/>
      </c>
    </row>
    <row r="174" spans="1:18" ht="16.05" customHeight="1">
      <c r="A174" t="str">
        <f>IF('03_Movimientos'!A174="","",'03_Movimientos'!A174)</f>
        <v/>
      </c>
      <c r="B174" t="str">
        <f>IF('03_Movimientos'!A174="","",'03_Movimientos'!B174)</f>
        <v/>
      </c>
      <c r="C174" t="str">
        <f>IF('03_Movimientos'!A174="","",'03_Movimientos'!C174)</f>
        <v/>
      </c>
      <c r="D174" t="str">
        <f>IF('03_Movimientos'!A174="","",'03_Movimientos'!D174)</f>
        <v/>
      </c>
      <c r="E174" t="str">
        <f>IF('03_Movimientos'!A174="","",IFERROR('03_Movimientos'!E174,""))</f>
        <v/>
      </c>
      <c r="F174" t="str">
        <f>IF('03_Movimientos'!A174="","",'03_Movimientos'!F174)</f>
        <v/>
      </c>
      <c r="G174" t="str">
        <f>IF('03_Movimientos'!A174="","",IFERROR('03_Movimientos'!G174,""))</f>
        <v/>
      </c>
      <c r="H174" t="str">
        <f>IF('03_Movimientos'!A174="","",'03_Movimientos'!I174)</f>
        <v/>
      </c>
      <c r="I174" t="str">
        <f>IF('03_Movimientos'!A174="","",'03_Movimientos'!J174)</f>
        <v/>
      </c>
      <c r="J174" t="str">
        <f>IF('03_Movimientos'!A174="","",'03_Movimientos'!O174)</f>
        <v/>
      </c>
      <c r="K174" t="str">
        <f>IF('03_Movimientos'!A174="","",'03_Movimientos'!P174)</f>
        <v/>
      </c>
      <c r="L174" t="str">
        <f>IF('03_Movimientos'!A174="","",'03_Movimientos'!K174)</f>
        <v/>
      </c>
      <c r="M174">
        <f>IF(A174="",M173,SUMPRODUCT((('03_Movimientos'!$O$10:O174-K174)&gt;0)*(('03_Movimientos'!$O$10:O174-K174)&lt;='03_Movimientos'!$D$10:D174)*('03_Movimientos'!$I$10:I174&gt;0)*('03_Movimientos'!$O$10:O174-K174)*'03_Movimientos'!$E$10:E174+(('03_Movimientos'!$O$10:O174-K174)&gt;'03_Movimientos'!$D$10:D174)*('03_Movimientos'!$I$10:I174&gt;0)*'03_Movimientos'!$D$10:D174*'03_Movimientos'!$E$10:E174))</f>
        <v>1060.5</v>
      </c>
      <c r="N174">
        <f t="shared" si="11"/>
        <v>0</v>
      </c>
      <c r="O174">
        <f t="shared" si="8"/>
        <v>0</v>
      </c>
      <c r="P174">
        <f t="shared" si="9"/>
        <v>0</v>
      </c>
      <c r="Q174">
        <f t="shared" si="10"/>
        <v>0</v>
      </c>
      <c r="R174" s="26" t="str">
        <f>IF(COUNTA('03_Movimientos'!A174:H174)=0,"",'03_Movimientos'!Q174)</f>
        <v/>
      </c>
    </row>
    <row r="175" spans="1:18" ht="16.05" customHeight="1">
      <c r="A175" t="str">
        <f>IF('03_Movimientos'!A175="","",'03_Movimientos'!A175)</f>
        <v/>
      </c>
      <c r="B175" t="str">
        <f>IF('03_Movimientos'!A175="","",'03_Movimientos'!B175)</f>
        <v/>
      </c>
      <c r="C175" t="str">
        <f>IF('03_Movimientos'!A175="","",'03_Movimientos'!C175)</f>
        <v/>
      </c>
      <c r="D175" t="str">
        <f>IF('03_Movimientos'!A175="","",'03_Movimientos'!D175)</f>
        <v/>
      </c>
      <c r="E175" t="str">
        <f>IF('03_Movimientos'!A175="","",IFERROR('03_Movimientos'!E175,""))</f>
        <v/>
      </c>
      <c r="F175" t="str">
        <f>IF('03_Movimientos'!A175="","",'03_Movimientos'!F175)</f>
        <v/>
      </c>
      <c r="G175" t="str">
        <f>IF('03_Movimientos'!A175="","",IFERROR('03_Movimientos'!G175,""))</f>
        <v/>
      </c>
      <c r="H175" t="str">
        <f>IF('03_Movimientos'!A175="","",'03_Movimientos'!I175)</f>
        <v/>
      </c>
      <c r="I175" t="str">
        <f>IF('03_Movimientos'!A175="","",'03_Movimientos'!J175)</f>
        <v/>
      </c>
      <c r="J175" t="str">
        <f>IF('03_Movimientos'!A175="","",'03_Movimientos'!O175)</f>
        <v/>
      </c>
      <c r="K175" t="str">
        <f>IF('03_Movimientos'!A175="","",'03_Movimientos'!P175)</f>
        <v/>
      </c>
      <c r="L175" t="str">
        <f>IF('03_Movimientos'!A175="","",'03_Movimientos'!K175)</f>
        <v/>
      </c>
      <c r="M175">
        <f>IF(A175="",M174,SUMPRODUCT((('03_Movimientos'!$O$10:O175-K175)&gt;0)*(('03_Movimientos'!$O$10:O175-K175)&lt;='03_Movimientos'!$D$10:D175)*('03_Movimientos'!$I$10:I175&gt;0)*('03_Movimientos'!$O$10:O175-K175)*'03_Movimientos'!$E$10:E175+(('03_Movimientos'!$O$10:O175-K175)&gt;'03_Movimientos'!$D$10:D175)*('03_Movimientos'!$I$10:I175&gt;0)*'03_Movimientos'!$D$10:D175*'03_Movimientos'!$E$10:E175))</f>
        <v>1060.5</v>
      </c>
      <c r="N175">
        <f t="shared" si="11"/>
        <v>0</v>
      </c>
      <c r="O175">
        <f t="shared" si="8"/>
        <v>0</v>
      </c>
      <c r="P175">
        <f t="shared" si="9"/>
        <v>0</v>
      </c>
      <c r="Q175">
        <f t="shared" si="10"/>
        <v>0</v>
      </c>
      <c r="R175" s="26" t="str">
        <f>IF(COUNTA('03_Movimientos'!A175:H175)=0,"",'03_Movimientos'!Q175)</f>
        <v/>
      </c>
    </row>
    <row r="176" spans="1:18" ht="16.05" customHeight="1">
      <c r="A176" t="str">
        <f>IF('03_Movimientos'!A176="","",'03_Movimientos'!A176)</f>
        <v/>
      </c>
      <c r="B176" t="str">
        <f>IF('03_Movimientos'!A176="","",'03_Movimientos'!B176)</f>
        <v/>
      </c>
      <c r="C176" t="str">
        <f>IF('03_Movimientos'!A176="","",'03_Movimientos'!C176)</f>
        <v/>
      </c>
      <c r="D176" t="str">
        <f>IF('03_Movimientos'!A176="","",'03_Movimientos'!D176)</f>
        <v/>
      </c>
      <c r="E176" t="str">
        <f>IF('03_Movimientos'!A176="","",IFERROR('03_Movimientos'!E176,""))</f>
        <v/>
      </c>
      <c r="F176" t="str">
        <f>IF('03_Movimientos'!A176="","",'03_Movimientos'!F176)</f>
        <v/>
      </c>
      <c r="G176" t="str">
        <f>IF('03_Movimientos'!A176="","",IFERROR('03_Movimientos'!G176,""))</f>
        <v/>
      </c>
      <c r="H176" t="str">
        <f>IF('03_Movimientos'!A176="","",'03_Movimientos'!I176)</f>
        <v/>
      </c>
      <c r="I176" t="str">
        <f>IF('03_Movimientos'!A176="","",'03_Movimientos'!J176)</f>
        <v/>
      </c>
      <c r="J176" t="str">
        <f>IF('03_Movimientos'!A176="","",'03_Movimientos'!O176)</f>
        <v/>
      </c>
      <c r="K176" t="str">
        <f>IF('03_Movimientos'!A176="","",'03_Movimientos'!P176)</f>
        <v/>
      </c>
      <c r="L176" t="str">
        <f>IF('03_Movimientos'!A176="","",'03_Movimientos'!K176)</f>
        <v/>
      </c>
      <c r="M176">
        <f>IF(A176="",M175,SUMPRODUCT((('03_Movimientos'!$O$10:O176-K176)&gt;0)*(('03_Movimientos'!$O$10:O176-K176)&lt;='03_Movimientos'!$D$10:D176)*('03_Movimientos'!$I$10:I176&gt;0)*('03_Movimientos'!$O$10:O176-K176)*'03_Movimientos'!$E$10:E176+(('03_Movimientos'!$O$10:O176-K176)&gt;'03_Movimientos'!$D$10:D176)*('03_Movimientos'!$I$10:I176&gt;0)*'03_Movimientos'!$D$10:D176*'03_Movimientos'!$E$10:E176))</f>
        <v>1060.5</v>
      </c>
      <c r="N176">
        <f t="shared" si="11"/>
        <v>0</v>
      </c>
      <c r="O176">
        <f t="shared" si="8"/>
        <v>0</v>
      </c>
      <c r="P176">
        <f t="shared" si="9"/>
        <v>0</v>
      </c>
      <c r="Q176">
        <f t="shared" si="10"/>
        <v>0</v>
      </c>
      <c r="R176" s="26" t="str">
        <f>IF(COUNTA('03_Movimientos'!A176:H176)=0,"",'03_Movimientos'!Q176)</f>
        <v/>
      </c>
    </row>
    <row r="177" spans="1:18" ht="16.05" customHeight="1">
      <c r="A177" t="str">
        <f>IF('03_Movimientos'!A177="","",'03_Movimientos'!A177)</f>
        <v/>
      </c>
      <c r="B177" t="str">
        <f>IF('03_Movimientos'!A177="","",'03_Movimientos'!B177)</f>
        <v/>
      </c>
      <c r="C177" t="str">
        <f>IF('03_Movimientos'!A177="","",'03_Movimientos'!C177)</f>
        <v/>
      </c>
      <c r="D177" t="str">
        <f>IF('03_Movimientos'!A177="","",'03_Movimientos'!D177)</f>
        <v/>
      </c>
      <c r="E177" t="str">
        <f>IF('03_Movimientos'!A177="","",IFERROR('03_Movimientos'!E177,""))</f>
        <v/>
      </c>
      <c r="F177" t="str">
        <f>IF('03_Movimientos'!A177="","",'03_Movimientos'!F177)</f>
        <v/>
      </c>
      <c r="G177" t="str">
        <f>IF('03_Movimientos'!A177="","",IFERROR('03_Movimientos'!G177,""))</f>
        <v/>
      </c>
      <c r="H177" t="str">
        <f>IF('03_Movimientos'!A177="","",'03_Movimientos'!I177)</f>
        <v/>
      </c>
      <c r="I177" t="str">
        <f>IF('03_Movimientos'!A177="","",'03_Movimientos'!J177)</f>
        <v/>
      </c>
      <c r="J177" t="str">
        <f>IF('03_Movimientos'!A177="","",'03_Movimientos'!O177)</f>
        <v/>
      </c>
      <c r="K177" t="str">
        <f>IF('03_Movimientos'!A177="","",'03_Movimientos'!P177)</f>
        <v/>
      </c>
      <c r="L177" t="str">
        <f>IF('03_Movimientos'!A177="","",'03_Movimientos'!K177)</f>
        <v/>
      </c>
      <c r="M177">
        <f>IF(A177="",M176,SUMPRODUCT((('03_Movimientos'!$O$10:O177-K177)&gt;0)*(('03_Movimientos'!$O$10:O177-K177)&lt;='03_Movimientos'!$D$10:D177)*('03_Movimientos'!$I$10:I177&gt;0)*('03_Movimientos'!$O$10:O177-K177)*'03_Movimientos'!$E$10:E177+(('03_Movimientos'!$O$10:O177-K177)&gt;'03_Movimientos'!$D$10:D177)*('03_Movimientos'!$I$10:I177&gt;0)*'03_Movimientos'!$D$10:D177*'03_Movimientos'!$E$10:E177))</f>
        <v>1060.5</v>
      </c>
      <c r="N177">
        <f t="shared" si="11"/>
        <v>0</v>
      </c>
      <c r="O177">
        <f t="shared" si="8"/>
        <v>0</v>
      </c>
      <c r="P177">
        <f t="shared" si="9"/>
        <v>0</v>
      </c>
      <c r="Q177">
        <f t="shared" si="10"/>
        <v>0</v>
      </c>
      <c r="R177" s="26" t="str">
        <f>IF(COUNTA('03_Movimientos'!A177:H177)=0,"",'03_Movimientos'!Q177)</f>
        <v/>
      </c>
    </row>
    <row r="178" spans="1:18" ht="16.05" customHeight="1">
      <c r="A178" t="str">
        <f>IF('03_Movimientos'!A178="","",'03_Movimientos'!A178)</f>
        <v/>
      </c>
      <c r="B178" t="str">
        <f>IF('03_Movimientos'!A178="","",'03_Movimientos'!B178)</f>
        <v/>
      </c>
      <c r="C178" t="str">
        <f>IF('03_Movimientos'!A178="","",'03_Movimientos'!C178)</f>
        <v/>
      </c>
      <c r="D178" t="str">
        <f>IF('03_Movimientos'!A178="","",'03_Movimientos'!D178)</f>
        <v/>
      </c>
      <c r="E178" t="str">
        <f>IF('03_Movimientos'!A178="","",IFERROR('03_Movimientos'!E178,""))</f>
        <v/>
      </c>
      <c r="F178" t="str">
        <f>IF('03_Movimientos'!A178="","",'03_Movimientos'!F178)</f>
        <v/>
      </c>
      <c r="G178" t="str">
        <f>IF('03_Movimientos'!A178="","",IFERROR('03_Movimientos'!G178,""))</f>
        <v/>
      </c>
      <c r="H178" t="str">
        <f>IF('03_Movimientos'!A178="","",'03_Movimientos'!I178)</f>
        <v/>
      </c>
      <c r="I178" t="str">
        <f>IF('03_Movimientos'!A178="","",'03_Movimientos'!J178)</f>
        <v/>
      </c>
      <c r="J178" t="str">
        <f>IF('03_Movimientos'!A178="","",'03_Movimientos'!O178)</f>
        <v/>
      </c>
      <c r="K178" t="str">
        <f>IF('03_Movimientos'!A178="","",'03_Movimientos'!P178)</f>
        <v/>
      </c>
      <c r="L178" t="str">
        <f>IF('03_Movimientos'!A178="","",'03_Movimientos'!K178)</f>
        <v/>
      </c>
      <c r="M178">
        <f>IF(A178="",M177,SUMPRODUCT((('03_Movimientos'!$O$10:O178-K178)&gt;0)*(('03_Movimientos'!$O$10:O178-K178)&lt;='03_Movimientos'!$D$10:D178)*('03_Movimientos'!$I$10:I178&gt;0)*('03_Movimientos'!$O$10:O178-K178)*'03_Movimientos'!$E$10:E178+(('03_Movimientos'!$O$10:O178-K178)&gt;'03_Movimientos'!$D$10:D178)*('03_Movimientos'!$I$10:I178&gt;0)*'03_Movimientos'!$D$10:D178*'03_Movimientos'!$E$10:E178))</f>
        <v>1060.5</v>
      </c>
      <c r="N178">
        <f t="shared" si="11"/>
        <v>0</v>
      </c>
      <c r="O178">
        <f t="shared" si="8"/>
        <v>0</v>
      </c>
      <c r="P178">
        <f t="shared" si="9"/>
        <v>0</v>
      </c>
      <c r="Q178">
        <f t="shared" si="10"/>
        <v>0</v>
      </c>
      <c r="R178" s="26" t="str">
        <f>IF(COUNTA('03_Movimientos'!A178:H178)=0,"",'03_Movimientos'!Q178)</f>
        <v/>
      </c>
    </row>
    <row r="179" spans="1:18" ht="16.05" customHeight="1">
      <c r="A179" t="str">
        <f>IF('03_Movimientos'!A179="","",'03_Movimientos'!A179)</f>
        <v/>
      </c>
      <c r="B179" t="str">
        <f>IF('03_Movimientos'!A179="","",'03_Movimientos'!B179)</f>
        <v/>
      </c>
      <c r="C179" t="str">
        <f>IF('03_Movimientos'!A179="","",'03_Movimientos'!C179)</f>
        <v/>
      </c>
      <c r="D179" t="str">
        <f>IF('03_Movimientos'!A179="","",'03_Movimientos'!D179)</f>
        <v/>
      </c>
      <c r="E179" t="str">
        <f>IF('03_Movimientos'!A179="","",IFERROR('03_Movimientos'!E179,""))</f>
        <v/>
      </c>
      <c r="F179" t="str">
        <f>IF('03_Movimientos'!A179="","",'03_Movimientos'!F179)</f>
        <v/>
      </c>
      <c r="G179" t="str">
        <f>IF('03_Movimientos'!A179="","",IFERROR('03_Movimientos'!G179,""))</f>
        <v/>
      </c>
      <c r="H179" t="str">
        <f>IF('03_Movimientos'!A179="","",'03_Movimientos'!I179)</f>
        <v/>
      </c>
      <c r="I179" t="str">
        <f>IF('03_Movimientos'!A179="","",'03_Movimientos'!J179)</f>
        <v/>
      </c>
      <c r="J179" t="str">
        <f>IF('03_Movimientos'!A179="","",'03_Movimientos'!O179)</f>
        <v/>
      </c>
      <c r="K179" t="str">
        <f>IF('03_Movimientos'!A179="","",'03_Movimientos'!P179)</f>
        <v/>
      </c>
      <c r="L179" t="str">
        <f>IF('03_Movimientos'!A179="","",'03_Movimientos'!K179)</f>
        <v/>
      </c>
      <c r="M179">
        <f>IF(A179="",M178,SUMPRODUCT((('03_Movimientos'!$O$10:O179-K179)&gt;0)*(('03_Movimientos'!$O$10:O179-K179)&lt;='03_Movimientos'!$D$10:D179)*('03_Movimientos'!$I$10:I179&gt;0)*('03_Movimientos'!$O$10:O179-K179)*'03_Movimientos'!$E$10:E179+(('03_Movimientos'!$O$10:O179-K179)&gt;'03_Movimientos'!$D$10:D179)*('03_Movimientos'!$I$10:I179&gt;0)*'03_Movimientos'!$D$10:D179*'03_Movimientos'!$E$10:E179))</f>
        <v>1060.5</v>
      </c>
      <c r="N179">
        <f t="shared" si="11"/>
        <v>0</v>
      </c>
      <c r="O179">
        <f t="shared" si="8"/>
        <v>0</v>
      </c>
      <c r="P179">
        <f t="shared" si="9"/>
        <v>0</v>
      </c>
      <c r="Q179">
        <f t="shared" si="10"/>
        <v>0</v>
      </c>
      <c r="R179" s="26" t="str">
        <f>IF(COUNTA('03_Movimientos'!A179:H179)=0,"",'03_Movimientos'!Q179)</f>
        <v/>
      </c>
    </row>
    <row r="180" spans="1:18" ht="16.05" customHeight="1">
      <c r="A180" t="str">
        <f>IF('03_Movimientos'!A180="","",'03_Movimientos'!A180)</f>
        <v/>
      </c>
      <c r="B180" t="str">
        <f>IF('03_Movimientos'!A180="","",'03_Movimientos'!B180)</f>
        <v/>
      </c>
      <c r="C180" t="str">
        <f>IF('03_Movimientos'!A180="","",'03_Movimientos'!C180)</f>
        <v/>
      </c>
      <c r="D180" t="str">
        <f>IF('03_Movimientos'!A180="","",'03_Movimientos'!D180)</f>
        <v/>
      </c>
      <c r="E180" t="str">
        <f>IF('03_Movimientos'!A180="","",IFERROR('03_Movimientos'!E180,""))</f>
        <v/>
      </c>
      <c r="F180" t="str">
        <f>IF('03_Movimientos'!A180="","",'03_Movimientos'!F180)</f>
        <v/>
      </c>
      <c r="G180" t="str">
        <f>IF('03_Movimientos'!A180="","",IFERROR('03_Movimientos'!G180,""))</f>
        <v/>
      </c>
      <c r="H180" t="str">
        <f>IF('03_Movimientos'!A180="","",'03_Movimientos'!I180)</f>
        <v/>
      </c>
      <c r="I180" t="str">
        <f>IF('03_Movimientos'!A180="","",'03_Movimientos'!J180)</f>
        <v/>
      </c>
      <c r="J180" t="str">
        <f>IF('03_Movimientos'!A180="","",'03_Movimientos'!O180)</f>
        <v/>
      </c>
      <c r="K180" t="str">
        <f>IF('03_Movimientos'!A180="","",'03_Movimientos'!P180)</f>
        <v/>
      </c>
      <c r="L180" t="str">
        <f>IF('03_Movimientos'!A180="","",'03_Movimientos'!K180)</f>
        <v/>
      </c>
      <c r="M180">
        <f>IF(A180="",M179,SUMPRODUCT((('03_Movimientos'!$O$10:O180-K180)&gt;0)*(('03_Movimientos'!$O$10:O180-K180)&lt;='03_Movimientos'!$D$10:D180)*('03_Movimientos'!$I$10:I180&gt;0)*('03_Movimientos'!$O$10:O180-K180)*'03_Movimientos'!$E$10:E180+(('03_Movimientos'!$O$10:O180-K180)&gt;'03_Movimientos'!$D$10:D180)*('03_Movimientos'!$I$10:I180&gt;0)*'03_Movimientos'!$D$10:D180*'03_Movimientos'!$E$10:E180))</f>
        <v>1060.5</v>
      </c>
      <c r="N180">
        <f t="shared" si="11"/>
        <v>0</v>
      </c>
      <c r="O180">
        <f t="shared" si="8"/>
        <v>0</v>
      </c>
      <c r="P180">
        <f t="shared" si="9"/>
        <v>0</v>
      </c>
      <c r="Q180">
        <f t="shared" si="10"/>
        <v>0</v>
      </c>
      <c r="R180" s="26" t="str">
        <f>IF(COUNTA('03_Movimientos'!A180:H180)=0,"",'03_Movimientos'!Q180)</f>
        <v/>
      </c>
    </row>
    <row r="181" spans="1:18" ht="16.05" customHeight="1">
      <c r="A181" t="str">
        <f>IF('03_Movimientos'!A181="","",'03_Movimientos'!A181)</f>
        <v/>
      </c>
      <c r="B181" t="str">
        <f>IF('03_Movimientos'!A181="","",'03_Movimientos'!B181)</f>
        <v/>
      </c>
      <c r="C181" t="str">
        <f>IF('03_Movimientos'!A181="","",'03_Movimientos'!C181)</f>
        <v/>
      </c>
      <c r="D181" t="str">
        <f>IF('03_Movimientos'!A181="","",'03_Movimientos'!D181)</f>
        <v/>
      </c>
      <c r="E181" t="str">
        <f>IF('03_Movimientos'!A181="","",IFERROR('03_Movimientos'!E181,""))</f>
        <v/>
      </c>
      <c r="F181" t="str">
        <f>IF('03_Movimientos'!A181="","",'03_Movimientos'!F181)</f>
        <v/>
      </c>
      <c r="G181" t="str">
        <f>IF('03_Movimientos'!A181="","",IFERROR('03_Movimientos'!G181,""))</f>
        <v/>
      </c>
      <c r="H181" t="str">
        <f>IF('03_Movimientos'!A181="","",'03_Movimientos'!I181)</f>
        <v/>
      </c>
      <c r="I181" t="str">
        <f>IF('03_Movimientos'!A181="","",'03_Movimientos'!J181)</f>
        <v/>
      </c>
      <c r="J181" t="str">
        <f>IF('03_Movimientos'!A181="","",'03_Movimientos'!O181)</f>
        <v/>
      </c>
      <c r="K181" t="str">
        <f>IF('03_Movimientos'!A181="","",'03_Movimientos'!P181)</f>
        <v/>
      </c>
      <c r="L181" t="str">
        <f>IF('03_Movimientos'!A181="","",'03_Movimientos'!K181)</f>
        <v/>
      </c>
      <c r="M181">
        <f>IF(A181="",M180,SUMPRODUCT((('03_Movimientos'!$O$10:O181-K181)&gt;0)*(('03_Movimientos'!$O$10:O181-K181)&lt;='03_Movimientos'!$D$10:D181)*('03_Movimientos'!$I$10:I181&gt;0)*('03_Movimientos'!$O$10:O181-K181)*'03_Movimientos'!$E$10:E181+(('03_Movimientos'!$O$10:O181-K181)&gt;'03_Movimientos'!$D$10:D181)*('03_Movimientos'!$I$10:I181&gt;0)*'03_Movimientos'!$D$10:D181*'03_Movimientos'!$E$10:E181))</f>
        <v>1060.5</v>
      </c>
      <c r="N181">
        <f t="shared" si="11"/>
        <v>0</v>
      </c>
      <c r="O181">
        <f t="shared" si="8"/>
        <v>0</v>
      </c>
      <c r="P181">
        <f t="shared" si="9"/>
        <v>0</v>
      </c>
      <c r="Q181">
        <f t="shared" si="10"/>
        <v>0</v>
      </c>
      <c r="R181" s="26" t="str">
        <f>IF(COUNTA('03_Movimientos'!A181:H181)=0,"",'03_Movimientos'!Q181)</f>
        <v/>
      </c>
    </row>
    <row r="182" spans="1:18" ht="16.05" customHeight="1">
      <c r="A182" t="str">
        <f>IF('03_Movimientos'!A182="","",'03_Movimientos'!A182)</f>
        <v/>
      </c>
      <c r="B182" t="str">
        <f>IF('03_Movimientos'!A182="","",'03_Movimientos'!B182)</f>
        <v/>
      </c>
      <c r="C182" t="str">
        <f>IF('03_Movimientos'!A182="","",'03_Movimientos'!C182)</f>
        <v/>
      </c>
      <c r="D182" t="str">
        <f>IF('03_Movimientos'!A182="","",'03_Movimientos'!D182)</f>
        <v/>
      </c>
      <c r="E182" t="str">
        <f>IF('03_Movimientos'!A182="","",IFERROR('03_Movimientos'!E182,""))</f>
        <v/>
      </c>
      <c r="F182" t="str">
        <f>IF('03_Movimientos'!A182="","",'03_Movimientos'!F182)</f>
        <v/>
      </c>
      <c r="G182" t="str">
        <f>IF('03_Movimientos'!A182="","",IFERROR('03_Movimientos'!G182,""))</f>
        <v/>
      </c>
      <c r="H182" t="str">
        <f>IF('03_Movimientos'!A182="","",'03_Movimientos'!I182)</f>
        <v/>
      </c>
      <c r="I182" t="str">
        <f>IF('03_Movimientos'!A182="","",'03_Movimientos'!J182)</f>
        <v/>
      </c>
      <c r="J182" t="str">
        <f>IF('03_Movimientos'!A182="","",'03_Movimientos'!O182)</f>
        <v/>
      </c>
      <c r="K182" t="str">
        <f>IF('03_Movimientos'!A182="","",'03_Movimientos'!P182)</f>
        <v/>
      </c>
      <c r="L182" t="str">
        <f>IF('03_Movimientos'!A182="","",'03_Movimientos'!K182)</f>
        <v/>
      </c>
      <c r="M182">
        <f>IF(A182="",M181,SUMPRODUCT((('03_Movimientos'!$O$10:O182-K182)&gt;0)*(('03_Movimientos'!$O$10:O182-K182)&lt;='03_Movimientos'!$D$10:D182)*('03_Movimientos'!$I$10:I182&gt;0)*('03_Movimientos'!$O$10:O182-K182)*'03_Movimientos'!$E$10:E182+(('03_Movimientos'!$O$10:O182-K182)&gt;'03_Movimientos'!$D$10:D182)*('03_Movimientos'!$I$10:I182&gt;0)*'03_Movimientos'!$D$10:D182*'03_Movimientos'!$E$10:E182))</f>
        <v>1060.5</v>
      </c>
      <c r="N182">
        <f t="shared" si="11"/>
        <v>0</v>
      </c>
      <c r="O182">
        <f t="shared" si="8"/>
        <v>0</v>
      </c>
      <c r="P182">
        <f t="shared" si="9"/>
        <v>0</v>
      </c>
      <c r="Q182">
        <f t="shared" si="10"/>
        <v>0</v>
      </c>
      <c r="R182" s="26" t="str">
        <f>IF(COUNTA('03_Movimientos'!A182:H182)=0,"",'03_Movimientos'!Q182)</f>
        <v/>
      </c>
    </row>
    <row r="183" spans="1:18" ht="16.05" customHeight="1">
      <c r="A183" t="str">
        <f>IF('03_Movimientos'!A183="","",'03_Movimientos'!A183)</f>
        <v/>
      </c>
      <c r="B183" t="str">
        <f>IF('03_Movimientos'!A183="","",'03_Movimientos'!B183)</f>
        <v/>
      </c>
      <c r="C183" t="str">
        <f>IF('03_Movimientos'!A183="","",'03_Movimientos'!C183)</f>
        <v/>
      </c>
      <c r="D183" t="str">
        <f>IF('03_Movimientos'!A183="","",'03_Movimientos'!D183)</f>
        <v/>
      </c>
      <c r="E183" t="str">
        <f>IF('03_Movimientos'!A183="","",IFERROR('03_Movimientos'!E183,""))</f>
        <v/>
      </c>
      <c r="F183" t="str">
        <f>IF('03_Movimientos'!A183="","",'03_Movimientos'!F183)</f>
        <v/>
      </c>
      <c r="G183" t="str">
        <f>IF('03_Movimientos'!A183="","",IFERROR('03_Movimientos'!G183,""))</f>
        <v/>
      </c>
      <c r="H183" t="str">
        <f>IF('03_Movimientos'!A183="","",'03_Movimientos'!I183)</f>
        <v/>
      </c>
      <c r="I183" t="str">
        <f>IF('03_Movimientos'!A183="","",'03_Movimientos'!J183)</f>
        <v/>
      </c>
      <c r="J183" t="str">
        <f>IF('03_Movimientos'!A183="","",'03_Movimientos'!O183)</f>
        <v/>
      </c>
      <c r="K183" t="str">
        <f>IF('03_Movimientos'!A183="","",'03_Movimientos'!P183)</f>
        <v/>
      </c>
      <c r="L183" t="str">
        <f>IF('03_Movimientos'!A183="","",'03_Movimientos'!K183)</f>
        <v/>
      </c>
      <c r="M183">
        <f>IF(A183="",M182,SUMPRODUCT((('03_Movimientos'!$O$10:O183-K183)&gt;0)*(('03_Movimientos'!$O$10:O183-K183)&lt;='03_Movimientos'!$D$10:D183)*('03_Movimientos'!$I$10:I183&gt;0)*('03_Movimientos'!$O$10:O183-K183)*'03_Movimientos'!$E$10:E183+(('03_Movimientos'!$O$10:O183-K183)&gt;'03_Movimientos'!$D$10:D183)*('03_Movimientos'!$I$10:I183&gt;0)*'03_Movimientos'!$D$10:D183*'03_Movimientos'!$E$10:E183))</f>
        <v>1060.5</v>
      </c>
      <c r="N183">
        <f t="shared" si="11"/>
        <v>0</v>
      </c>
      <c r="O183">
        <f t="shared" si="8"/>
        <v>0</v>
      </c>
      <c r="P183">
        <f t="shared" si="9"/>
        <v>0</v>
      </c>
      <c r="Q183">
        <f t="shared" si="10"/>
        <v>0</v>
      </c>
      <c r="R183" s="26" t="str">
        <f>IF(COUNTA('03_Movimientos'!A183:H183)=0,"",'03_Movimientos'!Q183)</f>
        <v/>
      </c>
    </row>
    <row r="184" spans="1:18" ht="16.05" customHeight="1">
      <c r="A184" t="str">
        <f>IF('03_Movimientos'!A184="","",'03_Movimientos'!A184)</f>
        <v/>
      </c>
      <c r="B184" t="str">
        <f>IF('03_Movimientos'!A184="","",'03_Movimientos'!B184)</f>
        <v/>
      </c>
      <c r="C184" t="str">
        <f>IF('03_Movimientos'!A184="","",'03_Movimientos'!C184)</f>
        <v/>
      </c>
      <c r="D184" t="str">
        <f>IF('03_Movimientos'!A184="","",'03_Movimientos'!D184)</f>
        <v/>
      </c>
      <c r="E184" t="str">
        <f>IF('03_Movimientos'!A184="","",IFERROR('03_Movimientos'!E184,""))</f>
        <v/>
      </c>
      <c r="F184" t="str">
        <f>IF('03_Movimientos'!A184="","",'03_Movimientos'!F184)</f>
        <v/>
      </c>
      <c r="G184" t="str">
        <f>IF('03_Movimientos'!A184="","",IFERROR('03_Movimientos'!G184,""))</f>
        <v/>
      </c>
      <c r="H184" t="str">
        <f>IF('03_Movimientos'!A184="","",'03_Movimientos'!I184)</f>
        <v/>
      </c>
      <c r="I184" t="str">
        <f>IF('03_Movimientos'!A184="","",'03_Movimientos'!J184)</f>
        <v/>
      </c>
      <c r="J184" t="str">
        <f>IF('03_Movimientos'!A184="","",'03_Movimientos'!O184)</f>
        <v/>
      </c>
      <c r="K184" t="str">
        <f>IF('03_Movimientos'!A184="","",'03_Movimientos'!P184)</f>
        <v/>
      </c>
      <c r="L184" t="str">
        <f>IF('03_Movimientos'!A184="","",'03_Movimientos'!K184)</f>
        <v/>
      </c>
      <c r="M184">
        <f>IF(A184="",M183,SUMPRODUCT((('03_Movimientos'!$O$10:O184-K184)&gt;0)*(('03_Movimientos'!$O$10:O184-K184)&lt;='03_Movimientos'!$D$10:D184)*('03_Movimientos'!$I$10:I184&gt;0)*('03_Movimientos'!$O$10:O184-K184)*'03_Movimientos'!$E$10:E184+(('03_Movimientos'!$O$10:O184-K184)&gt;'03_Movimientos'!$D$10:D184)*('03_Movimientos'!$I$10:I184&gt;0)*'03_Movimientos'!$D$10:D184*'03_Movimientos'!$E$10:E184))</f>
        <v>1060.5</v>
      </c>
      <c r="N184">
        <f t="shared" si="11"/>
        <v>0</v>
      </c>
      <c r="O184">
        <f t="shared" si="8"/>
        <v>0</v>
      </c>
      <c r="P184">
        <f t="shared" si="9"/>
        <v>0</v>
      </c>
      <c r="Q184">
        <f t="shared" si="10"/>
        <v>0</v>
      </c>
      <c r="R184" s="26" t="str">
        <f>IF(COUNTA('03_Movimientos'!A184:H184)=0,"",'03_Movimientos'!Q184)</f>
        <v/>
      </c>
    </row>
    <row r="185" spans="1:18" ht="16.05" customHeight="1">
      <c r="A185" t="str">
        <f>IF('03_Movimientos'!A185="","",'03_Movimientos'!A185)</f>
        <v/>
      </c>
      <c r="B185" t="str">
        <f>IF('03_Movimientos'!A185="","",'03_Movimientos'!B185)</f>
        <v/>
      </c>
      <c r="C185" t="str">
        <f>IF('03_Movimientos'!A185="","",'03_Movimientos'!C185)</f>
        <v/>
      </c>
      <c r="D185" t="str">
        <f>IF('03_Movimientos'!A185="","",'03_Movimientos'!D185)</f>
        <v/>
      </c>
      <c r="E185" t="str">
        <f>IF('03_Movimientos'!A185="","",IFERROR('03_Movimientos'!E185,""))</f>
        <v/>
      </c>
      <c r="F185" t="str">
        <f>IF('03_Movimientos'!A185="","",'03_Movimientos'!F185)</f>
        <v/>
      </c>
      <c r="G185" t="str">
        <f>IF('03_Movimientos'!A185="","",IFERROR('03_Movimientos'!G185,""))</f>
        <v/>
      </c>
      <c r="H185" t="str">
        <f>IF('03_Movimientos'!A185="","",'03_Movimientos'!I185)</f>
        <v/>
      </c>
      <c r="I185" t="str">
        <f>IF('03_Movimientos'!A185="","",'03_Movimientos'!J185)</f>
        <v/>
      </c>
      <c r="J185" t="str">
        <f>IF('03_Movimientos'!A185="","",'03_Movimientos'!O185)</f>
        <v/>
      </c>
      <c r="K185" t="str">
        <f>IF('03_Movimientos'!A185="","",'03_Movimientos'!P185)</f>
        <v/>
      </c>
      <c r="L185" t="str">
        <f>IF('03_Movimientos'!A185="","",'03_Movimientos'!K185)</f>
        <v/>
      </c>
      <c r="M185">
        <f>IF(A185="",M184,SUMPRODUCT((('03_Movimientos'!$O$10:O185-K185)&gt;0)*(('03_Movimientos'!$O$10:O185-K185)&lt;='03_Movimientos'!$D$10:D185)*('03_Movimientos'!$I$10:I185&gt;0)*('03_Movimientos'!$O$10:O185-K185)*'03_Movimientos'!$E$10:E185+(('03_Movimientos'!$O$10:O185-K185)&gt;'03_Movimientos'!$D$10:D185)*('03_Movimientos'!$I$10:I185&gt;0)*'03_Movimientos'!$D$10:D185*'03_Movimientos'!$E$10:E185))</f>
        <v>1060.5</v>
      </c>
      <c r="N185">
        <f t="shared" si="11"/>
        <v>0</v>
      </c>
      <c r="O185">
        <f t="shared" si="8"/>
        <v>0</v>
      </c>
      <c r="P185">
        <f t="shared" si="9"/>
        <v>0</v>
      </c>
      <c r="Q185">
        <f t="shared" si="10"/>
        <v>0</v>
      </c>
      <c r="R185" s="26" t="str">
        <f>IF(COUNTA('03_Movimientos'!A185:H185)=0,"",'03_Movimientos'!Q185)</f>
        <v/>
      </c>
    </row>
    <row r="186" spans="1:18" ht="16.05" customHeight="1">
      <c r="A186" t="str">
        <f>IF('03_Movimientos'!A186="","",'03_Movimientos'!A186)</f>
        <v/>
      </c>
      <c r="B186" t="str">
        <f>IF('03_Movimientos'!A186="","",'03_Movimientos'!B186)</f>
        <v/>
      </c>
      <c r="C186" t="str">
        <f>IF('03_Movimientos'!A186="","",'03_Movimientos'!C186)</f>
        <v/>
      </c>
      <c r="D186" t="str">
        <f>IF('03_Movimientos'!A186="","",'03_Movimientos'!D186)</f>
        <v/>
      </c>
      <c r="E186" t="str">
        <f>IF('03_Movimientos'!A186="","",IFERROR('03_Movimientos'!E186,""))</f>
        <v/>
      </c>
      <c r="F186" t="str">
        <f>IF('03_Movimientos'!A186="","",'03_Movimientos'!F186)</f>
        <v/>
      </c>
      <c r="G186" t="str">
        <f>IF('03_Movimientos'!A186="","",IFERROR('03_Movimientos'!G186,""))</f>
        <v/>
      </c>
      <c r="H186" t="str">
        <f>IF('03_Movimientos'!A186="","",'03_Movimientos'!I186)</f>
        <v/>
      </c>
      <c r="I186" t="str">
        <f>IF('03_Movimientos'!A186="","",'03_Movimientos'!J186)</f>
        <v/>
      </c>
      <c r="J186" t="str">
        <f>IF('03_Movimientos'!A186="","",'03_Movimientos'!O186)</f>
        <v/>
      </c>
      <c r="K186" t="str">
        <f>IF('03_Movimientos'!A186="","",'03_Movimientos'!P186)</f>
        <v/>
      </c>
      <c r="L186" t="str">
        <f>IF('03_Movimientos'!A186="","",'03_Movimientos'!K186)</f>
        <v/>
      </c>
      <c r="M186">
        <f>IF(A186="",M185,SUMPRODUCT((('03_Movimientos'!$O$10:O186-K186)&gt;0)*(('03_Movimientos'!$O$10:O186-K186)&lt;='03_Movimientos'!$D$10:D186)*('03_Movimientos'!$I$10:I186&gt;0)*('03_Movimientos'!$O$10:O186-K186)*'03_Movimientos'!$E$10:E186+(('03_Movimientos'!$O$10:O186-K186)&gt;'03_Movimientos'!$D$10:D186)*('03_Movimientos'!$I$10:I186&gt;0)*'03_Movimientos'!$D$10:D186*'03_Movimientos'!$E$10:E186))</f>
        <v>1060.5</v>
      </c>
      <c r="N186">
        <f t="shared" si="11"/>
        <v>0</v>
      </c>
      <c r="O186">
        <f t="shared" si="8"/>
        <v>0</v>
      </c>
      <c r="P186">
        <f t="shared" si="9"/>
        <v>0</v>
      </c>
      <c r="Q186">
        <f t="shared" si="10"/>
        <v>0</v>
      </c>
      <c r="R186" s="26" t="str">
        <f>IF(COUNTA('03_Movimientos'!A186:H186)=0,"",'03_Movimientos'!Q186)</f>
        <v/>
      </c>
    </row>
    <row r="187" spans="1:18" ht="16.05" customHeight="1">
      <c r="A187" t="str">
        <f>IF('03_Movimientos'!A187="","",'03_Movimientos'!A187)</f>
        <v/>
      </c>
      <c r="B187" t="str">
        <f>IF('03_Movimientos'!A187="","",'03_Movimientos'!B187)</f>
        <v/>
      </c>
      <c r="C187" t="str">
        <f>IF('03_Movimientos'!A187="","",'03_Movimientos'!C187)</f>
        <v/>
      </c>
      <c r="D187" t="str">
        <f>IF('03_Movimientos'!A187="","",'03_Movimientos'!D187)</f>
        <v/>
      </c>
      <c r="E187" t="str">
        <f>IF('03_Movimientos'!A187="","",IFERROR('03_Movimientos'!E187,""))</f>
        <v/>
      </c>
      <c r="F187" t="str">
        <f>IF('03_Movimientos'!A187="","",'03_Movimientos'!F187)</f>
        <v/>
      </c>
      <c r="G187" t="str">
        <f>IF('03_Movimientos'!A187="","",IFERROR('03_Movimientos'!G187,""))</f>
        <v/>
      </c>
      <c r="H187" t="str">
        <f>IF('03_Movimientos'!A187="","",'03_Movimientos'!I187)</f>
        <v/>
      </c>
      <c r="I187" t="str">
        <f>IF('03_Movimientos'!A187="","",'03_Movimientos'!J187)</f>
        <v/>
      </c>
      <c r="J187" t="str">
        <f>IF('03_Movimientos'!A187="","",'03_Movimientos'!O187)</f>
        <v/>
      </c>
      <c r="K187" t="str">
        <f>IF('03_Movimientos'!A187="","",'03_Movimientos'!P187)</f>
        <v/>
      </c>
      <c r="L187" t="str">
        <f>IF('03_Movimientos'!A187="","",'03_Movimientos'!K187)</f>
        <v/>
      </c>
      <c r="M187">
        <f>IF(A187="",M186,SUMPRODUCT((('03_Movimientos'!$O$10:O187-K187)&gt;0)*(('03_Movimientos'!$O$10:O187-K187)&lt;='03_Movimientos'!$D$10:D187)*('03_Movimientos'!$I$10:I187&gt;0)*('03_Movimientos'!$O$10:O187-K187)*'03_Movimientos'!$E$10:E187+(('03_Movimientos'!$O$10:O187-K187)&gt;'03_Movimientos'!$D$10:D187)*('03_Movimientos'!$I$10:I187&gt;0)*'03_Movimientos'!$D$10:D187*'03_Movimientos'!$E$10:E187))</f>
        <v>1060.5</v>
      </c>
      <c r="N187">
        <f t="shared" si="11"/>
        <v>0</v>
      </c>
      <c r="O187">
        <f t="shared" si="8"/>
        <v>0</v>
      </c>
      <c r="P187">
        <f t="shared" si="9"/>
        <v>0</v>
      </c>
      <c r="Q187">
        <f t="shared" si="10"/>
        <v>0</v>
      </c>
      <c r="R187" s="26" t="str">
        <f>IF(COUNTA('03_Movimientos'!A187:H187)=0,"",'03_Movimientos'!Q187)</f>
        <v/>
      </c>
    </row>
    <row r="188" spans="1:18" ht="16.05" customHeight="1">
      <c r="A188" t="str">
        <f>IF('03_Movimientos'!A188="","",'03_Movimientos'!A188)</f>
        <v/>
      </c>
      <c r="B188" t="str">
        <f>IF('03_Movimientos'!A188="","",'03_Movimientos'!B188)</f>
        <v/>
      </c>
      <c r="C188" t="str">
        <f>IF('03_Movimientos'!A188="","",'03_Movimientos'!C188)</f>
        <v/>
      </c>
      <c r="D188" t="str">
        <f>IF('03_Movimientos'!A188="","",'03_Movimientos'!D188)</f>
        <v/>
      </c>
      <c r="E188" t="str">
        <f>IF('03_Movimientos'!A188="","",IFERROR('03_Movimientos'!E188,""))</f>
        <v/>
      </c>
      <c r="F188" t="str">
        <f>IF('03_Movimientos'!A188="","",'03_Movimientos'!F188)</f>
        <v/>
      </c>
      <c r="G188" t="str">
        <f>IF('03_Movimientos'!A188="","",IFERROR('03_Movimientos'!G188,""))</f>
        <v/>
      </c>
      <c r="H188" t="str">
        <f>IF('03_Movimientos'!A188="","",'03_Movimientos'!I188)</f>
        <v/>
      </c>
      <c r="I188" t="str">
        <f>IF('03_Movimientos'!A188="","",'03_Movimientos'!J188)</f>
        <v/>
      </c>
      <c r="J188" t="str">
        <f>IF('03_Movimientos'!A188="","",'03_Movimientos'!O188)</f>
        <v/>
      </c>
      <c r="K188" t="str">
        <f>IF('03_Movimientos'!A188="","",'03_Movimientos'!P188)</f>
        <v/>
      </c>
      <c r="L188" t="str">
        <f>IF('03_Movimientos'!A188="","",'03_Movimientos'!K188)</f>
        <v/>
      </c>
      <c r="M188">
        <f>IF(A188="",M187,SUMPRODUCT((('03_Movimientos'!$O$10:O188-K188)&gt;0)*(('03_Movimientos'!$O$10:O188-K188)&lt;='03_Movimientos'!$D$10:D188)*('03_Movimientos'!$I$10:I188&gt;0)*('03_Movimientos'!$O$10:O188-K188)*'03_Movimientos'!$E$10:E188+(('03_Movimientos'!$O$10:O188-K188)&gt;'03_Movimientos'!$D$10:D188)*('03_Movimientos'!$I$10:I188&gt;0)*'03_Movimientos'!$D$10:D188*'03_Movimientos'!$E$10:E188))</f>
        <v>1060.5</v>
      </c>
      <c r="N188">
        <f t="shared" si="11"/>
        <v>0</v>
      </c>
      <c r="O188">
        <f t="shared" si="8"/>
        <v>0</v>
      </c>
      <c r="P188">
        <f t="shared" si="9"/>
        <v>0</v>
      </c>
      <c r="Q188">
        <f t="shared" si="10"/>
        <v>0</v>
      </c>
      <c r="R188" s="26" t="str">
        <f>IF(COUNTA('03_Movimientos'!A188:H188)=0,"",'03_Movimientos'!Q188)</f>
        <v/>
      </c>
    </row>
    <row r="189" spans="1:18" ht="16.05" customHeight="1">
      <c r="A189" t="str">
        <f>IF('03_Movimientos'!A189="","",'03_Movimientos'!A189)</f>
        <v/>
      </c>
      <c r="B189" t="str">
        <f>IF('03_Movimientos'!A189="","",'03_Movimientos'!B189)</f>
        <v/>
      </c>
      <c r="C189" t="str">
        <f>IF('03_Movimientos'!A189="","",'03_Movimientos'!C189)</f>
        <v/>
      </c>
      <c r="D189" t="str">
        <f>IF('03_Movimientos'!A189="","",'03_Movimientos'!D189)</f>
        <v/>
      </c>
      <c r="E189" t="str">
        <f>IF('03_Movimientos'!A189="","",IFERROR('03_Movimientos'!E189,""))</f>
        <v/>
      </c>
      <c r="F189" t="str">
        <f>IF('03_Movimientos'!A189="","",'03_Movimientos'!F189)</f>
        <v/>
      </c>
      <c r="G189" t="str">
        <f>IF('03_Movimientos'!A189="","",IFERROR('03_Movimientos'!G189,""))</f>
        <v/>
      </c>
      <c r="H189" t="str">
        <f>IF('03_Movimientos'!A189="","",'03_Movimientos'!I189)</f>
        <v/>
      </c>
      <c r="I189" t="str">
        <f>IF('03_Movimientos'!A189="","",'03_Movimientos'!J189)</f>
        <v/>
      </c>
      <c r="J189" t="str">
        <f>IF('03_Movimientos'!A189="","",'03_Movimientos'!O189)</f>
        <v/>
      </c>
      <c r="K189" t="str">
        <f>IF('03_Movimientos'!A189="","",'03_Movimientos'!P189)</f>
        <v/>
      </c>
      <c r="L189" t="str">
        <f>IF('03_Movimientos'!A189="","",'03_Movimientos'!K189)</f>
        <v/>
      </c>
      <c r="M189">
        <f>IF(A189="",M188,SUMPRODUCT((('03_Movimientos'!$O$10:O189-K189)&gt;0)*(('03_Movimientos'!$O$10:O189-K189)&lt;='03_Movimientos'!$D$10:D189)*('03_Movimientos'!$I$10:I189&gt;0)*('03_Movimientos'!$O$10:O189-K189)*'03_Movimientos'!$E$10:E189+(('03_Movimientos'!$O$10:O189-K189)&gt;'03_Movimientos'!$D$10:D189)*('03_Movimientos'!$I$10:I189&gt;0)*'03_Movimientos'!$D$10:D189*'03_Movimientos'!$E$10:E189))</f>
        <v>1060.5</v>
      </c>
      <c r="N189">
        <f t="shared" si="11"/>
        <v>0</v>
      </c>
      <c r="O189">
        <f t="shared" si="8"/>
        <v>0</v>
      </c>
      <c r="P189">
        <f t="shared" si="9"/>
        <v>0</v>
      </c>
      <c r="Q189">
        <f t="shared" si="10"/>
        <v>0</v>
      </c>
      <c r="R189" s="26" t="str">
        <f>IF(COUNTA('03_Movimientos'!A189:H189)=0,"",'03_Movimientos'!Q189)</f>
        <v/>
      </c>
    </row>
    <row r="190" spans="1:18" ht="16.05" customHeight="1">
      <c r="A190" t="str">
        <f>IF('03_Movimientos'!A190="","",'03_Movimientos'!A190)</f>
        <v/>
      </c>
      <c r="B190" t="str">
        <f>IF('03_Movimientos'!A190="","",'03_Movimientos'!B190)</f>
        <v/>
      </c>
      <c r="C190" t="str">
        <f>IF('03_Movimientos'!A190="","",'03_Movimientos'!C190)</f>
        <v/>
      </c>
      <c r="D190" t="str">
        <f>IF('03_Movimientos'!A190="","",'03_Movimientos'!D190)</f>
        <v/>
      </c>
      <c r="E190" t="str">
        <f>IF('03_Movimientos'!A190="","",IFERROR('03_Movimientos'!E190,""))</f>
        <v/>
      </c>
      <c r="F190" t="str">
        <f>IF('03_Movimientos'!A190="","",'03_Movimientos'!F190)</f>
        <v/>
      </c>
      <c r="G190" t="str">
        <f>IF('03_Movimientos'!A190="","",IFERROR('03_Movimientos'!G190,""))</f>
        <v/>
      </c>
      <c r="H190" t="str">
        <f>IF('03_Movimientos'!A190="","",'03_Movimientos'!I190)</f>
        <v/>
      </c>
      <c r="I190" t="str">
        <f>IF('03_Movimientos'!A190="","",'03_Movimientos'!J190)</f>
        <v/>
      </c>
      <c r="J190" t="str">
        <f>IF('03_Movimientos'!A190="","",'03_Movimientos'!O190)</f>
        <v/>
      </c>
      <c r="K190" t="str">
        <f>IF('03_Movimientos'!A190="","",'03_Movimientos'!P190)</f>
        <v/>
      </c>
      <c r="L190" t="str">
        <f>IF('03_Movimientos'!A190="","",'03_Movimientos'!K190)</f>
        <v/>
      </c>
      <c r="M190">
        <f>IF(A190="",M189,SUMPRODUCT((('03_Movimientos'!$O$10:O190-K190)&gt;0)*(('03_Movimientos'!$O$10:O190-K190)&lt;='03_Movimientos'!$D$10:D190)*('03_Movimientos'!$I$10:I190&gt;0)*('03_Movimientos'!$O$10:O190-K190)*'03_Movimientos'!$E$10:E190+(('03_Movimientos'!$O$10:O190-K190)&gt;'03_Movimientos'!$D$10:D190)*('03_Movimientos'!$I$10:I190&gt;0)*'03_Movimientos'!$D$10:D190*'03_Movimientos'!$E$10:E190))</f>
        <v>1060.5</v>
      </c>
      <c r="N190">
        <f t="shared" si="11"/>
        <v>0</v>
      </c>
      <c r="O190">
        <f t="shared" si="8"/>
        <v>0</v>
      </c>
      <c r="P190">
        <f t="shared" si="9"/>
        <v>0</v>
      </c>
      <c r="Q190">
        <f t="shared" si="10"/>
        <v>0</v>
      </c>
      <c r="R190" s="26" t="str">
        <f>IF(COUNTA('03_Movimientos'!A190:H190)=0,"",'03_Movimientos'!Q190)</f>
        <v/>
      </c>
    </row>
    <row r="191" spans="1:18" ht="16.05" customHeight="1">
      <c r="A191" t="str">
        <f>IF('03_Movimientos'!A191="","",'03_Movimientos'!A191)</f>
        <v/>
      </c>
      <c r="B191" t="str">
        <f>IF('03_Movimientos'!A191="","",'03_Movimientos'!B191)</f>
        <v/>
      </c>
      <c r="C191" t="str">
        <f>IF('03_Movimientos'!A191="","",'03_Movimientos'!C191)</f>
        <v/>
      </c>
      <c r="D191" t="str">
        <f>IF('03_Movimientos'!A191="","",'03_Movimientos'!D191)</f>
        <v/>
      </c>
      <c r="E191" t="str">
        <f>IF('03_Movimientos'!A191="","",IFERROR('03_Movimientos'!E191,""))</f>
        <v/>
      </c>
      <c r="F191" t="str">
        <f>IF('03_Movimientos'!A191="","",'03_Movimientos'!F191)</f>
        <v/>
      </c>
      <c r="G191" t="str">
        <f>IF('03_Movimientos'!A191="","",IFERROR('03_Movimientos'!G191,""))</f>
        <v/>
      </c>
      <c r="H191" t="str">
        <f>IF('03_Movimientos'!A191="","",'03_Movimientos'!I191)</f>
        <v/>
      </c>
      <c r="I191" t="str">
        <f>IF('03_Movimientos'!A191="","",'03_Movimientos'!J191)</f>
        <v/>
      </c>
      <c r="J191" t="str">
        <f>IF('03_Movimientos'!A191="","",'03_Movimientos'!O191)</f>
        <v/>
      </c>
      <c r="K191" t="str">
        <f>IF('03_Movimientos'!A191="","",'03_Movimientos'!P191)</f>
        <v/>
      </c>
      <c r="L191" t="str">
        <f>IF('03_Movimientos'!A191="","",'03_Movimientos'!K191)</f>
        <v/>
      </c>
      <c r="M191">
        <f>IF(A191="",M190,SUMPRODUCT((('03_Movimientos'!$O$10:O191-K191)&gt;0)*(('03_Movimientos'!$O$10:O191-K191)&lt;='03_Movimientos'!$D$10:D191)*('03_Movimientos'!$I$10:I191&gt;0)*('03_Movimientos'!$O$10:O191-K191)*'03_Movimientos'!$E$10:E191+(('03_Movimientos'!$O$10:O191-K191)&gt;'03_Movimientos'!$D$10:D191)*('03_Movimientos'!$I$10:I191&gt;0)*'03_Movimientos'!$D$10:D191*'03_Movimientos'!$E$10:E191))</f>
        <v>1060.5</v>
      </c>
      <c r="N191">
        <f t="shared" si="11"/>
        <v>0</v>
      </c>
      <c r="O191">
        <f t="shared" si="8"/>
        <v>0</v>
      </c>
      <c r="P191">
        <f t="shared" si="9"/>
        <v>0</v>
      </c>
      <c r="Q191">
        <f t="shared" si="10"/>
        <v>0</v>
      </c>
      <c r="R191" s="26" t="str">
        <f>IF(COUNTA('03_Movimientos'!A191:H191)=0,"",'03_Movimientos'!Q191)</f>
        <v/>
      </c>
    </row>
    <row r="192" spans="1:18" ht="16.05" customHeight="1">
      <c r="A192" t="str">
        <f>IF('03_Movimientos'!A192="","",'03_Movimientos'!A192)</f>
        <v/>
      </c>
      <c r="B192" t="str">
        <f>IF('03_Movimientos'!A192="","",'03_Movimientos'!B192)</f>
        <v/>
      </c>
      <c r="C192" t="str">
        <f>IF('03_Movimientos'!A192="","",'03_Movimientos'!C192)</f>
        <v/>
      </c>
      <c r="D192" t="str">
        <f>IF('03_Movimientos'!A192="","",'03_Movimientos'!D192)</f>
        <v/>
      </c>
      <c r="E192" t="str">
        <f>IF('03_Movimientos'!A192="","",IFERROR('03_Movimientos'!E192,""))</f>
        <v/>
      </c>
      <c r="F192" t="str">
        <f>IF('03_Movimientos'!A192="","",'03_Movimientos'!F192)</f>
        <v/>
      </c>
      <c r="G192" t="str">
        <f>IF('03_Movimientos'!A192="","",IFERROR('03_Movimientos'!G192,""))</f>
        <v/>
      </c>
      <c r="H192" t="str">
        <f>IF('03_Movimientos'!A192="","",'03_Movimientos'!I192)</f>
        <v/>
      </c>
      <c r="I192" t="str">
        <f>IF('03_Movimientos'!A192="","",'03_Movimientos'!J192)</f>
        <v/>
      </c>
      <c r="J192" t="str">
        <f>IF('03_Movimientos'!A192="","",'03_Movimientos'!O192)</f>
        <v/>
      </c>
      <c r="K192" t="str">
        <f>IF('03_Movimientos'!A192="","",'03_Movimientos'!P192)</f>
        <v/>
      </c>
      <c r="L192" t="str">
        <f>IF('03_Movimientos'!A192="","",'03_Movimientos'!K192)</f>
        <v/>
      </c>
      <c r="M192">
        <f>IF(A192="",M191,SUMPRODUCT((('03_Movimientos'!$O$10:O192-K192)&gt;0)*(('03_Movimientos'!$O$10:O192-K192)&lt;='03_Movimientos'!$D$10:D192)*('03_Movimientos'!$I$10:I192&gt;0)*('03_Movimientos'!$O$10:O192-K192)*'03_Movimientos'!$E$10:E192+(('03_Movimientos'!$O$10:O192-K192)&gt;'03_Movimientos'!$D$10:D192)*('03_Movimientos'!$I$10:I192&gt;0)*'03_Movimientos'!$D$10:D192*'03_Movimientos'!$E$10:E192))</f>
        <v>1060.5</v>
      </c>
      <c r="N192">
        <f t="shared" si="11"/>
        <v>0</v>
      </c>
      <c r="O192">
        <f t="shared" si="8"/>
        <v>0</v>
      </c>
      <c r="P192">
        <f t="shared" si="9"/>
        <v>0</v>
      </c>
      <c r="Q192">
        <f t="shared" si="10"/>
        <v>0</v>
      </c>
      <c r="R192" s="26" t="str">
        <f>IF(COUNTA('03_Movimientos'!A192:H192)=0,"",'03_Movimientos'!Q192)</f>
        <v/>
      </c>
    </row>
    <row r="193" spans="1:18" ht="16.05" customHeight="1">
      <c r="A193" t="str">
        <f>IF('03_Movimientos'!A193="","",'03_Movimientos'!A193)</f>
        <v/>
      </c>
      <c r="B193" t="str">
        <f>IF('03_Movimientos'!A193="","",'03_Movimientos'!B193)</f>
        <v/>
      </c>
      <c r="C193" t="str">
        <f>IF('03_Movimientos'!A193="","",'03_Movimientos'!C193)</f>
        <v/>
      </c>
      <c r="D193" t="str">
        <f>IF('03_Movimientos'!A193="","",'03_Movimientos'!D193)</f>
        <v/>
      </c>
      <c r="E193" t="str">
        <f>IF('03_Movimientos'!A193="","",IFERROR('03_Movimientos'!E193,""))</f>
        <v/>
      </c>
      <c r="F193" t="str">
        <f>IF('03_Movimientos'!A193="","",'03_Movimientos'!F193)</f>
        <v/>
      </c>
      <c r="G193" t="str">
        <f>IF('03_Movimientos'!A193="","",IFERROR('03_Movimientos'!G193,""))</f>
        <v/>
      </c>
      <c r="H193" t="str">
        <f>IF('03_Movimientos'!A193="","",'03_Movimientos'!I193)</f>
        <v/>
      </c>
      <c r="I193" t="str">
        <f>IF('03_Movimientos'!A193="","",'03_Movimientos'!J193)</f>
        <v/>
      </c>
      <c r="J193" t="str">
        <f>IF('03_Movimientos'!A193="","",'03_Movimientos'!O193)</f>
        <v/>
      </c>
      <c r="K193" t="str">
        <f>IF('03_Movimientos'!A193="","",'03_Movimientos'!P193)</f>
        <v/>
      </c>
      <c r="L193" t="str">
        <f>IF('03_Movimientos'!A193="","",'03_Movimientos'!K193)</f>
        <v/>
      </c>
      <c r="M193">
        <f>IF(A193="",M192,SUMPRODUCT((('03_Movimientos'!$O$10:O193-K193)&gt;0)*(('03_Movimientos'!$O$10:O193-K193)&lt;='03_Movimientos'!$D$10:D193)*('03_Movimientos'!$I$10:I193&gt;0)*('03_Movimientos'!$O$10:O193-K193)*'03_Movimientos'!$E$10:E193+(('03_Movimientos'!$O$10:O193-K193)&gt;'03_Movimientos'!$D$10:D193)*('03_Movimientos'!$I$10:I193&gt;0)*'03_Movimientos'!$D$10:D193*'03_Movimientos'!$E$10:E193))</f>
        <v>1060.5</v>
      </c>
      <c r="N193">
        <f t="shared" si="11"/>
        <v>0</v>
      </c>
      <c r="O193">
        <f t="shared" si="8"/>
        <v>0</v>
      </c>
      <c r="P193">
        <f t="shared" si="9"/>
        <v>0</v>
      </c>
      <c r="Q193">
        <f t="shared" si="10"/>
        <v>0</v>
      </c>
      <c r="R193" s="26" t="str">
        <f>IF(COUNTA('03_Movimientos'!A193:H193)=0,"",'03_Movimientos'!Q193)</f>
        <v/>
      </c>
    </row>
    <row r="194" spans="1:18" ht="16.05" customHeight="1">
      <c r="A194" t="str">
        <f>IF('03_Movimientos'!A194="","",'03_Movimientos'!A194)</f>
        <v/>
      </c>
      <c r="B194" t="str">
        <f>IF('03_Movimientos'!A194="","",'03_Movimientos'!B194)</f>
        <v/>
      </c>
      <c r="C194" t="str">
        <f>IF('03_Movimientos'!A194="","",'03_Movimientos'!C194)</f>
        <v/>
      </c>
      <c r="D194" t="str">
        <f>IF('03_Movimientos'!A194="","",'03_Movimientos'!D194)</f>
        <v/>
      </c>
      <c r="E194" t="str">
        <f>IF('03_Movimientos'!A194="","",IFERROR('03_Movimientos'!E194,""))</f>
        <v/>
      </c>
      <c r="F194" t="str">
        <f>IF('03_Movimientos'!A194="","",'03_Movimientos'!F194)</f>
        <v/>
      </c>
      <c r="G194" t="str">
        <f>IF('03_Movimientos'!A194="","",IFERROR('03_Movimientos'!G194,""))</f>
        <v/>
      </c>
      <c r="H194" t="str">
        <f>IF('03_Movimientos'!A194="","",'03_Movimientos'!I194)</f>
        <v/>
      </c>
      <c r="I194" t="str">
        <f>IF('03_Movimientos'!A194="","",'03_Movimientos'!J194)</f>
        <v/>
      </c>
      <c r="J194" t="str">
        <f>IF('03_Movimientos'!A194="","",'03_Movimientos'!O194)</f>
        <v/>
      </c>
      <c r="K194" t="str">
        <f>IF('03_Movimientos'!A194="","",'03_Movimientos'!P194)</f>
        <v/>
      </c>
      <c r="L194" t="str">
        <f>IF('03_Movimientos'!A194="","",'03_Movimientos'!K194)</f>
        <v/>
      </c>
      <c r="M194">
        <f>IF(A194="",M193,SUMPRODUCT((('03_Movimientos'!$O$10:O194-K194)&gt;0)*(('03_Movimientos'!$O$10:O194-K194)&lt;='03_Movimientos'!$D$10:D194)*('03_Movimientos'!$I$10:I194&gt;0)*('03_Movimientos'!$O$10:O194-K194)*'03_Movimientos'!$E$10:E194+(('03_Movimientos'!$O$10:O194-K194)&gt;'03_Movimientos'!$D$10:D194)*('03_Movimientos'!$I$10:I194&gt;0)*'03_Movimientos'!$D$10:D194*'03_Movimientos'!$E$10:E194))</f>
        <v>1060.5</v>
      </c>
      <c r="N194">
        <f t="shared" si="11"/>
        <v>0</v>
      </c>
      <c r="O194">
        <f t="shared" si="8"/>
        <v>0</v>
      </c>
      <c r="P194">
        <f t="shared" si="9"/>
        <v>0</v>
      </c>
      <c r="Q194">
        <f t="shared" si="10"/>
        <v>0</v>
      </c>
      <c r="R194" s="26" t="str">
        <f>IF(COUNTA('03_Movimientos'!A194:H194)=0,"",'03_Movimientos'!Q194)</f>
        <v/>
      </c>
    </row>
    <row r="195" spans="1:18" ht="16.05" customHeight="1">
      <c r="A195" t="str">
        <f>IF('03_Movimientos'!A195="","",'03_Movimientos'!A195)</f>
        <v/>
      </c>
      <c r="B195" t="str">
        <f>IF('03_Movimientos'!A195="","",'03_Movimientos'!B195)</f>
        <v/>
      </c>
      <c r="C195" t="str">
        <f>IF('03_Movimientos'!A195="","",'03_Movimientos'!C195)</f>
        <v/>
      </c>
      <c r="D195" t="str">
        <f>IF('03_Movimientos'!A195="","",'03_Movimientos'!D195)</f>
        <v/>
      </c>
      <c r="E195" t="str">
        <f>IF('03_Movimientos'!A195="","",IFERROR('03_Movimientos'!E195,""))</f>
        <v/>
      </c>
      <c r="F195" t="str">
        <f>IF('03_Movimientos'!A195="","",'03_Movimientos'!F195)</f>
        <v/>
      </c>
      <c r="G195" t="str">
        <f>IF('03_Movimientos'!A195="","",IFERROR('03_Movimientos'!G195,""))</f>
        <v/>
      </c>
      <c r="H195" t="str">
        <f>IF('03_Movimientos'!A195="","",'03_Movimientos'!I195)</f>
        <v/>
      </c>
      <c r="I195" t="str">
        <f>IF('03_Movimientos'!A195="","",'03_Movimientos'!J195)</f>
        <v/>
      </c>
      <c r="J195" t="str">
        <f>IF('03_Movimientos'!A195="","",'03_Movimientos'!O195)</f>
        <v/>
      </c>
      <c r="K195" t="str">
        <f>IF('03_Movimientos'!A195="","",'03_Movimientos'!P195)</f>
        <v/>
      </c>
      <c r="L195" t="str">
        <f>IF('03_Movimientos'!A195="","",'03_Movimientos'!K195)</f>
        <v/>
      </c>
      <c r="M195">
        <f>IF(A195="",M194,SUMPRODUCT((('03_Movimientos'!$O$10:O195-K195)&gt;0)*(('03_Movimientos'!$O$10:O195-K195)&lt;='03_Movimientos'!$D$10:D195)*('03_Movimientos'!$I$10:I195&gt;0)*('03_Movimientos'!$O$10:O195-K195)*'03_Movimientos'!$E$10:E195+(('03_Movimientos'!$O$10:O195-K195)&gt;'03_Movimientos'!$D$10:D195)*('03_Movimientos'!$I$10:I195&gt;0)*'03_Movimientos'!$D$10:D195*'03_Movimientos'!$E$10:E195))</f>
        <v>1060.5</v>
      </c>
      <c r="N195">
        <f t="shared" si="11"/>
        <v>0</v>
      </c>
      <c r="O195">
        <f t="shared" si="8"/>
        <v>0</v>
      </c>
      <c r="P195">
        <f t="shared" si="9"/>
        <v>0</v>
      </c>
      <c r="Q195">
        <f t="shared" si="10"/>
        <v>0</v>
      </c>
      <c r="R195" s="26" t="str">
        <f>IF(COUNTA('03_Movimientos'!A195:H195)=0,"",'03_Movimientos'!Q195)</f>
        <v/>
      </c>
    </row>
    <row r="196" spans="1:18" ht="16.05" customHeight="1">
      <c r="A196" t="str">
        <f>IF('03_Movimientos'!A196="","",'03_Movimientos'!A196)</f>
        <v/>
      </c>
      <c r="B196" t="str">
        <f>IF('03_Movimientos'!A196="","",'03_Movimientos'!B196)</f>
        <v/>
      </c>
      <c r="C196" t="str">
        <f>IF('03_Movimientos'!A196="","",'03_Movimientos'!C196)</f>
        <v/>
      </c>
      <c r="D196" t="str">
        <f>IF('03_Movimientos'!A196="","",'03_Movimientos'!D196)</f>
        <v/>
      </c>
      <c r="E196" t="str">
        <f>IF('03_Movimientos'!A196="","",IFERROR('03_Movimientos'!E196,""))</f>
        <v/>
      </c>
      <c r="F196" t="str">
        <f>IF('03_Movimientos'!A196="","",'03_Movimientos'!F196)</f>
        <v/>
      </c>
      <c r="G196" t="str">
        <f>IF('03_Movimientos'!A196="","",IFERROR('03_Movimientos'!G196,""))</f>
        <v/>
      </c>
      <c r="H196" t="str">
        <f>IF('03_Movimientos'!A196="","",'03_Movimientos'!I196)</f>
        <v/>
      </c>
      <c r="I196" t="str">
        <f>IF('03_Movimientos'!A196="","",'03_Movimientos'!J196)</f>
        <v/>
      </c>
      <c r="J196" t="str">
        <f>IF('03_Movimientos'!A196="","",'03_Movimientos'!O196)</f>
        <v/>
      </c>
      <c r="K196" t="str">
        <f>IF('03_Movimientos'!A196="","",'03_Movimientos'!P196)</f>
        <v/>
      </c>
      <c r="L196" t="str">
        <f>IF('03_Movimientos'!A196="","",'03_Movimientos'!K196)</f>
        <v/>
      </c>
      <c r="M196">
        <f>IF(A196="",M195,SUMPRODUCT((('03_Movimientos'!$O$10:O196-K196)&gt;0)*(('03_Movimientos'!$O$10:O196-K196)&lt;='03_Movimientos'!$D$10:D196)*('03_Movimientos'!$I$10:I196&gt;0)*('03_Movimientos'!$O$10:O196-K196)*'03_Movimientos'!$E$10:E196+(('03_Movimientos'!$O$10:O196-K196)&gt;'03_Movimientos'!$D$10:D196)*('03_Movimientos'!$I$10:I196&gt;0)*'03_Movimientos'!$D$10:D196*'03_Movimientos'!$E$10:E196))</f>
        <v>1060.5</v>
      </c>
      <c r="N196">
        <f t="shared" si="11"/>
        <v>0</v>
      </c>
      <c r="O196">
        <f t="shared" si="8"/>
        <v>0</v>
      </c>
      <c r="P196">
        <f t="shared" si="9"/>
        <v>0</v>
      </c>
      <c r="Q196">
        <f t="shared" si="10"/>
        <v>0</v>
      </c>
      <c r="R196" s="26" t="str">
        <f>IF(COUNTA('03_Movimientos'!A196:H196)=0,"",'03_Movimientos'!Q196)</f>
        <v/>
      </c>
    </row>
    <row r="197" spans="1:18" ht="16.05" customHeight="1">
      <c r="A197" t="str">
        <f>IF('03_Movimientos'!A197="","",'03_Movimientos'!A197)</f>
        <v/>
      </c>
      <c r="B197" t="str">
        <f>IF('03_Movimientos'!A197="","",'03_Movimientos'!B197)</f>
        <v/>
      </c>
      <c r="C197" t="str">
        <f>IF('03_Movimientos'!A197="","",'03_Movimientos'!C197)</f>
        <v/>
      </c>
      <c r="D197" t="str">
        <f>IF('03_Movimientos'!A197="","",'03_Movimientos'!D197)</f>
        <v/>
      </c>
      <c r="E197" t="str">
        <f>IF('03_Movimientos'!A197="","",IFERROR('03_Movimientos'!E197,""))</f>
        <v/>
      </c>
      <c r="F197" t="str">
        <f>IF('03_Movimientos'!A197="","",'03_Movimientos'!F197)</f>
        <v/>
      </c>
      <c r="G197" t="str">
        <f>IF('03_Movimientos'!A197="","",IFERROR('03_Movimientos'!G197,""))</f>
        <v/>
      </c>
      <c r="H197" t="str">
        <f>IF('03_Movimientos'!A197="","",'03_Movimientos'!I197)</f>
        <v/>
      </c>
      <c r="I197" t="str">
        <f>IF('03_Movimientos'!A197="","",'03_Movimientos'!J197)</f>
        <v/>
      </c>
      <c r="J197" t="str">
        <f>IF('03_Movimientos'!A197="","",'03_Movimientos'!O197)</f>
        <v/>
      </c>
      <c r="K197" t="str">
        <f>IF('03_Movimientos'!A197="","",'03_Movimientos'!P197)</f>
        <v/>
      </c>
      <c r="L197" t="str">
        <f>IF('03_Movimientos'!A197="","",'03_Movimientos'!K197)</f>
        <v/>
      </c>
      <c r="M197">
        <f>IF(A197="",M196,SUMPRODUCT((('03_Movimientos'!$O$10:O197-K197)&gt;0)*(('03_Movimientos'!$O$10:O197-K197)&lt;='03_Movimientos'!$D$10:D197)*('03_Movimientos'!$I$10:I197&gt;0)*('03_Movimientos'!$O$10:O197-K197)*'03_Movimientos'!$E$10:E197+(('03_Movimientos'!$O$10:O197-K197)&gt;'03_Movimientos'!$D$10:D197)*('03_Movimientos'!$I$10:I197&gt;0)*'03_Movimientos'!$D$10:D197*'03_Movimientos'!$E$10:E197))</f>
        <v>1060.5</v>
      </c>
      <c r="N197">
        <f t="shared" si="11"/>
        <v>0</v>
      </c>
      <c r="O197">
        <f t="shared" si="8"/>
        <v>0</v>
      </c>
      <c r="P197">
        <f t="shared" si="9"/>
        <v>0</v>
      </c>
      <c r="Q197">
        <f t="shared" si="10"/>
        <v>0</v>
      </c>
      <c r="R197" s="26" t="str">
        <f>IF(COUNTA('03_Movimientos'!A197:H197)=0,"",'03_Movimientos'!Q197)</f>
        <v/>
      </c>
    </row>
    <row r="198" spans="1:18" ht="16.05" customHeight="1">
      <c r="A198" t="str">
        <f>IF('03_Movimientos'!A198="","",'03_Movimientos'!A198)</f>
        <v/>
      </c>
      <c r="B198" t="str">
        <f>IF('03_Movimientos'!A198="","",'03_Movimientos'!B198)</f>
        <v/>
      </c>
      <c r="C198" t="str">
        <f>IF('03_Movimientos'!A198="","",'03_Movimientos'!C198)</f>
        <v/>
      </c>
      <c r="D198" t="str">
        <f>IF('03_Movimientos'!A198="","",'03_Movimientos'!D198)</f>
        <v/>
      </c>
      <c r="E198" t="str">
        <f>IF('03_Movimientos'!A198="","",IFERROR('03_Movimientos'!E198,""))</f>
        <v/>
      </c>
      <c r="F198" t="str">
        <f>IF('03_Movimientos'!A198="","",'03_Movimientos'!F198)</f>
        <v/>
      </c>
      <c r="G198" t="str">
        <f>IF('03_Movimientos'!A198="","",IFERROR('03_Movimientos'!G198,""))</f>
        <v/>
      </c>
      <c r="H198" t="str">
        <f>IF('03_Movimientos'!A198="","",'03_Movimientos'!I198)</f>
        <v/>
      </c>
      <c r="I198" t="str">
        <f>IF('03_Movimientos'!A198="","",'03_Movimientos'!J198)</f>
        <v/>
      </c>
      <c r="J198" t="str">
        <f>IF('03_Movimientos'!A198="","",'03_Movimientos'!O198)</f>
        <v/>
      </c>
      <c r="K198" t="str">
        <f>IF('03_Movimientos'!A198="","",'03_Movimientos'!P198)</f>
        <v/>
      </c>
      <c r="L198" t="str">
        <f>IF('03_Movimientos'!A198="","",'03_Movimientos'!K198)</f>
        <v/>
      </c>
      <c r="M198">
        <f>IF(A198="",M197,SUMPRODUCT((('03_Movimientos'!$O$10:O198-K198)&gt;0)*(('03_Movimientos'!$O$10:O198-K198)&lt;='03_Movimientos'!$D$10:D198)*('03_Movimientos'!$I$10:I198&gt;0)*('03_Movimientos'!$O$10:O198-K198)*'03_Movimientos'!$E$10:E198+(('03_Movimientos'!$O$10:O198-K198)&gt;'03_Movimientos'!$D$10:D198)*('03_Movimientos'!$I$10:I198&gt;0)*'03_Movimientos'!$D$10:D198*'03_Movimientos'!$E$10:E198))</f>
        <v>1060.5</v>
      </c>
      <c r="N198">
        <f t="shared" si="11"/>
        <v>0</v>
      </c>
      <c r="O198">
        <f t="shared" si="8"/>
        <v>0</v>
      </c>
      <c r="P198">
        <f t="shared" si="9"/>
        <v>0</v>
      </c>
      <c r="Q198">
        <f t="shared" si="10"/>
        <v>0</v>
      </c>
      <c r="R198" s="26" t="str">
        <f>IF(COUNTA('03_Movimientos'!A198:H198)=0,"",'03_Movimientos'!Q198)</f>
        <v/>
      </c>
    </row>
    <row r="199" spans="1:18" ht="16.05" customHeight="1">
      <c r="A199" t="str">
        <f>IF('03_Movimientos'!A199="","",'03_Movimientos'!A199)</f>
        <v/>
      </c>
      <c r="B199" t="str">
        <f>IF('03_Movimientos'!A199="","",'03_Movimientos'!B199)</f>
        <v/>
      </c>
      <c r="C199" t="str">
        <f>IF('03_Movimientos'!A199="","",'03_Movimientos'!C199)</f>
        <v/>
      </c>
      <c r="D199" t="str">
        <f>IF('03_Movimientos'!A199="","",'03_Movimientos'!D199)</f>
        <v/>
      </c>
      <c r="E199" t="str">
        <f>IF('03_Movimientos'!A199="","",IFERROR('03_Movimientos'!E199,""))</f>
        <v/>
      </c>
      <c r="F199" t="str">
        <f>IF('03_Movimientos'!A199="","",'03_Movimientos'!F199)</f>
        <v/>
      </c>
      <c r="G199" t="str">
        <f>IF('03_Movimientos'!A199="","",IFERROR('03_Movimientos'!G199,""))</f>
        <v/>
      </c>
      <c r="H199" t="str">
        <f>IF('03_Movimientos'!A199="","",'03_Movimientos'!I199)</f>
        <v/>
      </c>
      <c r="I199" t="str">
        <f>IF('03_Movimientos'!A199="","",'03_Movimientos'!J199)</f>
        <v/>
      </c>
      <c r="J199" t="str">
        <f>IF('03_Movimientos'!A199="","",'03_Movimientos'!O199)</f>
        <v/>
      </c>
      <c r="K199" t="str">
        <f>IF('03_Movimientos'!A199="","",'03_Movimientos'!P199)</f>
        <v/>
      </c>
      <c r="L199" t="str">
        <f>IF('03_Movimientos'!A199="","",'03_Movimientos'!K199)</f>
        <v/>
      </c>
      <c r="M199">
        <f>IF(A199="",M198,SUMPRODUCT((('03_Movimientos'!$O$10:O199-K199)&gt;0)*(('03_Movimientos'!$O$10:O199-K199)&lt;='03_Movimientos'!$D$10:D199)*('03_Movimientos'!$I$10:I199&gt;0)*('03_Movimientos'!$O$10:O199-K199)*'03_Movimientos'!$E$10:E199+(('03_Movimientos'!$O$10:O199-K199)&gt;'03_Movimientos'!$D$10:D199)*('03_Movimientos'!$I$10:I199&gt;0)*'03_Movimientos'!$D$10:D199*'03_Movimientos'!$E$10:E199))</f>
        <v>1060.5</v>
      </c>
      <c r="N199">
        <f t="shared" si="11"/>
        <v>0</v>
      </c>
      <c r="O199">
        <f t="shared" si="8"/>
        <v>0</v>
      </c>
      <c r="P199">
        <f t="shared" si="9"/>
        <v>0</v>
      </c>
      <c r="Q199">
        <f t="shared" si="10"/>
        <v>0</v>
      </c>
      <c r="R199" s="26" t="str">
        <f>IF(COUNTA('03_Movimientos'!A199:H199)=0,"",'03_Movimientos'!Q199)</f>
        <v/>
      </c>
    </row>
    <row r="200" spans="1:18" ht="16.05" customHeight="1">
      <c r="A200" t="str">
        <f>IF('03_Movimientos'!A200="","",'03_Movimientos'!A200)</f>
        <v/>
      </c>
      <c r="B200" t="str">
        <f>IF('03_Movimientos'!A200="","",'03_Movimientos'!B200)</f>
        <v/>
      </c>
      <c r="C200" t="str">
        <f>IF('03_Movimientos'!A200="","",'03_Movimientos'!C200)</f>
        <v/>
      </c>
      <c r="D200" t="str">
        <f>IF('03_Movimientos'!A200="","",'03_Movimientos'!D200)</f>
        <v/>
      </c>
      <c r="E200" t="str">
        <f>IF('03_Movimientos'!A200="","",IFERROR('03_Movimientos'!E200,""))</f>
        <v/>
      </c>
      <c r="F200" t="str">
        <f>IF('03_Movimientos'!A200="","",'03_Movimientos'!F200)</f>
        <v/>
      </c>
      <c r="G200" t="str">
        <f>IF('03_Movimientos'!A200="","",IFERROR('03_Movimientos'!G200,""))</f>
        <v/>
      </c>
      <c r="H200" t="str">
        <f>IF('03_Movimientos'!A200="","",'03_Movimientos'!I200)</f>
        <v/>
      </c>
      <c r="I200" t="str">
        <f>IF('03_Movimientos'!A200="","",'03_Movimientos'!J200)</f>
        <v/>
      </c>
      <c r="J200" t="str">
        <f>IF('03_Movimientos'!A200="","",'03_Movimientos'!O200)</f>
        <v/>
      </c>
      <c r="K200" t="str">
        <f>IF('03_Movimientos'!A200="","",'03_Movimientos'!P200)</f>
        <v/>
      </c>
      <c r="L200" t="str">
        <f>IF('03_Movimientos'!A200="","",'03_Movimientos'!K200)</f>
        <v/>
      </c>
      <c r="M200">
        <f>IF(A200="",M199,SUMPRODUCT((('03_Movimientos'!$O$10:O200-K200)&gt;0)*(('03_Movimientos'!$O$10:O200-K200)&lt;='03_Movimientos'!$D$10:D200)*('03_Movimientos'!$I$10:I200&gt;0)*('03_Movimientos'!$O$10:O200-K200)*'03_Movimientos'!$E$10:E200+(('03_Movimientos'!$O$10:O200-K200)&gt;'03_Movimientos'!$D$10:D200)*('03_Movimientos'!$I$10:I200&gt;0)*'03_Movimientos'!$D$10:D200*'03_Movimientos'!$E$10:E200))</f>
        <v>1060.5</v>
      </c>
      <c r="N200">
        <f t="shared" si="11"/>
        <v>0</v>
      </c>
      <c r="O200">
        <f t="shared" si="8"/>
        <v>0</v>
      </c>
      <c r="P200">
        <f t="shared" si="9"/>
        <v>0</v>
      </c>
      <c r="Q200">
        <f t="shared" si="10"/>
        <v>0</v>
      </c>
      <c r="R200" s="26" t="str">
        <f>IF(COUNTA('03_Movimientos'!A200:H200)=0,"",'03_Movimientos'!Q200)</f>
        <v/>
      </c>
    </row>
    <row r="201" spans="1:18" ht="16.05" customHeight="1">
      <c r="A201" t="str">
        <f>IF('03_Movimientos'!A201="","",'03_Movimientos'!A201)</f>
        <v/>
      </c>
      <c r="B201" t="str">
        <f>IF('03_Movimientos'!A201="","",'03_Movimientos'!B201)</f>
        <v/>
      </c>
      <c r="C201" t="str">
        <f>IF('03_Movimientos'!A201="","",'03_Movimientos'!C201)</f>
        <v/>
      </c>
      <c r="D201" t="str">
        <f>IF('03_Movimientos'!A201="","",'03_Movimientos'!D201)</f>
        <v/>
      </c>
      <c r="E201" t="str">
        <f>IF('03_Movimientos'!A201="","",IFERROR('03_Movimientos'!E201,""))</f>
        <v/>
      </c>
      <c r="F201" t="str">
        <f>IF('03_Movimientos'!A201="","",'03_Movimientos'!F201)</f>
        <v/>
      </c>
      <c r="G201" t="str">
        <f>IF('03_Movimientos'!A201="","",IFERROR('03_Movimientos'!G201,""))</f>
        <v/>
      </c>
      <c r="H201" t="str">
        <f>IF('03_Movimientos'!A201="","",'03_Movimientos'!I201)</f>
        <v/>
      </c>
      <c r="I201" t="str">
        <f>IF('03_Movimientos'!A201="","",'03_Movimientos'!J201)</f>
        <v/>
      </c>
      <c r="J201" t="str">
        <f>IF('03_Movimientos'!A201="","",'03_Movimientos'!O201)</f>
        <v/>
      </c>
      <c r="K201" t="str">
        <f>IF('03_Movimientos'!A201="","",'03_Movimientos'!P201)</f>
        <v/>
      </c>
      <c r="L201" t="str">
        <f>IF('03_Movimientos'!A201="","",'03_Movimientos'!K201)</f>
        <v/>
      </c>
      <c r="M201">
        <f>IF(A201="",M200,SUMPRODUCT((('03_Movimientos'!$O$10:O201-K201)&gt;0)*(('03_Movimientos'!$O$10:O201-K201)&lt;='03_Movimientos'!$D$10:D201)*('03_Movimientos'!$I$10:I201&gt;0)*('03_Movimientos'!$O$10:O201-K201)*'03_Movimientos'!$E$10:E201+(('03_Movimientos'!$O$10:O201-K201)&gt;'03_Movimientos'!$D$10:D201)*('03_Movimientos'!$I$10:I201&gt;0)*'03_Movimientos'!$D$10:D201*'03_Movimientos'!$E$10:E201))</f>
        <v>1060.5</v>
      </c>
      <c r="N201">
        <f t="shared" si="11"/>
        <v>0</v>
      </c>
      <c r="O201">
        <f t="shared" si="8"/>
        <v>0</v>
      </c>
      <c r="P201">
        <f t="shared" si="9"/>
        <v>0</v>
      </c>
      <c r="Q201">
        <f t="shared" si="10"/>
        <v>0</v>
      </c>
      <c r="R201" s="26" t="str">
        <f>IF(COUNTA('03_Movimientos'!A201:H201)=0,"",'03_Movimientos'!Q201)</f>
        <v/>
      </c>
    </row>
    <row r="202" spans="1:18" ht="16.05" customHeight="1">
      <c r="A202" t="str">
        <f>IF('03_Movimientos'!A202="","",'03_Movimientos'!A202)</f>
        <v/>
      </c>
      <c r="B202" t="str">
        <f>IF('03_Movimientos'!A202="","",'03_Movimientos'!B202)</f>
        <v/>
      </c>
      <c r="C202" t="str">
        <f>IF('03_Movimientos'!A202="","",'03_Movimientos'!C202)</f>
        <v/>
      </c>
      <c r="D202" t="str">
        <f>IF('03_Movimientos'!A202="","",'03_Movimientos'!D202)</f>
        <v/>
      </c>
      <c r="E202" t="str">
        <f>IF('03_Movimientos'!A202="","",IFERROR('03_Movimientos'!E202,""))</f>
        <v/>
      </c>
      <c r="F202" t="str">
        <f>IF('03_Movimientos'!A202="","",'03_Movimientos'!F202)</f>
        <v/>
      </c>
      <c r="G202" t="str">
        <f>IF('03_Movimientos'!A202="","",IFERROR('03_Movimientos'!G202,""))</f>
        <v/>
      </c>
      <c r="H202" t="str">
        <f>IF('03_Movimientos'!A202="","",'03_Movimientos'!I202)</f>
        <v/>
      </c>
      <c r="I202" t="str">
        <f>IF('03_Movimientos'!A202="","",'03_Movimientos'!J202)</f>
        <v/>
      </c>
      <c r="J202" t="str">
        <f>IF('03_Movimientos'!A202="","",'03_Movimientos'!O202)</f>
        <v/>
      </c>
      <c r="K202" t="str">
        <f>IF('03_Movimientos'!A202="","",'03_Movimientos'!P202)</f>
        <v/>
      </c>
      <c r="L202" t="str">
        <f>IF('03_Movimientos'!A202="","",'03_Movimientos'!K202)</f>
        <v/>
      </c>
      <c r="M202">
        <f>IF(A202="",M201,SUMPRODUCT((('03_Movimientos'!$O$10:O202-K202)&gt;0)*(('03_Movimientos'!$O$10:O202-K202)&lt;='03_Movimientos'!$D$10:D202)*('03_Movimientos'!$I$10:I202&gt;0)*('03_Movimientos'!$O$10:O202-K202)*'03_Movimientos'!$E$10:E202+(('03_Movimientos'!$O$10:O202-K202)&gt;'03_Movimientos'!$D$10:D202)*('03_Movimientos'!$I$10:I202&gt;0)*'03_Movimientos'!$D$10:D202*'03_Movimientos'!$E$10:E202))</f>
        <v>1060.5</v>
      </c>
      <c r="N202">
        <f t="shared" si="11"/>
        <v>0</v>
      </c>
      <c r="O202">
        <f t="shared" ref="O202:O265" si="12">IF(A202="",0,IF(C202="Venta",N202,0))</f>
        <v>0</v>
      </c>
      <c r="P202">
        <f t="shared" ref="P202:P259" si="13">IF(A202="",0,IF(C202="Ajuste salida",N202,0))</f>
        <v>0</v>
      </c>
      <c r="Q202">
        <f t="shared" ref="Q202:Q259" si="14">IF(A202="",0,IF(C202="Venta",I202-O202,0))</f>
        <v>0</v>
      </c>
      <c r="R202" s="26" t="str">
        <f>IF(COUNTA('03_Movimientos'!A202:H202)=0,"",'03_Movimientos'!Q202)</f>
        <v/>
      </c>
    </row>
    <row r="203" spans="1:18" ht="16.05" customHeight="1">
      <c r="A203" t="str">
        <f>IF('03_Movimientos'!A203="","",'03_Movimientos'!A203)</f>
        <v/>
      </c>
      <c r="B203" t="str">
        <f>IF('03_Movimientos'!A203="","",'03_Movimientos'!B203)</f>
        <v/>
      </c>
      <c r="C203" t="str">
        <f>IF('03_Movimientos'!A203="","",'03_Movimientos'!C203)</f>
        <v/>
      </c>
      <c r="D203" t="str">
        <f>IF('03_Movimientos'!A203="","",'03_Movimientos'!D203)</f>
        <v/>
      </c>
      <c r="E203" t="str">
        <f>IF('03_Movimientos'!A203="","",IFERROR('03_Movimientos'!E203,""))</f>
        <v/>
      </c>
      <c r="F203" t="str">
        <f>IF('03_Movimientos'!A203="","",'03_Movimientos'!F203)</f>
        <v/>
      </c>
      <c r="G203" t="str">
        <f>IF('03_Movimientos'!A203="","",IFERROR('03_Movimientos'!G203,""))</f>
        <v/>
      </c>
      <c r="H203" t="str">
        <f>IF('03_Movimientos'!A203="","",'03_Movimientos'!I203)</f>
        <v/>
      </c>
      <c r="I203" t="str">
        <f>IF('03_Movimientos'!A203="","",'03_Movimientos'!J203)</f>
        <v/>
      </c>
      <c r="J203" t="str">
        <f>IF('03_Movimientos'!A203="","",'03_Movimientos'!O203)</f>
        <v/>
      </c>
      <c r="K203" t="str">
        <f>IF('03_Movimientos'!A203="","",'03_Movimientos'!P203)</f>
        <v/>
      </c>
      <c r="L203" t="str">
        <f>IF('03_Movimientos'!A203="","",'03_Movimientos'!K203)</f>
        <v/>
      </c>
      <c r="M203">
        <f>IF(A203="",M202,SUMPRODUCT((('03_Movimientos'!$O$10:O203-K203)&gt;0)*(('03_Movimientos'!$O$10:O203-K203)&lt;='03_Movimientos'!$D$10:D203)*('03_Movimientos'!$I$10:I203&gt;0)*('03_Movimientos'!$O$10:O203-K203)*'03_Movimientos'!$E$10:E203+(('03_Movimientos'!$O$10:O203-K203)&gt;'03_Movimientos'!$D$10:D203)*('03_Movimientos'!$I$10:I203&gt;0)*'03_Movimientos'!$D$10:D203*'03_Movimientos'!$E$10:E203))</f>
        <v>1060.5</v>
      </c>
      <c r="N203">
        <f t="shared" ref="N203:N266" si="15">IF(A203="",0,IF(AND(ISNUMBER(F203),F203&gt;0,OR(C203="Venta",C203="Ajuste salida")),M202+H203-M203,0))</f>
        <v>0</v>
      </c>
      <c r="O203">
        <f t="shared" si="12"/>
        <v>0</v>
      </c>
      <c r="P203">
        <f t="shared" si="13"/>
        <v>0</v>
      </c>
      <c r="Q203">
        <f t="shared" si="14"/>
        <v>0</v>
      </c>
      <c r="R203" s="26" t="str">
        <f>IF(COUNTA('03_Movimientos'!A203:H203)=0,"",'03_Movimientos'!Q203)</f>
        <v/>
      </c>
    </row>
    <row r="204" spans="1:18" ht="16.05" customHeight="1">
      <c r="A204" t="str">
        <f>IF('03_Movimientos'!A204="","",'03_Movimientos'!A204)</f>
        <v/>
      </c>
      <c r="B204" t="str">
        <f>IF('03_Movimientos'!A204="","",'03_Movimientos'!B204)</f>
        <v/>
      </c>
      <c r="C204" t="str">
        <f>IF('03_Movimientos'!A204="","",'03_Movimientos'!C204)</f>
        <v/>
      </c>
      <c r="D204" t="str">
        <f>IF('03_Movimientos'!A204="","",'03_Movimientos'!D204)</f>
        <v/>
      </c>
      <c r="E204" t="str">
        <f>IF('03_Movimientos'!A204="","",IFERROR('03_Movimientos'!E204,""))</f>
        <v/>
      </c>
      <c r="F204" t="str">
        <f>IF('03_Movimientos'!A204="","",'03_Movimientos'!F204)</f>
        <v/>
      </c>
      <c r="G204" t="str">
        <f>IF('03_Movimientos'!A204="","",IFERROR('03_Movimientos'!G204,""))</f>
        <v/>
      </c>
      <c r="H204" t="str">
        <f>IF('03_Movimientos'!A204="","",'03_Movimientos'!I204)</f>
        <v/>
      </c>
      <c r="I204" t="str">
        <f>IF('03_Movimientos'!A204="","",'03_Movimientos'!J204)</f>
        <v/>
      </c>
      <c r="J204" t="str">
        <f>IF('03_Movimientos'!A204="","",'03_Movimientos'!O204)</f>
        <v/>
      </c>
      <c r="K204" t="str">
        <f>IF('03_Movimientos'!A204="","",'03_Movimientos'!P204)</f>
        <v/>
      </c>
      <c r="L204" t="str">
        <f>IF('03_Movimientos'!A204="","",'03_Movimientos'!K204)</f>
        <v/>
      </c>
      <c r="M204">
        <f>IF(A204="",M203,SUMPRODUCT((('03_Movimientos'!$O$10:O204-K204)&gt;0)*(('03_Movimientos'!$O$10:O204-K204)&lt;='03_Movimientos'!$D$10:D204)*('03_Movimientos'!$I$10:I204&gt;0)*('03_Movimientos'!$O$10:O204-K204)*'03_Movimientos'!$E$10:E204+(('03_Movimientos'!$O$10:O204-K204)&gt;'03_Movimientos'!$D$10:D204)*('03_Movimientos'!$I$10:I204&gt;0)*'03_Movimientos'!$D$10:D204*'03_Movimientos'!$E$10:E204))</f>
        <v>1060.5</v>
      </c>
      <c r="N204">
        <f t="shared" si="15"/>
        <v>0</v>
      </c>
      <c r="O204">
        <f t="shared" si="12"/>
        <v>0</v>
      </c>
      <c r="P204">
        <f t="shared" si="13"/>
        <v>0</v>
      </c>
      <c r="Q204">
        <f t="shared" si="14"/>
        <v>0</v>
      </c>
      <c r="R204" s="26" t="str">
        <f>IF(COUNTA('03_Movimientos'!A204:H204)=0,"",'03_Movimientos'!Q204)</f>
        <v/>
      </c>
    </row>
    <row r="205" spans="1:18" ht="16.05" customHeight="1">
      <c r="A205" t="str">
        <f>IF('03_Movimientos'!A205="","",'03_Movimientos'!A205)</f>
        <v/>
      </c>
      <c r="B205" t="str">
        <f>IF('03_Movimientos'!A205="","",'03_Movimientos'!B205)</f>
        <v/>
      </c>
      <c r="C205" t="str">
        <f>IF('03_Movimientos'!A205="","",'03_Movimientos'!C205)</f>
        <v/>
      </c>
      <c r="D205" t="str">
        <f>IF('03_Movimientos'!A205="","",'03_Movimientos'!D205)</f>
        <v/>
      </c>
      <c r="E205" t="str">
        <f>IF('03_Movimientos'!A205="","",IFERROR('03_Movimientos'!E205,""))</f>
        <v/>
      </c>
      <c r="F205" t="str">
        <f>IF('03_Movimientos'!A205="","",'03_Movimientos'!F205)</f>
        <v/>
      </c>
      <c r="G205" t="str">
        <f>IF('03_Movimientos'!A205="","",IFERROR('03_Movimientos'!G205,""))</f>
        <v/>
      </c>
      <c r="H205" t="str">
        <f>IF('03_Movimientos'!A205="","",'03_Movimientos'!I205)</f>
        <v/>
      </c>
      <c r="I205" t="str">
        <f>IF('03_Movimientos'!A205="","",'03_Movimientos'!J205)</f>
        <v/>
      </c>
      <c r="J205" t="str">
        <f>IF('03_Movimientos'!A205="","",'03_Movimientos'!O205)</f>
        <v/>
      </c>
      <c r="K205" t="str">
        <f>IF('03_Movimientos'!A205="","",'03_Movimientos'!P205)</f>
        <v/>
      </c>
      <c r="L205" t="str">
        <f>IF('03_Movimientos'!A205="","",'03_Movimientos'!K205)</f>
        <v/>
      </c>
      <c r="M205">
        <f>IF(A205="",M204,SUMPRODUCT((('03_Movimientos'!$O$10:O205-K205)&gt;0)*(('03_Movimientos'!$O$10:O205-K205)&lt;='03_Movimientos'!$D$10:D205)*('03_Movimientos'!$I$10:I205&gt;0)*('03_Movimientos'!$O$10:O205-K205)*'03_Movimientos'!$E$10:E205+(('03_Movimientos'!$O$10:O205-K205)&gt;'03_Movimientos'!$D$10:D205)*('03_Movimientos'!$I$10:I205&gt;0)*'03_Movimientos'!$D$10:D205*'03_Movimientos'!$E$10:E205))</f>
        <v>1060.5</v>
      </c>
      <c r="N205">
        <f t="shared" si="15"/>
        <v>0</v>
      </c>
      <c r="O205">
        <f t="shared" si="12"/>
        <v>0</v>
      </c>
      <c r="P205">
        <f t="shared" si="13"/>
        <v>0</v>
      </c>
      <c r="Q205">
        <f t="shared" si="14"/>
        <v>0</v>
      </c>
      <c r="R205" s="26" t="str">
        <f>IF(COUNTA('03_Movimientos'!A205:H205)=0,"",'03_Movimientos'!Q205)</f>
        <v/>
      </c>
    </row>
    <row r="206" spans="1:18" ht="16.05" customHeight="1">
      <c r="A206" t="str">
        <f>IF('03_Movimientos'!A206="","",'03_Movimientos'!A206)</f>
        <v/>
      </c>
      <c r="B206" t="str">
        <f>IF('03_Movimientos'!A206="","",'03_Movimientos'!B206)</f>
        <v/>
      </c>
      <c r="C206" t="str">
        <f>IF('03_Movimientos'!A206="","",'03_Movimientos'!C206)</f>
        <v/>
      </c>
      <c r="D206" t="str">
        <f>IF('03_Movimientos'!A206="","",'03_Movimientos'!D206)</f>
        <v/>
      </c>
      <c r="E206" t="str">
        <f>IF('03_Movimientos'!A206="","",IFERROR('03_Movimientos'!E206,""))</f>
        <v/>
      </c>
      <c r="F206" t="str">
        <f>IF('03_Movimientos'!A206="","",'03_Movimientos'!F206)</f>
        <v/>
      </c>
      <c r="G206" t="str">
        <f>IF('03_Movimientos'!A206="","",IFERROR('03_Movimientos'!G206,""))</f>
        <v/>
      </c>
      <c r="H206" t="str">
        <f>IF('03_Movimientos'!A206="","",'03_Movimientos'!I206)</f>
        <v/>
      </c>
      <c r="I206" t="str">
        <f>IF('03_Movimientos'!A206="","",'03_Movimientos'!J206)</f>
        <v/>
      </c>
      <c r="J206" t="str">
        <f>IF('03_Movimientos'!A206="","",'03_Movimientos'!O206)</f>
        <v/>
      </c>
      <c r="K206" t="str">
        <f>IF('03_Movimientos'!A206="","",'03_Movimientos'!P206)</f>
        <v/>
      </c>
      <c r="L206" t="str">
        <f>IF('03_Movimientos'!A206="","",'03_Movimientos'!K206)</f>
        <v/>
      </c>
      <c r="M206">
        <f>IF(A206="",M205,SUMPRODUCT((('03_Movimientos'!$O$10:O206-K206)&gt;0)*(('03_Movimientos'!$O$10:O206-K206)&lt;='03_Movimientos'!$D$10:D206)*('03_Movimientos'!$I$10:I206&gt;0)*('03_Movimientos'!$O$10:O206-K206)*'03_Movimientos'!$E$10:E206+(('03_Movimientos'!$O$10:O206-K206)&gt;'03_Movimientos'!$D$10:D206)*('03_Movimientos'!$I$10:I206&gt;0)*'03_Movimientos'!$D$10:D206*'03_Movimientos'!$E$10:E206))</f>
        <v>1060.5</v>
      </c>
      <c r="N206">
        <f t="shared" si="15"/>
        <v>0</v>
      </c>
      <c r="O206">
        <f t="shared" si="12"/>
        <v>0</v>
      </c>
      <c r="P206">
        <f t="shared" si="13"/>
        <v>0</v>
      </c>
      <c r="Q206">
        <f t="shared" si="14"/>
        <v>0</v>
      </c>
      <c r="R206" s="26" t="str">
        <f>IF(COUNTA('03_Movimientos'!A206:H206)=0,"",'03_Movimientos'!Q206)</f>
        <v/>
      </c>
    </row>
    <row r="207" spans="1:18" ht="16.05" customHeight="1">
      <c r="A207" t="str">
        <f>IF('03_Movimientos'!A207="","",'03_Movimientos'!A207)</f>
        <v/>
      </c>
      <c r="B207" t="str">
        <f>IF('03_Movimientos'!A207="","",'03_Movimientos'!B207)</f>
        <v/>
      </c>
      <c r="C207" t="str">
        <f>IF('03_Movimientos'!A207="","",'03_Movimientos'!C207)</f>
        <v/>
      </c>
      <c r="D207" t="str">
        <f>IF('03_Movimientos'!A207="","",'03_Movimientos'!D207)</f>
        <v/>
      </c>
      <c r="E207" t="str">
        <f>IF('03_Movimientos'!A207="","",IFERROR('03_Movimientos'!E207,""))</f>
        <v/>
      </c>
      <c r="F207" t="str">
        <f>IF('03_Movimientos'!A207="","",'03_Movimientos'!F207)</f>
        <v/>
      </c>
      <c r="G207" t="str">
        <f>IF('03_Movimientos'!A207="","",IFERROR('03_Movimientos'!G207,""))</f>
        <v/>
      </c>
      <c r="H207" t="str">
        <f>IF('03_Movimientos'!A207="","",'03_Movimientos'!I207)</f>
        <v/>
      </c>
      <c r="I207" t="str">
        <f>IF('03_Movimientos'!A207="","",'03_Movimientos'!J207)</f>
        <v/>
      </c>
      <c r="J207" t="str">
        <f>IF('03_Movimientos'!A207="","",'03_Movimientos'!O207)</f>
        <v/>
      </c>
      <c r="K207" t="str">
        <f>IF('03_Movimientos'!A207="","",'03_Movimientos'!P207)</f>
        <v/>
      </c>
      <c r="L207" t="str">
        <f>IF('03_Movimientos'!A207="","",'03_Movimientos'!K207)</f>
        <v/>
      </c>
      <c r="M207">
        <f>IF(A207="",M206,SUMPRODUCT((('03_Movimientos'!$O$10:O207-K207)&gt;0)*(('03_Movimientos'!$O$10:O207-K207)&lt;='03_Movimientos'!$D$10:D207)*('03_Movimientos'!$I$10:I207&gt;0)*('03_Movimientos'!$O$10:O207-K207)*'03_Movimientos'!$E$10:E207+(('03_Movimientos'!$O$10:O207-K207)&gt;'03_Movimientos'!$D$10:D207)*('03_Movimientos'!$I$10:I207&gt;0)*'03_Movimientos'!$D$10:D207*'03_Movimientos'!$E$10:E207))</f>
        <v>1060.5</v>
      </c>
      <c r="N207">
        <f t="shared" si="15"/>
        <v>0</v>
      </c>
      <c r="O207">
        <f t="shared" si="12"/>
        <v>0</v>
      </c>
      <c r="P207">
        <f t="shared" si="13"/>
        <v>0</v>
      </c>
      <c r="Q207">
        <f t="shared" si="14"/>
        <v>0</v>
      </c>
      <c r="R207" s="26" t="str">
        <f>IF(COUNTA('03_Movimientos'!A207:H207)=0,"",'03_Movimientos'!Q207)</f>
        <v/>
      </c>
    </row>
    <row r="208" spans="1:18" ht="16.05" customHeight="1">
      <c r="A208" t="str">
        <f>IF('03_Movimientos'!A208="","",'03_Movimientos'!A208)</f>
        <v/>
      </c>
      <c r="B208" t="str">
        <f>IF('03_Movimientos'!A208="","",'03_Movimientos'!B208)</f>
        <v/>
      </c>
      <c r="C208" t="str">
        <f>IF('03_Movimientos'!A208="","",'03_Movimientos'!C208)</f>
        <v/>
      </c>
      <c r="D208" t="str">
        <f>IF('03_Movimientos'!A208="","",'03_Movimientos'!D208)</f>
        <v/>
      </c>
      <c r="E208" t="str">
        <f>IF('03_Movimientos'!A208="","",IFERROR('03_Movimientos'!E208,""))</f>
        <v/>
      </c>
      <c r="F208" t="str">
        <f>IF('03_Movimientos'!A208="","",'03_Movimientos'!F208)</f>
        <v/>
      </c>
      <c r="G208" t="str">
        <f>IF('03_Movimientos'!A208="","",IFERROR('03_Movimientos'!G208,""))</f>
        <v/>
      </c>
      <c r="H208" t="str">
        <f>IF('03_Movimientos'!A208="","",'03_Movimientos'!I208)</f>
        <v/>
      </c>
      <c r="I208" t="str">
        <f>IF('03_Movimientos'!A208="","",'03_Movimientos'!J208)</f>
        <v/>
      </c>
      <c r="J208" t="str">
        <f>IF('03_Movimientos'!A208="","",'03_Movimientos'!O208)</f>
        <v/>
      </c>
      <c r="K208" t="str">
        <f>IF('03_Movimientos'!A208="","",'03_Movimientos'!P208)</f>
        <v/>
      </c>
      <c r="L208" t="str">
        <f>IF('03_Movimientos'!A208="","",'03_Movimientos'!K208)</f>
        <v/>
      </c>
      <c r="M208">
        <f>IF(A208="",M207,SUMPRODUCT((('03_Movimientos'!$O$10:O208-K208)&gt;0)*(('03_Movimientos'!$O$10:O208-K208)&lt;='03_Movimientos'!$D$10:D208)*('03_Movimientos'!$I$10:I208&gt;0)*('03_Movimientos'!$O$10:O208-K208)*'03_Movimientos'!$E$10:E208+(('03_Movimientos'!$O$10:O208-K208)&gt;'03_Movimientos'!$D$10:D208)*('03_Movimientos'!$I$10:I208&gt;0)*'03_Movimientos'!$D$10:D208*'03_Movimientos'!$E$10:E208))</f>
        <v>1060.5</v>
      </c>
      <c r="N208">
        <f t="shared" si="15"/>
        <v>0</v>
      </c>
      <c r="O208">
        <f t="shared" si="12"/>
        <v>0</v>
      </c>
      <c r="P208">
        <f t="shared" si="13"/>
        <v>0</v>
      </c>
      <c r="Q208">
        <f t="shared" si="14"/>
        <v>0</v>
      </c>
      <c r="R208" s="26" t="str">
        <f>IF(COUNTA('03_Movimientos'!A208:H208)=0,"",'03_Movimientos'!Q208)</f>
        <v/>
      </c>
    </row>
    <row r="209" spans="1:18" ht="16.05" customHeight="1">
      <c r="A209" t="str">
        <f>IF('03_Movimientos'!A209="","",'03_Movimientos'!A209)</f>
        <v/>
      </c>
      <c r="B209" t="str">
        <f>IF('03_Movimientos'!A209="","",'03_Movimientos'!B209)</f>
        <v/>
      </c>
      <c r="C209" t="str">
        <f>IF('03_Movimientos'!A209="","",'03_Movimientos'!C209)</f>
        <v/>
      </c>
      <c r="D209" t="str">
        <f>IF('03_Movimientos'!A209="","",'03_Movimientos'!D209)</f>
        <v/>
      </c>
      <c r="E209" t="str">
        <f>IF('03_Movimientos'!A209="","",IFERROR('03_Movimientos'!E209,""))</f>
        <v/>
      </c>
      <c r="F209" t="str">
        <f>IF('03_Movimientos'!A209="","",'03_Movimientos'!F209)</f>
        <v/>
      </c>
      <c r="G209" t="str">
        <f>IF('03_Movimientos'!A209="","",IFERROR('03_Movimientos'!G209,""))</f>
        <v/>
      </c>
      <c r="H209" t="str">
        <f>IF('03_Movimientos'!A209="","",'03_Movimientos'!I209)</f>
        <v/>
      </c>
      <c r="I209" t="str">
        <f>IF('03_Movimientos'!A209="","",'03_Movimientos'!J209)</f>
        <v/>
      </c>
      <c r="J209" t="str">
        <f>IF('03_Movimientos'!A209="","",'03_Movimientos'!O209)</f>
        <v/>
      </c>
      <c r="K209" t="str">
        <f>IF('03_Movimientos'!A209="","",'03_Movimientos'!P209)</f>
        <v/>
      </c>
      <c r="L209" t="str">
        <f>IF('03_Movimientos'!A209="","",'03_Movimientos'!K209)</f>
        <v/>
      </c>
      <c r="M209">
        <f>IF(A209="",M208,SUMPRODUCT((('03_Movimientos'!$O$10:O209-K209)&gt;0)*(('03_Movimientos'!$O$10:O209-K209)&lt;='03_Movimientos'!$D$10:D209)*('03_Movimientos'!$I$10:I209&gt;0)*('03_Movimientos'!$O$10:O209-K209)*'03_Movimientos'!$E$10:E209+(('03_Movimientos'!$O$10:O209-K209)&gt;'03_Movimientos'!$D$10:D209)*('03_Movimientos'!$I$10:I209&gt;0)*'03_Movimientos'!$D$10:D209*'03_Movimientos'!$E$10:E209))</f>
        <v>1060.5</v>
      </c>
      <c r="N209">
        <f t="shared" si="15"/>
        <v>0</v>
      </c>
      <c r="O209">
        <f t="shared" si="12"/>
        <v>0</v>
      </c>
      <c r="P209">
        <f t="shared" si="13"/>
        <v>0</v>
      </c>
      <c r="Q209">
        <f t="shared" si="14"/>
        <v>0</v>
      </c>
      <c r="R209" s="26" t="str">
        <f>IF(COUNTA('03_Movimientos'!A209:H209)=0,"",'03_Movimientos'!Q209)</f>
        <v/>
      </c>
    </row>
    <row r="210" spans="1:18" ht="16.05" customHeight="1">
      <c r="A210" t="str">
        <f>IF('03_Movimientos'!A210="","",'03_Movimientos'!A210)</f>
        <v/>
      </c>
      <c r="B210" t="str">
        <f>IF('03_Movimientos'!A210="","",'03_Movimientos'!B210)</f>
        <v/>
      </c>
      <c r="C210" t="str">
        <f>IF('03_Movimientos'!A210="","",'03_Movimientos'!C210)</f>
        <v/>
      </c>
      <c r="D210" t="str">
        <f>IF('03_Movimientos'!A210="","",'03_Movimientos'!D210)</f>
        <v/>
      </c>
      <c r="E210" t="str">
        <f>IF('03_Movimientos'!A210="","",IFERROR('03_Movimientos'!E210,""))</f>
        <v/>
      </c>
      <c r="F210" t="str">
        <f>IF('03_Movimientos'!A210="","",'03_Movimientos'!F210)</f>
        <v/>
      </c>
      <c r="G210" t="str">
        <f>IF('03_Movimientos'!A210="","",IFERROR('03_Movimientos'!G210,""))</f>
        <v/>
      </c>
      <c r="H210" t="str">
        <f>IF('03_Movimientos'!A210="","",'03_Movimientos'!I210)</f>
        <v/>
      </c>
      <c r="I210" t="str">
        <f>IF('03_Movimientos'!A210="","",'03_Movimientos'!J210)</f>
        <v/>
      </c>
      <c r="J210" t="str">
        <f>IF('03_Movimientos'!A210="","",'03_Movimientos'!O210)</f>
        <v/>
      </c>
      <c r="K210" t="str">
        <f>IF('03_Movimientos'!A210="","",'03_Movimientos'!P210)</f>
        <v/>
      </c>
      <c r="L210" t="str">
        <f>IF('03_Movimientos'!A210="","",'03_Movimientos'!K210)</f>
        <v/>
      </c>
      <c r="M210">
        <f>IF(A210="",M209,SUMPRODUCT((('03_Movimientos'!$O$10:O210-K210)&gt;0)*(('03_Movimientos'!$O$10:O210-K210)&lt;='03_Movimientos'!$D$10:D210)*('03_Movimientos'!$I$10:I210&gt;0)*('03_Movimientos'!$O$10:O210-K210)*'03_Movimientos'!$E$10:E210+(('03_Movimientos'!$O$10:O210-K210)&gt;'03_Movimientos'!$D$10:D210)*('03_Movimientos'!$I$10:I210&gt;0)*'03_Movimientos'!$D$10:D210*'03_Movimientos'!$E$10:E210))</f>
        <v>1060.5</v>
      </c>
      <c r="N210">
        <f t="shared" si="15"/>
        <v>0</v>
      </c>
      <c r="O210">
        <f t="shared" si="12"/>
        <v>0</v>
      </c>
      <c r="P210">
        <f t="shared" si="13"/>
        <v>0</v>
      </c>
      <c r="Q210">
        <f t="shared" si="14"/>
        <v>0</v>
      </c>
      <c r="R210" s="26" t="str">
        <f>IF(COUNTA('03_Movimientos'!A210:H210)=0,"",'03_Movimientos'!Q210)</f>
        <v/>
      </c>
    </row>
    <row r="211" spans="1:18" ht="16.05" customHeight="1">
      <c r="A211" t="str">
        <f>IF('03_Movimientos'!A211="","",'03_Movimientos'!A211)</f>
        <v/>
      </c>
      <c r="B211" t="str">
        <f>IF('03_Movimientos'!A211="","",'03_Movimientos'!B211)</f>
        <v/>
      </c>
      <c r="C211" t="str">
        <f>IF('03_Movimientos'!A211="","",'03_Movimientos'!C211)</f>
        <v/>
      </c>
      <c r="D211" t="str">
        <f>IF('03_Movimientos'!A211="","",'03_Movimientos'!D211)</f>
        <v/>
      </c>
      <c r="E211" t="str">
        <f>IF('03_Movimientos'!A211="","",IFERROR('03_Movimientos'!E211,""))</f>
        <v/>
      </c>
      <c r="F211" t="str">
        <f>IF('03_Movimientos'!A211="","",'03_Movimientos'!F211)</f>
        <v/>
      </c>
      <c r="G211" t="str">
        <f>IF('03_Movimientos'!A211="","",IFERROR('03_Movimientos'!G211,""))</f>
        <v/>
      </c>
      <c r="H211" t="str">
        <f>IF('03_Movimientos'!A211="","",'03_Movimientos'!I211)</f>
        <v/>
      </c>
      <c r="I211" t="str">
        <f>IF('03_Movimientos'!A211="","",'03_Movimientos'!J211)</f>
        <v/>
      </c>
      <c r="J211" t="str">
        <f>IF('03_Movimientos'!A211="","",'03_Movimientos'!O211)</f>
        <v/>
      </c>
      <c r="K211" t="str">
        <f>IF('03_Movimientos'!A211="","",'03_Movimientos'!P211)</f>
        <v/>
      </c>
      <c r="L211" t="str">
        <f>IF('03_Movimientos'!A211="","",'03_Movimientos'!K211)</f>
        <v/>
      </c>
      <c r="M211">
        <f>IF(A211="",M210,SUMPRODUCT((('03_Movimientos'!$O$10:O211-K211)&gt;0)*(('03_Movimientos'!$O$10:O211-K211)&lt;='03_Movimientos'!$D$10:D211)*('03_Movimientos'!$I$10:I211&gt;0)*('03_Movimientos'!$O$10:O211-K211)*'03_Movimientos'!$E$10:E211+(('03_Movimientos'!$O$10:O211-K211)&gt;'03_Movimientos'!$D$10:D211)*('03_Movimientos'!$I$10:I211&gt;0)*'03_Movimientos'!$D$10:D211*'03_Movimientos'!$E$10:E211))</f>
        <v>1060.5</v>
      </c>
      <c r="N211">
        <f t="shared" si="15"/>
        <v>0</v>
      </c>
      <c r="O211">
        <f t="shared" si="12"/>
        <v>0</v>
      </c>
      <c r="P211">
        <f t="shared" si="13"/>
        <v>0</v>
      </c>
      <c r="Q211">
        <f t="shared" si="14"/>
        <v>0</v>
      </c>
      <c r="R211" s="26" t="str">
        <f>IF(COUNTA('03_Movimientos'!A211:H211)=0,"",'03_Movimientos'!Q211)</f>
        <v/>
      </c>
    </row>
    <row r="212" spans="1:18" ht="16.05" customHeight="1">
      <c r="A212" t="str">
        <f>IF('03_Movimientos'!A212="","",'03_Movimientos'!A212)</f>
        <v/>
      </c>
      <c r="B212" t="str">
        <f>IF('03_Movimientos'!A212="","",'03_Movimientos'!B212)</f>
        <v/>
      </c>
      <c r="C212" t="str">
        <f>IF('03_Movimientos'!A212="","",'03_Movimientos'!C212)</f>
        <v/>
      </c>
      <c r="D212" t="str">
        <f>IF('03_Movimientos'!A212="","",'03_Movimientos'!D212)</f>
        <v/>
      </c>
      <c r="E212" t="str">
        <f>IF('03_Movimientos'!A212="","",IFERROR('03_Movimientos'!E212,""))</f>
        <v/>
      </c>
      <c r="F212" t="str">
        <f>IF('03_Movimientos'!A212="","",'03_Movimientos'!F212)</f>
        <v/>
      </c>
      <c r="G212" t="str">
        <f>IF('03_Movimientos'!A212="","",IFERROR('03_Movimientos'!G212,""))</f>
        <v/>
      </c>
      <c r="H212" t="str">
        <f>IF('03_Movimientos'!A212="","",'03_Movimientos'!I212)</f>
        <v/>
      </c>
      <c r="I212" t="str">
        <f>IF('03_Movimientos'!A212="","",'03_Movimientos'!J212)</f>
        <v/>
      </c>
      <c r="J212" t="str">
        <f>IF('03_Movimientos'!A212="","",'03_Movimientos'!O212)</f>
        <v/>
      </c>
      <c r="K212" t="str">
        <f>IF('03_Movimientos'!A212="","",'03_Movimientos'!P212)</f>
        <v/>
      </c>
      <c r="L212" t="str">
        <f>IF('03_Movimientos'!A212="","",'03_Movimientos'!K212)</f>
        <v/>
      </c>
      <c r="M212">
        <f>IF(A212="",M211,SUMPRODUCT((('03_Movimientos'!$O$10:O212-K212)&gt;0)*(('03_Movimientos'!$O$10:O212-K212)&lt;='03_Movimientos'!$D$10:D212)*('03_Movimientos'!$I$10:I212&gt;0)*('03_Movimientos'!$O$10:O212-K212)*'03_Movimientos'!$E$10:E212+(('03_Movimientos'!$O$10:O212-K212)&gt;'03_Movimientos'!$D$10:D212)*('03_Movimientos'!$I$10:I212&gt;0)*'03_Movimientos'!$D$10:D212*'03_Movimientos'!$E$10:E212))</f>
        <v>1060.5</v>
      </c>
      <c r="N212">
        <f t="shared" si="15"/>
        <v>0</v>
      </c>
      <c r="O212">
        <f t="shared" si="12"/>
        <v>0</v>
      </c>
      <c r="P212">
        <f t="shared" si="13"/>
        <v>0</v>
      </c>
      <c r="Q212">
        <f t="shared" si="14"/>
        <v>0</v>
      </c>
      <c r="R212" s="26" t="str">
        <f>IF(COUNTA('03_Movimientos'!A212:H212)=0,"",'03_Movimientos'!Q212)</f>
        <v/>
      </c>
    </row>
    <row r="213" spans="1:18" ht="16.05" customHeight="1">
      <c r="A213" t="str">
        <f>IF('03_Movimientos'!A213="","",'03_Movimientos'!A213)</f>
        <v/>
      </c>
      <c r="B213" t="str">
        <f>IF('03_Movimientos'!A213="","",'03_Movimientos'!B213)</f>
        <v/>
      </c>
      <c r="C213" t="str">
        <f>IF('03_Movimientos'!A213="","",'03_Movimientos'!C213)</f>
        <v/>
      </c>
      <c r="D213" t="str">
        <f>IF('03_Movimientos'!A213="","",'03_Movimientos'!D213)</f>
        <v/>
      </c>
      <c r="E213" t="str">
        <f>IF('03_Movimientos'!A213="","",IFERROR('03_Movimientos'!E213,""))</f>
        <v/>
      </c>
      <c r="F213" t="str">
        <f>IF('03_Movimientos'!A213="","",'03_Movimientos'!F213)</f>
        <v/>
      </c>
      <c r="G213" t="str">
        <f>IF('03_Movimientos'!A213="","",IFERROR('03_Movimientos'!G213,""))</f>
        <v/>
      </c>
      <c r="H213" t="str">
        <f>IF('03_Movimientos'!A213="","",'03_Movimientos'!I213)</f>
        <v/>
      </c>
      <c r="I213" t="str">
        <f>IF('03_Movimientos'!A213="","",'03_Movimientos'!J213)</f>
        <v/>
      </c>
      <c r="J213" t="str">
        <f>IF('03_Movimientos'!A213="","",'03_Movimientos'!O213)</f>
        <v/>
      </c>
      <c r="K213" t="str">
        <f>IF('03_Movimientos'!A213="","",'03_Movimientos'!P213)</f>
        <v/>
      </c>
      <c r="L213" t="str">
        <f>IF('03_Movimientos'!A213="","",'03_Movimientos'!K213)</f>
        <v/>
      </c>
      <c r="M213">
        <f>IF(A213="",M212,SUMPRODUCT((('03_Movimientos'!$O$10:O213-K213)&gt;0)*(('03_Movimientos'!$O$10:O213-K213)&lt;='03_Movimientos'!$D$10:D213)*('03_Movimientos'!$I$10:I213&gt;0)*('03_Movimientos'!$O$10:O213-K213)*'03_Movimientos'!$E$10:E213+(('03_Movimientos'!$O$10:O213-K213)&gt;'03_Movimientos'!$D$10:D213)*('03_Movimientos'!$I$10:I213&gt;0)*'03_Movimientos'!$D$10:D213*'03_Movimientos'!$E$10:E213))</f>
        <v>1060.5</v>
      </c>
      <c r="N213">
        <f t="shared" si="15"/>
        <v>0</v>
      </c>
      <c r="O213">
        <f t="shared" si="12"/>
        <v>0</v>
      </c>
      <c r="P213">
        <f t="shared" si="13"/>
        <v>0</v>
      </c>
      <c r="Q213">
        <f t="shared" si="14"/>
        <v>0</v>
      </c>
      <c r="R213" s="26" t="str">
        <f>IF(COUNTA('03_Movimientos'!A213:H213)=0,"",'03_Movimientos'!Q213)</f>
        <v/>
      </c>
    </row>
    <row r="214" spans="1:18" ht="16.05" customHeight="1">
      <c r="A214" t="str">
        <f>IF('03_Movimientos'!A214="","",'03_Movimientos'!A214)</f>
        <v/>
      </c>
      <c r="B214" t="str">
        <f>IF('03_Movimientos'!A214="","",'03_Movimientos'!B214)</f>
        <v/>
      </c>
      <c r="C214" t="str">
        <f>IF('03_Movimientos'!A214="","",'03_Movimientos'!C214)</f>
        <v/>
      </c>
      <c r="D214" t="str">
        <f>IF('03_Movimientos'!A214="","",'03_Movimientos'!D214)</f>
        <v/>
      </c>
      <c r="E214" t="str">
        <f>IF('03_Movimientos'!A214="","",IFERROR('03_Movimientos'!E214,""))</f>
        <v/>
      </c>
      <c r="F214" t="str">
        <f>IF('03_Movimientos'!A214="","",'03_Movimientos'!F214)</f>
        <v/>
      </c>
      <c r="G214" t="str">
        <f>IF('03_Movimientos'!A214="","",IFERROR('03_Movimientos'!G214,""))</f>
        <v/>
      </c>
      <c r="H214" t="str">
        <f>IF('03_Movimientos'!A214="","",'03_Movimientos'!I214)</f>
        <v/>
      </c>
      <c r="I214" t="str">
        <f>IF('03_Movimientos'!A214="","",'03_Movimientos'!J214)</f>
        <v/>
      </c>
      <c r="J214" t="str">
        <f>IF('03_Movimientos'!A214="","",'03_Movimientos'!O214)</f>
        <v/>
      </c>
      <c r="K214" t="str">
        <f>IF('03_Movimientos'!A214="","",'03_Movimientos'!P214)</f>
        <v/>
      </c>
      <c r="L214" t="str">
        <f>IF('03_Movimientos'!A214="","",'03_Movimientos'!K214)</f>
        <v/>
      </c>
      <c r="M214">
        <f>IF(A214="",M213,SUMPRODUCT((('03_Movimientos'!$O$10:O214-K214)&gt;0)*(('03_Movimientos'!$O$10:O214-K214)&lt;='03_Movimientos'!$D$10:D214)*('03_Movimientos'!$I$10:I214&gt;0)*('03_Movimientos'!$O$10:O214-K214)*'03_Movimientos'!$E$10:E214+(('03_Movimientos'!$O$10:O214-K214)&gt;'03_Movimientos'!$D$10:D214)*('03_Movimientos'!$I$10:I214&gt;0)*'03_Movimientos'!$D$10:D214*'03_Movimientos'!$E$10:E214))</f>
        <v>1060.5</v>
      </c>
      <c r="N214">
        <f t="shared" si="15"/>
        <v>0</v>
      </c>
      <c r="O214">
        <f t="shared" si="12"/>
        <v>0</v>
      </c>
      <c r="P214">
        <f t="shared" si="13"/>
        <v>0</v>
      </c>
      <c r="Q214">
        <f t="shared" si="14"/>
        <v>0</v>
      </c>
      <c r="R214" s="26" t="str">
        <f>IF(COUNTA('03_Movimientos'!A214:H214)=0,"",'03_Movimientos'!Q214)</f>
        <v/>
      </c>
    </row>
    <row r="215" spans="1:18" ht="16.05" customHeight="1">
      <c r="A215" t="str">
        <f>IF('03_Movimientos'!A215="","",'03_Movimientos'!A215)</f>
        <v/>
      </c>
      <c r="B215" t="str">
        <f>IF('03_Movimientos'!A215="","",'03_Movimientos'!B215)</f>
        <v/>
      </c>
      <c r="C215" t="str">
        <f>IF('03_Movimientos'!A215="","",'03_Movimientos'!C215)</f>
        <v/>
      </c>
      <c r="D215" t="str">
        <f>IF('03_Movimientos'!A215="","",'03_Movimientos'!D215)</f>
        <v/>
      </c>
      <c r="E215" t="str">
        <f>IF('03_Movimientos'!A215="","",IFERROR('03_Movimientos'!E215,""))</f>
        <v/>
      </c>
      <c r="F215" t="str">
        <f>IF('03_Movimientos'!A215="","",'03_Movimientos'!F215)</f>
        <v/>
      </c>
      <c r="G215" t="str">
        <f>IF('03_Movimientos'!A215="","",IFERROR('03_Movimientos'!G215,""))</f>
        <v/>
      </c>
      <c r="H215" t="str">
        <f>IF('03_Movimientos'!A215="","",'03_Movimientos'!I215)</f>
        <v/>
      </c>
      <c r="I215" t="str">
        <f>IF('03_Movimientos'!A215="","",'03_Movimientos'!J215)</f>
        <v/>
      </c>
      <c r="J215" t="str">
        <f>IF('03_Movimientos'!A215="","",'03_Movimientos'!O215)</f>
        <v/>
      </c>
      <c r="K215" t="str">
        <f>IF('03_Movimientos'!A215="","",'03_Movimientos'!P215)</f>
        <v/>
      </c>
      <c r="L215" t="str">
        <f>IF('03_Movimientos'!A215="","",'03_Movimientos'!K215)</f>
        <v/>
      </c>
      <c r="M215">
        <f>IF(A215="",M214,SUMPRODUCT((('03_Movimientos'!$O$10:O215-K215)&gt;0)*(('03_Movimientos'!$O$10:O215-K215)&lt;='03_Movimientos'!$D$10:D215)*('03_Movimientos'!$I$10:I215&gt;0)*('03_Movimientos'!$O$10:O215-K215)*'03_Movimientos'!$E$10:E215+(('03_Movimientos'!$O$10:O215-K215)&gt;'03_Movimientos'!$D$10:D215)*('03_Movimientos'!$I$10:I215&gt;0)*'03_Movimientos'!$D$10:D215*'03_Movimientos'!$E$10:E215))</f>
        <v>1060.5</v>
      </c>
      <c r="N215">
        <f t="shared" si="15"/>
        <v>0</v>
      </c>
      <c r="O215">
        <f t="shared" si="12"/>
        <v>0</v>
      </c>
      <c r="P215">
        <f t="shared" si="13"/>
        <v>0</v>
      </c>
      <c r="Q215">
        <f t="shared" si="14"/>
        <v>0</v>
      </c>
      <c r="R215" s="26" t="str">
        <f>IF(COUNTA('03_Movimientos'!A215:H215)=0,"",'03_Movimientos'!Q215)</f>
        <v/>
      </c>
    </row>
    <row r="216" spans="1:18" ht="16.05" customHeight="1">
      <c r="A216" t="str">
        <f>IF('03_Movimientos'!A216="","",'03_Movimientos'!A216)</f>
        <v/>
      </c>
      <c r="B216" t="str">
        <f>IF('03_Movimientos'!A216="","",'03_Movimientos'!B216)</f>
        <v/>
      </c>
      <c r="C216" t="str">
        <f>IF('03_Movimientos'!A216="","",'03_Movimientos'!C216)</f>
        <v/>
      </c>
      <c r="D216" t="str">
        <f>IF('03_Movimientos'!A216="","",'03_Movimientos'!D216)</f>
        <v/>
      </c>
      <c r="E216" t="str">
        <f>IF('03_Movimientos'!A216="","",IFERROR('03_Movimientos'!E216,""))</f>
        <v/>
      </c>
      <c r="F216" t="str">
        <f>IF('03_Movimientos'!A216="","",'03_Movimientos'!F216)</f>
        <v/>
      </c>
      <c r="G216" t="str">
        <f>IF('03_Movimientos'!A216="","",IFERROR('03_Movimientos'!G216,""))</f>
        <v/>
      </c>
      <c r="H216" t="str">
        <f>IF('03_Movimientos'!A216="","",'03_Movimientos'!I216)</f>
        <v/>
      </c>
      <c r="I216" t="str">
        <f>IF('03_Movimientos'!A216="","",'03_Movimientos'!J216)</f>
        <v/>
      </c>
      <c r="J216" t="str">
        <f>IF('03_Movimientos'!A216="","",'03_Movimientos'!O216)</f>
        <v/>
      </c>
      <c r="K216" t="str">
        <f>IF('03_Movimientos'!A216="","",'03_Movimientos'!P216)</f>
        <v/>
      </c>
      <c r="L216" t="str">
        <f>IF('03_Movimientos'!A216="","",'03_Movimientos'!K216)</f>
        <v/>
      </c>
      <c r="M216">
        <f>IF(A216="",M215,SUMPRODUCT((('03_Movimientos'!$O$10:O216-K216)&gt;0)*(('03_Movimientos'!$O$10:O216-K216)&lt;='03_Movimientos'!$D$10:D216)*('03_Movimientos'!$I$10:I216&gt;0)*('03_Movimientos'!$O$10:O216-K216)*'03_Movimientos'!$E$10:E216+(('03_Movimientos'!$O$10:O216-K216)&gt;'03_Movimientos'!$D$10:D216)*('03_Movimientos'!$I$10:I216&gt;0)*'03_Movimientos'!$D$10:D216*'03_Movimientos'!$E$10:E216))</f>
        <v>1060.5</v>
      </c>
      <c r="N216">
        <f t="shared" si="15"/>
        <v>0</v>
      </c>
      <c r="O216">
        <f t="shared" si="12"/>
        <v>0</v>
      </c>
      <c r="P216">
        <f t="shared" si="13"/>
        <v>0</v>
      </c>
      <c r="Q216">
        <f t="shared" si="14"/>
        <v>0</v>
      </c>
      <c r="R216" s="26" t="str">
        <f>IF(COUNTA('03_Movimientos'!A216:H216)=0,"",'03_Movimientos'!Q216)</f>
        <v/>
      </c>
    </row>
    <row r="217" spans="1:18" ht="16.05" customHeight="1">
      <c r="A217" t="str">
        <f>IF('03_Movimientos'!A217="","",'03_Movimientos'!A217)</f>
        <v/>
      </c>
      <c r="B217" t="str">
        <f>IF('03_Movimientos'!A217="","",'03_Movimientos'!B217)</f>
        <v/>
      </c>
      <c r="C217" t="str">
        <f>IF('03_Movimientos'!A217="","",'03_Movimientos'!C217)</f>
        <v/>
      </c>
      <c r="D217" t="str">
        <f>IF('03_Movimientos'!A217="","",'03_Movimientos'!D217)</f>
        <v/>
      </c>
      <c r="E217" t="str">
        <f>IF('03_Movimientos'!A217="","",IFERROR('03_Movimientos'!E217,""))</f>
        <v/>
      </c>
      <c r="F217" t="str">
        <f>IF('03_Movimientos'!A217="","",'03_Movimientos'!F217)</f>
        <v/>
      </c>
      <c r="G217" t="str">
        <f>IF('03_Movimientos'!A217="","",IFERROR('03_Movimientos'!G217,""))</f>
        <v/>
      </c>
      <c r="H217" t="str">
        <f>IF('03_Movimientos'!A217="","",'03_Movimientos'!I217)</f>
        <v/>
      </c>
      <c r="I217" t="str">
        <f>IF('03_Movimientos'!A217="","",'03_Movimientos'!J217)</f>
        <v/>
      </c>
      <c r="J217" t="str">
        <f>IF('03_Movimientos'!A217="","",'03_Movimientos'!O217)</f>
        <v/>
      </c>
      <c r="K217" t="str">
        <f>IF('03_Movimientos'!A217="","",'03_Movimientos'!P217)</f>
        <v/>
      </c>
      <c r="L217" t="str">
        <f>IF('03_Movimientos'!A217="","",'03_Movimientos'!K217)</f>
        <v/>
      </c>
      <c r="M217">
        <f>IF(A217="",M216,SUMPRODUCT((('03_Movimientos'!$O$10:O217-K217)&gt;0)*(('03_Movimientos'!$O$10:O217-K217)&lt;='03_Movimientos'!$D$10:D217)*('03_Movimientos'!$I$10:I217&gt;0)*('03_Movimientos'!$O$10:O217-K217)*'03_Movimientos'!$E$10:E217+(('03_Movimientos'!$O$10:O217-K217)&gt;'03_Movimientos'!$D$10:D217)*('03_Movimientos'!$I$10:I217&gt;0)*'03_Movimientos'!$D$10:D217*'03_Movimientos'!$E$10:E217))</f>
        <v>1060.5</v>
      </c>
      <c r="N217">
        <f t="shared" si="15"/>
        <v>0</v>
      </c>
      <c r="O217">
        <f t="shared" si="12"/>
        <v>0</v>
      </c>
      <c r="P217">
        <f t="shared" si="13"/>
        <v>0</v>
      </c>
      <c r="Q217">
        <f t="shared" si="14"/>
        <v>0</v>
      </c>
      <c r="R217" s="26" t="str">
        <f>IF(COUNTA('03_Movimientos'!A217:H217)=0,"",'03_Movimientos'!Q217)</f>
        <v/>
      </c>
    </row>
    <row r="218" spans="1:18" ht="16.05" customHeight="1">
      <c r="A218" t="str">
        <f>IF('03_Movimientos'!A218="","",'03_Movimientos'!A218)</f>
        <v/>
      </c>
      <c r="B218" t="str">
        <f>IF('03_Movimientos'!A218="","",'03_Movimientos'!B218)</f>
        <v/>
      </c>
      <c r="C218" t="str">
        <f>IF('03_Movimientos'!A218="","",'03_Movimientos'!C218)</f>
        <v/>
      </c>
      <c r="D218" t="str">
        <f>IF('03_Movimientos'!A218="","",'03_Movimientos'!D218)</f>
        <v/>
      </c>
      <c r="E218" t="str">
        <f>IF('03_Movimientos'!A218="","",IFERROR('03_Movimientos'!E218,""))</f>
        <v/>
      </c>
      <c r="F218" t="str">
        <f>IF('03_Movimientos'!A218="","",'03_Movimientos'!F218)</f>
        <v/>
      </c>
      <c r="G218" t="str">
        <f>IF('03_Movimientos'!A218="","",IFERROR('03_Movimientos'!G218,""))</f>
        <v/>
      </c>
      <c r="H218" t="str">
        <f>IF('03_Movimientos'!A218="","",'03_Movimientos'!I218)</f>
        <v/>
      </c>
      <c r="I218" t="str">
        <f>IF('03_Movimientos'!A218="","",'03_Movimientos'!J218)</f>
        <v/>
      </c>
      <c r="J218" t="str">
        <f>IF('03_Movimientos'!A218="","",'03_Movimientos'!O218)</f>
        <v/>
      </c>
      <c r="K218" t="str">
        <f>IF('03_Movimientos'!A218="","",'03_Movimientos'!P218)</f>
        <v/>
      </c>
      <c r="L218" t="str">
        <f>IF('03_Movimientos'!A218="","",'03_Movimientos'!K218)</f>
        <v/>
      </c>
      <c r="M218">
        <f>IF(A218="",M217,SUMPRODUCT((('03_Movimientos'!$O$10:O218-K218)&gt;0)*(('03_Movimientos'!$O$10:O218-K218)&lt;='03_Movimientos'!$D$10:D218)*('03_Movimientos'!$I$10:I218&gt;0)*('03_Movimientos'!$O$10:O218-K218)*'03_Movimientos'!$E$10:E218+(('03_Movimientos'!$O$10:O218-K218)&gt;'03_Movimientos'!$D$10:D218)*('03_Movimientos'!$I$10:I218&gt;0)*'03_Movimientos'!$D$10:D218*'03_Movimientos'!$E$10:E218))</f>
        <v>1060.5</v>
      </c>
      <c r="N218">
        <f t="shared" si="15"/>
        <v>0</v>
      </c>
      <c r="O218">
        <f t="shared" si="12"/>
        <v>0</v>
      </c>
      <c r="P218">
        <f t="shared" si="13"/>
        <v>0</v>
      </c>
      <c r="Q218">
        <f t="shared" si="14"/>
        <v>0</v>
      </c>
      <c r="R218" s="26" t="str">
        <f>IF(COUNTA('03_Movimientos'!A218:H218)=0,"",'03_Movimientos'!Q218)</f>
        <v/>
      </c>
    </row>
    <row r="219" spans="1:18" ht="16.05" customHeight="1">
      <c r="A219" t="str">
        <f>IF('03_Movimientos'!A219="","",'03_Movimientos'!A219)</f>
        <v/>
      </c>
      <c r="B219" t="str">
        <f>IF('03_Movimientos'!A219="","",'03_Movimientos'!B219)</f>
        <v/>
      </c>
      <c r="C219" t="str">
        <f>IF('03_Movimientos'!A219="","",'03_Movimientos'!C219)</f>
        <v/>
      </c>
      <c r="D219" t="str">
        <f>IF('03_Movimientos'!A219="","",'03_Movimientos'!D219)</f>
        <v/>
      </c>
      <c r="E219" t="str">
        <f>IF('03_Movimientos'!A219="","",IFERROR('03_Movimientos'!E219,""))</f>
        <v/>
      </c>
      <c r="F219" t="str">
        <f>IF('03_Movimientos'!A219="","",'03_Movimientos'!F219)</f>
        <v/>
      </c>
      <c r="G219" t="str">
        <f>IF('03_Movimientos'!A219="","",IFERROR('03_Movimientos'!G219,""))</f>
        <v/>
      </c>
      <c r="H219" t="str">
        <f>IF('03_Movimientos'!A219="","",'03_Movimientos'!I219)</f>
        <v/>
      </c>
      <c r="I219" t="str">
        <f>IF('03_Movimientos'!A219="","",'03_Movimientos'!J219)</f>
        <v/>
      </c>
      <c r="J219" t="str">
        <f>IF('03_Movimientos'!A219="","",'03_Movimientos'!O219)</f>
        <v/>
      </c>
      <c r="K219" t="str">
        <f>IF('03_Movimientos'!A219="","",'03_Movimientos'!P219)</f>
        <v/>
      </c>
      <c r="L219" t="str">
        <f>IF('03_Movimientos'!A219="","",'03_Movimientos'!K219)</f>
        <v/>
      </c>
      <c r="M219">
        <f>IF(A219="",M218,SUMPRODUCT((('03_Movimientos'!$O$10:O219-K219)&gt;0)*(('03_Movimientos'!$O$10:O219-K219)&lt;='03_Movimientos'!$D$10:D219)*('03_Movimientos'!$I$10:I219&gt;0)*('03_Movimientos'!$O$10:O219-K219)*'03_Movimientos'!$E$10:E219+(('03_Movimientos'!$O$10:O219-K219)&gt;'03_Movimientos'!$D$10:D219)*('03_Movimientos'!$I$10:I219&gt;0)*'03_Movimientos'!$D$10:D219*'03_Movimientos'!$E$10:E219))</f>
        <v>1060.5</v>
      </c>
      <c r="N219">
        <f t="shared" si="15"/>
        <v>0</v>
      </c>
      <c r="O219">
        <f t="shared" si="12"/>
        <v>0</v>
      </c>
      <c r="P219">
        <f t="shared" si="13"/>
        <v>0</v>
      </c>
      <c r="Q219">
        <f t="shared" si="14"/>
        <v>0</v>
      </c>
      <c r="R219" s="26" t="str">
        <f>IF(COUNTA('03_Movimientos'!A219:H219)=0,"",'03_Movimientos'!Q219)</f>
        <v/>
      </c>
    </row>
    <row r="220" spans="1:18" ht="16.05" customHeight="1">
      <c r="A220" t="str">
        <f>IF('03_Movimientos'!A220="","",'03_Movimientos'!A220)</f>
        <v/>
      </c>
      <c r="B220" t="str">
        <f>IF('03_Movimientos'!A220="","",'03_Movimientos'!B220)</f>
        <v/>
      </c>
      <c r="C220" t="str">
        <f>IF('03_Movimientos'!A220="","",'03_Movimientos'!C220)</f>
        <v/>
      </c>
      <c r="D220" t="str">
        <f>IF('03_Movimientos'!A220="","",'03_Movimientos'!D220)</f>
        <v/>
      </c>
      <c r="E220" t="str">
        <f>IF('03_Movimientos'!A220="","",IFERROR('03_Movimientos'!E220,""))</f>
        <v/>
      </c>
      <c r="F220" t="str">
        <f>IF('03_Movimientos'!A220="","",'03_Movimientos'!F220)</f>
        <v/>
      </c>
      <c r="G220" t="str">
        <f>IF('03_Movimientos'!A220="","",IFERROR('03_Movimientos'!G220,""))</f>
        <v/>
      </c>
      <c r="H220" t="str">
        <f>IF('03_Movimientos'!A220="","",'03_Movimientos'!I220)</f>
        <v/>
      </c>
      <c r="I220" t="str">
        <f>IF('03_Movimientos'!A220="","",'03_Movimientos'!J220)</f>
        <v/>
      </c>
      <c r="J220" t="str">
        <f>IF('03_Movimientos'!A220="","",'03_Movimientos'!O220)</f>
        <v/>
      </c>
      <c r="K220" t="str">
        <f>IF('03_Movimientos'!A220="","",'03_Movimientos'!P220)</f>
        <v/>
      </c>
      <c r="L220" t="str">
        <f>IF('03_Movimientos'!A220="","",'03_Movimientos'!K220)</f>
        <v/>
      </c>
      <c r="M220">
        <f>IF(A220="",M219,SUMPRODUCT((('03_Movimientos'!$O$10:O220-K220)&gt;0)*(('03_Movimientos'!$O$10:O220-K220)&lt;='03_Movimientos'!$D$10:D220)*('03_Movimientos'!$I$10:I220&gt;0)*('03_Movimientos'!$O$10:O220-K220)*'03_Movimientos'!$E$10:E220+(('03_Movimientos'!$O$10:O220-K220)&gt;'03_Movimientos'!$D$10:D220)*('03_Movimientos'!$I$10:I220&gt;0)*'03_Movimientos'!$D$10:D220*'03_Movimientos'!$E$10:E220))</f>
        <v>1060.5</v>
      </c>
      <c r="N220">
        <f t="shared" si="15"/>
        <v>0</v>
      </c>
      <c r="O220">
        <f t="shared" si="12"/>
        <v>0</v>
      </c>
      <c r="P220">
        <f t="shared" si="13"/>
        <v>0</v>
      </c>
      <c r="Q220">
        <f t="shared" si="14"/>
        <v>0</v>
      </c>
      <c r="R220" s="26" t="str">
        <f>IF(COUNTA('03_Movimientos'!A220:H220)=0,"",'03_Movimientos'!Q220)</f>
        <v/>
      </c>
    </row>
    <row r="221" spans="1:18" ht="16.05" customHeight="1">
      <c r="A221" t="str">
        <f>IF('03_Movimientos'!A221="","",'03_Movimientos'!A221)</f>
        <v/>
      </c>
      <c r="B221" t="str">
        <f>IF('03_Movimientos'!A221="","",'03_Movimientos'!B221)</f>
        <v/>
      </c>
      <c r="C221" t="str">
        <f>IF('03_Movimientos'!A221="","",'03_Movimientos'!C221)</f>
        <v/>
      </c>
      <c r="D221" t="str">
        <f>IF('03_Movimientos'!A221="","",'03_Movimientos'!D221)</f>
        <v/>
      </c>
      <c r="E221" t="str">
        <f>IF('03_Movimientos'!A221="","",IFERROR('03_Movimientos'!E221,""))</f>
        <v/>
      </c>
      <c r="F221" t="str">
        <f>IF('03_Movimientos'!A221="","",'03_Movimientos'!F221)</f>
        <v/>
      </c>
      <c r="G221" t="str">
        <f>IF('03_Movimientos'!A221="","",IFERROR('03_Movimientos'!G221,""))</f>
        <v/>
      </c>
      <c r="H221" t="str">
        <f>IF('03_Movimientos'!A221="","",'03_Movimientos'!I221)</f>
        <v/>
      </c>
      <c r="I221" t="str">
        <f>IF('03_Movimientos'!A221="","",'03_Movimientos'!J221)</f>
        <v/>
      </c>
      <c r="J221" t="str">
        <f>IF('03_Movimientos'!A221="","",'03_Movimientos'!O221)</f>
        <v/>
      </c>
      <c r="K221" t="str">
        <f>IF('03_Movimientos'!A221="","",'03_Movimientos'!P221)</f>
        <v/>
      </c>
      <c r="L221" t="str">
        <f>IF('03_Movimientos'!A221="","",'03_Movimientos'!K221)</f>
        <v/>
      </c>
      <c r="M221">
        <f>IF(A221="",M220,SUMPRODUCT((('03_Movimientos'!$O$10:O221-K221)&gt;0)*(('03_Movimientos'!$O$10:O221-K221)&lt;='03_Movimientos'!$D$10:D221)*('03_Movimientos'!$I$10:I221&gt;0)*('03_Movimientos'!$O$10:O221-K221)*'03_Movimientos'!$E$10:E221+(('03_Movimientos'!$O$10:O221-K221)&gt;'03_Movimientos'!$D$10:D221)*('03_Movimientos'!$I$10:I221&gt;0)*'03_Movimientos'!$D$10:D221*'03_Movimientos'!$E$10:E221))</f>
        <v>1060.5</v>
      </c>
      <c r="N221">
        <f t="shared" si="15"/>
        <v>0</v>
      </c>
      <c r="O221">
        <f t="shared" si="12"/>
        <v>0</v>
      </c>
      <c r="P221">
        <f t="shared" si="13"/>
        <v>0</v>
      </c>
      <c r="Q221">
        <f t="shared" si="14"/>
        <v>0</v>
      </c>
      <c r="R221" s="26" t="str">
        <f>IF(COUNTA('03_Movimientos'!A221:H221)=0,"",'03_Movimientos'!Q221)</f>
        <v/>
      </c>
    </row>
    <row r="222" spans="1:18" ht="16.05" customHeight="1">
      <c r="A222" t="str">
        <f>IF('03_Movimientos'!A222="","",'03_Movimientos'!A222)</f>
        <v/>
      </c>
      <c r="B222" t="str">
        <f>IF('03_Movimientos'!A222="","",'03_Movimientos'!B222)</f>
        <v/>
      </c>
      <c r="C222" t="str">
        <f>IF('03_Movimientos'!A222="","",'03_Movimientos'!C222)</f>
        <v/>
      </c>
      <c r="D222" t="str">
        <f>IF('03_Movimientos'!A222="","",'03_Movimientos'!D222)</f>
        <v/>
      </c>
      <c r="E222" t="str">
        <f>IF('03_Movimientos'!A222="","",IFERROR('03_Movimientos'!E222,""))</f>
        <v/>
      </c>
      <c r="F222" t="str">
        <f>IF('03_Movimientos'!A222="","",'03_Movimientos'!F222)</f>
        <v/>
      </c>
      <c r="G222" t="str">
        <f>IF('03_Movimientos'!A222="","",IFERROR('03_Movimientos'!G222,""))</f>
        <v/>
      </c>
      <c r="H222" t="str">
        <f>IF('03_Movimientos'!A222="","",'03_Movimientos'!I222)</f>
        <v/>
      </c>
      <c r="I222" t="str">
        <f>IF('03_Movimientos'!A222="","",'03_Movimientos'!J222)</f>
        <v/>
      </c>
      <c r="J222" t="str">
        <f>IF('03_Movimientos'!A222="","",'03_Movimientos'!O222)</f>
        <v/>
      </c>
      <c r="K222" t="str">
        <f>IF('03_Movimientos'!A222="","",'03_Movimientos'!P222)</f>
        <v/>
      </c>
      <c r="L222" t="str">
        <f>IF('03_Movimientos'!A222="","",'03_Movimientos'!K222)</f>
        <v/>
      </c>
      <c r="M222">
        <f>IF(A222="",M221,SUMPRODUCT((('03_Movimientos'!$O$10:O222-K222)&gt;0)*(('03_Movimientos'!$O$10:O222-K222)&lt;='03_Movimientos'!$D$10:D222)*('03_Movimientos'!$I$10:I222&gt;0)*('03_Movimientos'!$O$10:O222-K222)*'03_Movimientos'!$E$10:E222+(('03_Movimientos'!$O$10:O222-K222)&gt;'03_Movimientos'!$D$10:D222)*('03_Movimientos'!$I$10:I222&gt;0)*'03_Movimientos'!$D$10:D222*'03_Movimientos'!$E$10:E222))</f>
        <v>1060.5</v>
      </c>
      <c r="N222">
        <f t="shared" si="15"/>
        <v>0</v>
      </c>
      <c r="O222">
        <f t="shared" si="12"/>
        <v>0</v>
      </c>
      <c r="P222">
        <f t="shared" si="13"/>
        <v>0</v>
      </c>
      <c r="Q222">
        <f t="shared" si="14"/>
        <v>0</v>
      </c>
      <c r="R222" s="26" t="str">
        <f>IF(COUNTA('03_Movimientos'!A222:H222)=0,"",'03_Movimientos'!Q222)</f>
        <v/>
      </c>
    </row>
    <row r="223" spans="1:18" ht="16.05" customHeight="1">
      <c r="A223" t="str">
        <f>IF('03_Movimientos'!A223="","",'03_Movimientos'!A223)</f>
        <v/>
      </c>
      <c r="B223" t="str">
        <f>IF('03_Movimientos'!A223="","",'03_Movimientos'!B223)</f>
        <v/>
      </c>
      <c r="C223" t="str">
        <f>IF('03_Movimientos'!A223="","",'03_Movimientos'!C223)</f>
        <v/>
      </c>
      <c r="D223" t="str">
        <f>IF('03_Movimientos'!A223="","",'03_Movimientos'!D223)</f>
        <v/>
      </c>
      <c r="E223" t="str">
        <f>IF('03_Movimientos'!A223="","",IFERROR('03_Movimientos'!E223,""))</f>
        <v/>
      </c>
      <c r="F223" t="str">
        <f>IF('03_Movimientos'!A223="","",'03_Movimientos'!F223)</f>
        <v/>
      </c>
      <c r="G223" t="str">
        <f>IF('03_Movimientos'!A223="","",IFERROR('03_Movimientos'!G223,""))</f>
        <v/>
      </c>
      <c r="H223" t="str">
        <f>IF('03_Movimientos'!A223="","",'03_Movimientos'!I223)</f>
        <v/>
      </c>
      <c r="I223" t="str">
        <f>IF('03_Movimientos'!A223="","",'03_Movimientos'!J223)</f>
        <v/>
      </c>
      <c r="J223" t="str">
        <f>IF('03_Movimientos'!A223="","",'03_Movimientos'!O223)</f>
        <v/>
      </c>
      <c r="K223" t="str">
        <f>IF('03_Movimientos'!A223="","",'03_Movimientos'!P223)</f>
        <v/>
      </c>
      <c r="L223" t="str">
        <f>IF('03_Movimientos'!A223="","",'03_Movimientos'!K223)</f>
        <v/>
      </c>
      <c r="M223">
        <f>IF(A223="",M222,SUMPRODUCT((('03_Movimientos'!$O$10:O223-K223)&gt;0)*(('03_Movimientos'!$O$10:O223-K223)&lt;='03_Movimientos'!$D$10:D223)*('03_Movimientos'!$I$10:I223&gt;0)*('03_Movimientos'!$O$10:O223-K223)*'03_Movimientos'!$E$10:E223+(('03_Movimientos'!$O$10:O223-K223)&gt;'03_Movimientos'!$D$10:D223)*('03_Movimientos'!$I$10:I223&gt;0)*'03_Movimientos'!$D$10:D223*'03_Movimientos'!$E$10:E223))</f>
        <v>1060.5</v>
      </c>
      <c r="N223">
        <f t="shared" si="15"/>
        <v>0</v>
      </c>
      <c r="O223">
        <f t="shared" si="12"/>
        <v>0</v>
      </c>
      <c r="P223">
        <f t="shared" si="13"/>
        <v>0</v>
      </c>
      <c r="Q223">
        <f t="shared" si="14"/>
        <v>0</v>
      </c>
      <c r="R223" s="26" t="str">
        <f>IF(COUNTA('03_Movimientos'!A223:H223)=0,"",'03_Movimientos'!Q223)</f>
        <v/>
      </c>
    </row>
    <row r="224" spans="1:18" ht="16.05" customHeight="1">
      <c r="A224" t="str">
        <f>IF('03_Movimientos'!A224="","",'03_Movimientos'!A224)</f>
        <v/>
      </c>
      <c r="B224" t="str">
        <f>IF('03_Movimientos'!A224="","",'03_Movimientos'!B224)</f>
        <v/>
      </c>
      <c r="C224" t="str">
        <f>IF('03_Movimientos'!A224="","",'03_Movimientos'!C224)</f>
        <v/>
      </c>
      <c r="D224" t="str">
        <f>IF('03_Movimientos'!A224="","",'03_Movimientos'!D224)</f>
        <v/>
      </c>
      <c r="E224" t="str">
        <f>IF('03_Movimientos'!A224="","",IFERROR('03_Movimientos'!E224,""))</f>
        <v/>
      </c>
      <c r="F224" t="str">
        <f>IF('03_Movimientos'!A224="","",'03_Movimientos'!F224)</f>
        <v/>
      </c>
      <c r="G224" t="str">
        <f>IF('03_Movimientos'!A224="","",IFERROR('03_Movimientos'!G224,""))</f>
        <v/>
      </c>
      <c r="H224" t="str">
        <f>IF('03_Movimientos'!A224="","",'03_Movimientos'!I224)</f>
        <v/>
      </c>
      <c r="I224" t="str">
        <f>IF('03_Movimientos'!A224="","",'03_Movimientos'!J224)</f>
        <v/>
      </c>
      <c r="J224" t="str">
        <f>IF('03_Movimientos'!A224="","",'03_Movimientos'!O224)</f>
        <v/>
      </c>
      <c r="K224" t="str">
        <f>IF('03_Movimientos'!A224="","",'03_Movimientos'!P224)</f>
        <v/>
      </c>
      <c r="L224" t="str">
        <f>IF('03_Movimientos'!A224="","",'03_Movimientos'!K224)</f>
        <v/>
      </c>
      <c r="M224">
        <f>IF(A224="",M223,SUMPRODUCT((('03_Movimientos'!$O$10:O224-K224)&gt;0)*(('03_Movimientos'!$O$10:O224-K224)&lt;='03_Movimientos'!$D$10:D224)*('03_Movimientos'!$I$10:I224&gt;0)*('03_Movimientos'!$O$10:O224-K224)*'03_Movimientos'!$E$10:E224+(('03_Movimientos'!$O$10:O224-K224)&gt;'03_Movimientos'!$D$10:D224)*('03_Movimientos'!$I$10:I224&gt;0)*'03_Movimientos'!$D$10:D224*'03_Movimientos'!$E$10:E224))</f>
        <v>1060.5</v>
      </c>
      <c r="N224">
        <f t="shared" si="15"/>
        <v>0</v>
      </c>
      <c r="O224">
        <f t="shared" si="12"/>
        <v>0</v>
      </c>
      <c r="P224">
        <f t="shared" si="13"/>
        <v>0</v>
      </c>
      <c r="Q224">
        <f t="shared" si="14"/>
        <v>0</v>
      </c>
      <c r="R224" s="26" t="str">
        <f>IF(COUNTA('03_Movimientos'!A224:H224)=0,"",'03_Movimientos'!Q224)</f>
        <v/>
      </c>
    </row>
    <row r="225" spans="1:18" ht="16.05" customHeight="1">
      <c r="A225" t="str">
        <f>IF('03_Movimientos'!A225="","",'03_Movimientos'!A225)</f>
        <v/>
      </c>
      <c r="B225" t="str">
        <f>IF('03_Movimientos'!A225="","",'03_Movimientos'!B225)</f>
        <v/>
      </c>
      <c r="C225" t="str">
        <f>IF('03_Movimientos'!A225="","",'03_Movimientos'!C225)</f>
        <v/>
      </c>
      <c r="D225" t="str">
        <f>IF('03_Movimientos'!A225="","",'03_Movimientos'!D225)</f>
        <v/>
      </c>
      <c r="E225" t="str">
        <f>IF('03_Movimientos'!A225="","",IFERROR('03_Movimientos'!E225,""))</f>
        <v/>
      </c>
      <c r="F225" t="str">
        <f>IF('03_Movimientos'!A225="","",'03_Movimientos'!F225)</f>
        <v/>
      </c>
      <c r="G225" t="str">
        <f>IF('03_Movimientos'!A225="","",IFERROR('03_Movimientos'!G225,""))</f>
        <v/>
      </c>
      <c r="H225" t="str">
        <f>IF('03_Movimientos'!A225="","",'03_Movimientos'!I225)</f>
        <v/>
      </c>
      <c r="I225" t="str">
        <f>IF('03_Movimientos'!A225="","",'03_Movimientos'!J225)</f>
        <v/>
      </c>
      <c r="J225" t="str">
        <f>IF('03_Movimientos'!A225="","",'03_Movimientos'!O225)</f>
        <v/>
      </c>
      <c r="K225" t="str">
        <f>IF('03_Movimientos'!A225="","",'03_Movimientos'!P225)</f>
        <v/>
      </c>
      <c r="L225" t="str">
        <f>IF('03_Movimientos'!A225="","",'03_Movimientos'!K225)</f>
        <v/>
      </c>
      <c r="M225">
        <f>IF(A225="",M224,SUMPRODUCT((('03_Movimientos'!$O$10:O225-K225)&gt;0)*(('03_Movimientos'!$O$10:O225-K225)&lt;='03_Movimientos'!$D$10:D225)*('03_Movimientos'!$I$10:I225&gt;0)*('03_Movimientos'!$O$10:O225-K225)*'03_Movimientos'!$E$10:E225+(('03_Movimientos'!$O$10:O225-K225)&gt;'03_Movimientos'!$D$10:D225)*('03_Movimientos'!$I$10:I225&gt;0)*'03_Movimientos'!$D$10:D225*'03_Movimientos'!$E$10:E225))</f>
        <v>1060.5</v>
      </c>
      <c r="N225">
        <f t="shared" si="15"/>
        <v>0</v>
      </c>
      <c r="O225">
        <f t="shared" si="12"/>
        <v>0</v>
      </c>
      <c r="P225">
        <f t="shared" si="13"/>
        <v>0</v>
      </c>
      <c r="Q225">
        <f t="shared" si="14"/>
        <v>0</v>
      </c>
      <c r="R225" s="26" t="str">
        <f>IF(COUNTA('03_Movimientos'!A225:H225)=0,"",'03_Movimientos'!Q225)</f>
        <v/>
      </c>
    </row>
    <row r="226" spans="1:18" ht="16.05" customHeight="1">
      <c r="A226" t="str">
        <f>IF('03_Movimientos'!A226="","",'03_Movimientos'!A226)</f>
        <v/>
      </c>
      <c r="B226" t="str">
        <f>IF('03_Movimientos'!A226="","",'03_Movimientos'!B226)</f>
        <v/>
      </c>
      <c r="C226" t="str">
        <f>IF('03_Movimientos'!A226="","",'03_Movimientos'!C226)</f>
        <v/>
      </c>
      <c r="D226" t="str">
        <f>IF('03_Movimientos'!A226="","",'03_Movimientos'!D226)</f>
        <v/>
      </c>
      <c r="E226" t="str">
        <f>IF('03_Movimientos'!A226="","",IFERROR('03_Movimientos'!E226,""))</f>
        <v/>
      </c>
      <c r="F226" t="str">
        <f>IF('03_Movimientos'!A226="","",'03_Movimientos'!F226)</f>
        <v/>
      </c>
      <c r="G226" t="str">
        <f>IF('03_Movimientos'!A226="","",IFERROR('03_Movimientos'!G226,""))</f>
        <v/>
      </c>
      <c r="H226" t="str">
        <f>IF('03_Movimientos'!A226="","",'03_Movimientos'!I226)</f>
        <v/>
      </c>
      <c r="I226" t="str">
        <f>IF('03_Movimientos'!A226="","",'03_Movimientos'!J226)</f>
        <v/>
      </c>
      <c r="J226" t="str">
        <f>IF('03_Movimientos'!A226="","",'03_Movimientos'!O226)</f>
        <v/>
      </c>
      <c r="K226" t="str">
        <f>IF('03_Movimientos'!A226="","",'03_Movimientos'!P226)</f>
        <v/>
      </c>
      <c r="L226" t="str">
        <f>IF('03_Movimientos'!A226="","",'03_Movimientos'!K226)</f>
        <v/>
      </c>
      <c r="M226">
        <f>IF(A226="",M225,SUMPRODUCT((('03_Movimientos'!$O$10:O226-K226)&gt;0)*(('03_Movimientos'!$O$10:O226-K226)&lt;='03_Movimientos'!$D$10:D226)*('03_Movimientos'!$I$10:I226&gt;0)*('03_Movimientos'!$O$10:O226-K226)*'03_Movimientos'!$E$10:E226+(('03_Movimientos'!$O$10:O226-K226)&gt;'03_Movimientos'!$D$10:D226)*('03_Movimientos'!$I$10:I226&gt;0)*'03_Movimientos'!$D$10:D226*'03_Movimientos'!$E$10:E226))</f>
        <v>1060.5</v>
      </c>
      <c r="N226">
        <f t="shared" si="15"/>
        <v>0</v>
      </c>
      <c r="O226">
        <f t="shared" si="12"/>
        <v>0</v>
      </c>
      <c r="P226">
        <f t="shared" si="13"/>
        <v>0</v>
      </c>
      <c r="Q226">
        <f t="shared" si="14"/>
        <v>0</v>
      </c>
      <c r="R226" s="26" t="str">
        <f>IF(COUNTA('03_Movimientos'!A226:H226)=0,"",'03_Movimientos'!Q226)</f>
        <v/>
      </c>
    </row>
    <row r="227" spans="1:18" ht="16.05" customHeight="1">
      <c r="A227" t="str">
        <f>IF('03_Movimientos'!A227="","",'03_Movimientos'!A227)</f>
        <v/>
      </c>
      <c r="B227" t="str">
        <f>IF('03_Movimientos'!A227="","",'03_Movimientos'!B227)</f>
        <v/>
      </c>
      <c r="C227" t="str">
        <f>IF('03_Movimientos'!A227="","",'03_Movimientos'!C227)</f>
        <v/>
      </c>
      <c r="D227" t="str">
        <f>IF('03_Movimientos'!A227="","",'03_Movimientos'!D227)</f>
        <v/>
      </c>
      <c r="E227" t="str">
        <f>IF('03_Movimientos'!A227="","",IFERROR('03_Movimientos'!E227,""))</f>
        <v/>
      </c>
      <c r="F227" t="str">
        <f>IF('03_Movimientos'!A227="","",'03_Movimientos'!F227)</f>
        <v/>
      </c>
      <c r="G227" t="str">
        <f>IF('03_Movimientos'!A227="","",IFERROR('03_Movimientos'!G227,""))</f>
        <v/>
      </c>
      <c r="H227" t="str">
        <f>IF('03_Movimientos'!A227="","",'03_Movimientos'!I227)</f>
        <v/>
      </c>
      <c r="I227" t="str">
        <f>IF('03_Movimientos'!A227="","",'03_Movimientos'!J227)</f>
        <v/>
      </c>
      <c r="J227" t="str">
        <f>IF('03_Movimientos'!A227="","",'03_Movimientos'!O227)</f>
        <v/>
      </c>
      <c r="K227" t="str">
        <f>IF('03_Movimientos'!A227="","",'03_Movimientos'!P227)</f>
        <v/>
      </c>
      <c r="L227" t="str">
        <f>IF('03_Movimientos'!A227="","",'03_Movimientos'!K227)</f>
        <v/>
      </c>
      <c r="M227">
        <f>IF(A227="",M226,SUMPRODUCT((('03_Movimientos'!$O$10:O227-K227)&gt;0)*(('03_Movimientos'!$O$10:O227-K227)&lt;='03_Movimientos'!$D$10:D227)*('03_Movimientos'!$I$10:I227&gt;0)*('03_Movimientos'!$O$10:O227-K227)*'03_Movimientos'!$E$10:E227+(('03_Movimientos'!$O$10:O227-K227)&gt;'03_Movimientos'!$D$10:D227)*('03_Movimientos'!$I$10:I227&gt;0)*'03_Movimientos'!$D$10:D227*'03_Movimientos'!$E$10:E227))</f>
        <v>1060.5</v>
      </c>
      <c r="N227">
        <f t="shared" si="15"/>
        <v>0</v>
      </c>
      <c r="O227">
        <f t="shared" si="12"/>
        <v>0</v>
      </c>
      <c r="P227">
        <f t="shared" si="13"/>
        <v>0</v>
      </c>
      <c r="Q227">
        <f t="shared" si="14"/>
        <v>0</v>
      </c>
      <c r="R227" s="26" t="str">
        <f>IF(COUNTA('03_Movimientos'!A227:H227)=0,"",'03_Movimientos'!Q227)</f>
        <v/>
      </c>
    </row>
    <row r="228" spans="1:18" ht="16.05" customHeight="1">
      <c r="A228" t="str">
        <f>IF('03_Movimientos'!A228="","",'03_Movimientos'!A228)</f>
        <v/>
      </c>
      <c r="B228" t="str">
        <f>IF('03_Movimientos'!A228="","",'03_Movimientos'!B228)</f>
        <v/>
      </c>
      <c r="C228" t="str">
        <f>IF('03_Movimientos'!A228="","",'03_Movimientos'!C228)</f>
        <v/>
      </c>
      <c r="D228" t="str">
        <f>IF('03_Movimientos'!A228="","",'03_Movimientos'!D228)</f>
        <v/>
      </c>
      <c r="E228" t="str">
        <f>IF('03_Movimientos'!A228="","",IFERROR('03_Movimientos'!E228,""))</f>
        <v/>
      </c>
      <c r="F228" t="str">
        <f>IF('03_Movimientos'!A228="","",'03_Movimientos'!F228)</f>
        <v/>
      </c>
      <c r="G228" t="str">
        <f>IF('03_Movimientos'!A228="","",IFERROR('03_Movimientos'!G228,""))</f>
        <v/>
      </c>
      <c r="H228" t="str">
        <f>IF('03_Movimientos'!A228="","",'03_Movimientos'!I228)</f>
        <v/>
      </c>
      <c r="I228" t="str">
        <f>IF('03_Movimientos'!A228="","",'03_Movimientos'!J228)</f>
        <v/>
      </c>
      <c r="J228" t="str">
        <f>IF('03_Movimientos'!A228="","",'03_Movimientos'!O228)</f>
        <v/>
      </c>
      <c r="K228" t="str">
        <f>IF('03_Movimientos'!A228="","",'03_Movimientos'!P228)</f>
        <v/>
      </c>
      <c r="L228" t="str">
        <f>IF('03_Movimientos'!A228="","",'03_Movimientos'!K228)</f>
        <v/>
      </c>
      <c r="M228">
        <f>IF(A228="",M227,SUMPRODUCT((('03_Movimientos'!$O$10:O228-K228)&gt;0)*(('03_Movimientos'!$O$10:O228-K228)&lt;='03_Movimientos'!$D$10:D228)*('03_Movimientos'!$I$10:I228&gt;0)*('03_Movimientos'!$O$10:O228-K228)*'03_Movimientos'!$E$10:E228+(('03_Movimientos'!$O$10:O228-K228)&gt;'03_Movimientos'!$D$10:D228)*('03_Movimientos'!$I$10:I228&gt;0)*'03_Movimientos'!$D$10:D228*'03_Movimientos'!$E$10:E228))</f>
        <v>1060.5</v>
      </c>
      <c r="N228">
        <f t="shared" si="15"/>
        <v>0</v>
      </c>
      <c r="O228">
        <f t="shared" si="12"/>
        <v>0</v>
      </c>
      <c r="P228">
        <f t="shared" si="13"/>
        <v>0</v>
      </c>
      <c r="Q228">
        <f t="shared" si="14"/>
        <v>0</v>
      </c>
      <c r="R228" s="26" t="str">
        <f>IF(COUNTA('03_Movimientos'!A228:H228)=0,"",'03_Movimientos'!Q228)</f>
        <v/>
      </c>
    </row>
    <row r="229" spans="1:18" ht="16.05" customHeight="1">
      <c r="A229" t="str">
        <f>IF('03_Movimientos'!A229="","",'03_Movimientos'!A229)</f>
        <v/>
      </c>
      <c r="B229" t="str">
        <f>IF('03_Movimientos'!A229="","",'03_Movimientos'!B229)</f>
        <v/>
      </c>
      <c r="C229" t="str">
        <f>IF('03_Movimientos'!A229="","",'03_Movimientos'!C229)</f>
        <v/>
      </c>
      <c r="D229" t="str">
        <f>IF('03_Movimientos'!A229="","",'03_Movimientos'!D229)</f>
        <v/>
      </c>
      <c r="E229" t="str">
        <f>IF('03_Movimientos'!A229="","",IFERROR('03_Movimientos'!E229,""))</f>
        <v/>
      </c>
      <c r="F229" t="str">
        <f>IF('03_Movimientos'!A229="","",'03_Movimientos'!F229)</f>
        <v/>
      </c>
      <c r="G229" t="str">
        <f>IF('03_Movimientos'!A229="","",IFERROR('03_Movimientos'!G229,""))</f>
        <v/>
      </c>
      <c r="H229" t="str">
        <f>IF('03_Movimientos'!A229="","",'03_Movimientos'!I229)</f>
        <v/>
      </c>
      <c r="I229" t="str">
        <f>IF('03_Movimientos'!A229="","",'03_Movimientos'!J229)</f>
        <v/>
      </c>
      <c r="J229" t="str">
        <f>IF('03_Movimientos'!A229="","",'03_Movimientos'!O229)</f>
        <v/>
      </c>
      <c r="K229" t="str">
        <f>IF('03_Movimientos'!A229="","",'03_Movimientos'!P229)</f>
        <v/>
      </c>
      <c r="L229" t="str">
        <f>IF('03_Movimientos'!A229="","",'03_Movimientos'!K229)</f>
        <v/>
      </c>
      <c r="M229">
        <f>IF(A229="",M228,SUMPRODUCT((('03_Movimientos'!$O$10:O229-K229)&gt;0)*(('03_Movimientos'!$O$10:O229-K229)&lt;='03_Movimientos'!$D$10:D229)*('03_Movimientos'!$I$10:I229&gt;0)*('03_Movimientos'!$O$10:O229-K229)*'03_Movimientos'!$E$10:E229+(('03_Movimientos'!$O$10:O229-K229)&gt;'03_Movimientos'!$D$10:D229)*('03_Movimientos'!$I$10:I229&gt;0)*'03_Movimientos'!$D$10:D229*'03_Movimientos'!$E$10:E229))</f>
        <v>1060.5</v>
      </c>
      <c r="N229">
        <f t="shared" si="15"/>
        <v>0</v>
      </c>
      <c r="O229">
        <f t="shared" si="12"/>
        <v>0</v>
      </c>
      <c r="P229">
        <f t="shared" si="13"/>
        <v>0</v>
      </c>
      <c r="Q229">
        <f t="shared" si="14"/>
        <v>0</v>
      </c>
      <c r="R229" s="26" t="str">
        <f>IF(COUNTA('03_Movimientos'!A229:H229)=0,"",'03_Movimientos'!Q229)</f>
        <v/>
      </c>
    </row>
    <row r="230" spans="1:18" ht="16.05" customHeight="1">
      <c r="A230" t="str">
        <f>IF('03_Movimientos'!A230="","",'03_Movimientos'!A230)</f>
        <v/>
      </c>
      <c r="B230" t="str">
        <f>IF('03_Movimientos'!A230="","",'03_Movimientos'!B230)</f>
        <v/>
      </c>
      <c r="C230" t="str">
        <f>IF('03_Movimientos'!A230="","",'03_Movimientos'!C230)</f>
        <v/>
      </c>
      <c r="D230" t="str">
        <f>IF('03_Movimientos'!A230="","",'03_Movimientos'!D230)</f>
        <v/>
      </c>
      <c r="E230" t="str">
        <f>IF('03_Movimientos'!A230="","",IFERROR('03_Movimientos'!E230,""))</f>
        <v/>
      </c>
      <c r="F230" t="str">
        <f>IF('03_Movimientos'!A230="","",'03_Movimientos'!F230)</f>
        <v/>
      </c>
      <c r="G230" t="str">
        <f>IF('03_Movimientos'!A230="","",IFERROR('03_Movimientos'!G230,""))</f>
        <v/>
      </c>
      <c r="H230" t="str">
        <f>IF('03_Movimientos'!A230="","",'03_Movimientos'!I230)</f>
        <v/>
      </c>
      <c r="I230" t="str">
        <f>IF('03_Movimientos'!A230="","",'03_Movimientos'!J230)</f>
        <v/>
      </c>
      <c r="J230" t="str">
        <f>IF('03_Movimientos'!A230="","",'03_Movimientos'!O230)</f>
        <v/>
      </c>
      <c r="K230" t="str">
        <f>IF('03_Movimientos'!A230="","",'03_Movimientos'!P230)</f>
        <v/>
      </c>
      <c r="L230" t="str">
        <f>IF('03_Movimientos'!A230="","",'03_Movimientos'!K230)</f>
        <v/>
      </c>
      <c r="M230">
        <f>IF(A230="",M229,SUMPRODUCT((('03_Movimientos'!$O$10:O230-K230)&gt;0)*(('03_Movimientos'!$O$10:O230-K230)&lt;='03_Movimientos'!$D$10:D230)*('03_Movimientos'!$I$10:I230&gt;0)*('03_Movimientos'!$O$10:O230-K230)*'03_Movimientos'!$E$10:E230+(('03_Movimientos'!$O$10:O230-K230)&gt;'03_Movimientos'!$D$10:D230)*('03_Movimientos'!$I$10:I230&gt;0)*'03_Movimientos'!$D$10:D230*'03_Movimientos'!$E$10:E230))</f>
        <v>1060.5</v>
      </c>
      <c r="N230">
        <f t="shared" si="15"/>
        <v>0</v>
      </c>
      <c r="O230">
        <f t="shared" si="12"/>
        <v>0</v>
      </c>
      <c r="P230">
        <f t="shared" si="13"/>
        <v>0</v>
      </c>
      <c r="Q230">
        <f t="shared" si="14"/>
        <v>0</v>
      </c>
      <c r="R230" s="26" t="str">
        <f>IF(COUNTA('03_Movimientos'!A230:H230)=0,"",'03_Movimientos'!Q230)</f>
        <v/>
      </c>
    </row>
    <row r="231" spans="1:18" ht="16.05" customHeight="1">
      <c r="A231" t="str">
        <f>IF('03_Movimientos'!A231="","",'03_Movimientos'!A231)</f>
        <v/>
      </c>
      <c r="B231" t="str">
        <f>IF('03_Movimientos'!A231="","",'03_Movimientos'!B231)</f>
        <v/>
      </c>
      <c r="C231" t="str">
        <f>IF('03_Movimientos'!A231="","",'03_Movimientos'!C231)</f>
        <v/>
      </c>
      <c r="D231" t="str">
        <f>IF('03_Movimientos'!A231="","",'03_Movimientos'!D231)</f>
        <v/>
      </c>
      <c r="E231" t="str">
        <f>IF('03_Movimientos'!A231="","",IFERROR('03_Movimientos'!E231,""))</f>
        <v/>
      </c>
      <c r="F231" t="str">
        <f>IF('03_Movimientos'!A231="","",'03_Movimientos'!F231)</f>
        <v/>
      </c>
      <c r="G231" t="str">
        <f>IF('03_Movimientos'!A231="","",IFERROR('03_Movimientos'!G231,""))</f>
        <v/>
      </c>
      <c r="H231" t="str">
        <f>IF('03_Movimientos'!A231="","",'03_Movimientos'!I231)</f>
        <v/>
      </c>
      <c r="I231" t="str">
        <f>IF('03_Movimientos'!A231="","",'03_Movimientos'!J231)</f>
        <v/>
      </c>
      <c r="J231" t="str">
        <f>IF('03_Movimientos'!A231="","",'03_Movimientos'!O231)</f>
        <v/>
      </c>
      <c r="K231" t="str">
        <f>IF('03_Movimientos'!A231="","",'03_Movimientos'!P231)</f>
        <v/>
      </c>
      <c r="L231" t="str">
        <f>IF('03_Movimientos'!A231="","",'03_Movimientos'!K231)</f>
        <v/>
      </c>
      <c r="M231">
        <f>IF(A231="",M230,SUMPRODUCT((('03_Movimientos'!$O$10:O231-K231)&gt;0)*(('03_Movimientos'!$O$10:O231-K231)&lt;='03_Movimientos'!$D$10:D231)*('03_Movimientos'!$I$10:I231&gt;0)*('03_Movimientos'!$O$10:O231-K231)*'03_Movimientos'!$E$10:E231+(('03_Movimientos'!$O$10:O231-K231)&gt;'03_Movimientos'!$D$10:D231)*('03_Movimientos'!$I$10:I231&gt;0)*'03_Movimientos'!$D$10:D231*'03_Movimientos'!$E$10:E231))</f>
        <v>1060.5</v>
      </c>
      <c r="N231">
        <f t="shared" si="15"/>
        <v>0</v>
      </c>
      <c r="O231">
        <f t="shared" si="12"/>
        <v>0</v>
      </c>
      <c r="P231">
        <f t="shared" si="13"/>
        <v>0</v>
      </c>
      <c r="Q231">
        <f t="shared" si="14"/>
        <v>0</v>
      </c>
      <c r="R231" s="26" t="str">
        <f>IF(COUNTA('03_Movimientos'!A231:H231)=0,"",'03_Movimientos'!Q231)</f>
        <v/>
      </c>
    </row>
    <row r="232" spans="1:18" ht="16.05" customHeight="1">
      <c r="A232" t="str">
        <f>IF('03_Movimientos'!A232="","",'03_Movimientos'!A232)</f>
        <v/>
      </c>
      <c r="B232" t="str">
        <f>IF('03_Movimientos'!A232="","",'03_Movimientos'!B232)</f>
        <v/>
      </c>
      <c r="C232" t="str">
        <f>IF('03_Movimientos'!A232="","",'03_Movimientos'!C232)</f>
        <v/>
      </c>
      <c r="D232" t="str">
        <f>IF('03_Movimientos'!A232="","",'03_Movimientos'!D232)</f>
        <v/>
      </c>
      <c r="E232" t="str">
        <f>IF('03_Movimientos'!A232="","",IFERROR('03_Movimientos'!E232,""))</f>
        <v/>
      </c>
      <c r="F232" t="str">
        <f>IF('03_Movimientos'!A232="","",'03_Movimientos'!F232)</f>
        <v/>
      </c>
      <c r="G232" t="str">
        <f>IF('03_Movimientos'!A232="","",IFERROR('03_Movimientos'!G232,""))</f>
        <v/>
      </c>
      <c r="H232" t="str">
        <f>IF('03_Movimientos'!A232="","",'03_Movimientos'!I232)</f>
        <v/>
      </c>
      <c r="I232" t="str">
        <f>IF('03_Movimientos'!A232="","",'03_Movimientos'!J232)</f>
        <v/>
      </c>
      <c r="J232" t="str">
        <f>IF('03_Movimientos'!A232="","",'03_Movimientos'!O232)</f>
        <v/>
      </c>
      <c r="K232" t="str">
        <f>IF('03_Movimientos'!A232="","",'03_Movimientos'!P232)</f>
        <v/>
      </c>
      <c r="L232" t="str">
        <f>IF('03_Movimientos'!A232="","",'03_Movimientos'!K232)</f>
        <v/>
      </c>
      <c r="M232">
        <f>IF(A232="",M231,SUMPRODUCT((('03_Movimientos'!$O$10:O232-K232)&gt;0)*(('03_Movimientos'!$O$10:O232-K232)&lt;='03_Movimientos'!$D$10:D232)*('03_Movimientos'!$I$10:I232&gt;0)*('03_Movimientos'!$O$10:O232-K232)*'03_Movimientos'!$E$10:E232+(('03_Movimientos'!$O$10:O232-K232)&gt;'03_Movimientos'!$D$10:D232)*('03_Movimientos'!$I$10:I232&gt;0)*'03_Movimientos'!$D$10:D232*'03_Movimientos'!$E$10:E232))</f>
        <v>1060.5</v>
      </c>
      <c r="N232">
        <f t="shared" si="15"/>
        <v>0</v>
      </c>
      <c r="O232">
        <f t="shared" si="12"/>
        <v>0</v>
      </c>
      <c r="P232">
        <f t="shared" si="13"/>
        <v>0</v>
      </c>
      <c r="Q232">
        <f t="shared" si="14"/>
        <v>0</v>
      </c>
      <c r="R232" s="26" t="str">
        <f>IF(COUNTA('03_Movimientos'!A232:H232)=0,"",'03_Movimientos'!Q232)</f>
        <v/>
      </c>
    </row>
    <row r="233" spans="1:18" ht="16.05" customHeight="1">
      <c r="A233" t="str">
        <f>IF('03_Movimientos'!A233="","",'03_Movimientos'!A233)</f>
        <v/>
      </c>
      <c r="B233" t="str">
        <f>IF('03_Movimientos'!A233="","",'03_Movimientos'!B233)</f>
        <v/>
      </c>
      <c r="C233" t="str">
        <f>IF('03_Movimientos'!A233="","",'03_Movimientos'!C233)</f>
        <v/>
      </c>
      <c r="D233" t="str">
        <f>IF('03_Movimientos'!A233="","",'03_Movimientos'!D233)</f>
        <v/>
      </c>
      <c r="E233" t="str">
        <f>IF('03_Movimientos'!A233="","",IFERROR('03_Movimientos'!E233,""))</f>
        <v/>
      </c>
      <c r="F233" t="str">
        <f>IF('03_Movimientos'!A233="","",'03_Movimientos'!F233)</f>
        <v/>
      </c>
      <c r="G233" t="str">
        <f>IF('03_Movimientos'!A233="","",IFERROR('03_Movimientos'!G233,""))</f>
        <v/>
      </c>
      <c r="H233" t="str">
        <f>IF('03_Movimientos'!A233="","",'03_Movimientos'!I233)</f>
        <v/>
      </c>
      <c r="I233" t="str">
        <f>IF('03_Movimientos'!A233="","",'03_Movimientos'!J233)</f>
        <v/>
      </c>
      <c r="J233" t="str">
        <f>IF('03_Movimientos'!A233="","",'03_Movimientos'!O233)</f>
        <v/>
      </c>
      <c r="K233" t="str">
        <f>IF('03_Movimientos'!A233="","",'03_Movimientos'!P233)</f>
        <v/>
      </c>
      <c r="L233" t="str">
        <f>IF('03_Movimientos'!A233="","",'03_Movimientos'!K233)</f>
        <v/>
      </c>
      <c r="M233">
        <f>IF(A233="",M232,SUMPRODUCT((('03_Movimientos'!$O$10:O233-K233)&gt;0)*(('03_Movimientos'!$O$10:O233-K233)&lt;='03_Movimientos'!$D$10:D233)*('03_Movimientos'!$I$10:I233&gt;0)*('03_Movimientos'!$O$10:O233-K233)*'03_Movimientos'!$E$10:E233+(('03_Movimientos'!$O$10:O233-K233)&gt;'03_Movimientos'!$D$10:D233)*('03_Movimientos'!$I$10:I233&gt;0)*'03_Movimientos'!$D$10:D233*'03_Movimientos'!$E$10:E233))</f>
        <v>1060.5</v>
      </c>
      <c r="N233">
        <f t="shared" si="15"/>
        <v>0</v>
      </c>
      <c r="O233">
        <f t="shared" si="12"/>
        <v>0</v>
      </c>
      <c r="P233">
        <f t="shared" si="13"/>
        <v>0</v>
      </c>
      <c r="Q233">
        <f t="shared" si="14"/>
        <v>0</v>
      </c>
      <c r="R233" s="26" t="str">
        <f>IF(COUNTA('03_Movimientos'!A233:H233)=0,"",'03_Movimientos'!Q233)</f>
        <v/>
      </c>
    </row>
    <row r="234" spans="1:18" ht="16.05" customHeight="1">
      <c r="A234" t="str">
        <f>IF('03_Movimientos'!A234="","",'03_Movimientos'!A234)</f>
        <v/>
      </c>
      <c r="B234" t="str">
        <f>IF('03_Movimientos'!A234="","",'03_Movimientos'!B234)</f>
        <v/>
      </c>
      <c r="C234" t="str">
        <f>IF('03_Movimientos'!A234="","",'03_Movimientos'!C234)</f>
        <v/>
      </c>
      <c r="D234" t="str">
        <f>IF('03_Movimientos'!A234="","",'03_Movimientos'!D234)</f>
        <v/>
      </c>
      <c r="E234" t="str">
        <f>IF('03_Movimientos'!A234="","",IFERROR('03_Movimientos'!E234,""))</f>
        <v/>
      </c>
      <c r="F234" t="str">
        <f>IF('03_Movimientos'!A234="","",'03_Movimientos'!F234)</f>
        <v/>
      </c>
      <c r="G234" t="str">
        <f>IF('03_Movimientos'!A234="","",IFERROR('03_Movimientos'!G234,""))</f>
        <v/>
      </c>
      <c r="H234" t="str">
        <f>IF('03_Movimientos'!A234="","",'03_Movimientos'!I234)</f>
        <v/>
      </c>
      <c r="I234" t="str">
        <f>IF('03_Movimientos'!A234="","",'03_Movimientos'!J234)</f>
        <v/>
      </c>
      <c r="J234" t="str">
        <f>IF('03_Movimientos'!A234="","",'03_Movimientos'!O234)</f>
        <v/>
      </c>
      <c r="K234" t="str">
        <f>IF('03_Movimientos'!A234="","",'03_Movimientos'!P234)</f>
        <v/>
      </c>
      <c r="L234" t="str">
        <f>IF('03_Movimientos'!A234="","",'03_Movimientos'!K234)</f>
        <v/>
      </c>
      <c r="M234">
        <f>IF(A234="",M233,SUMPRODUCT((('03_Movimientos'!$O$10:O234-K234)&gt;0)*(('03_Movimientos'!$O$10:O234-K234)&lt;='03_Movimientos'!$D$10:D234)*('03_Movimientos'!$I$10:I234&gt;0)*('03_Movimientos'!$O$10:O234-K234)*'03_Movimientos'!$E$10:E234+(('03_Movimientos'!$O$10:O234-K234)&gt;'03_Movimientos'!$D$10:D234)*('03_Movimientos'!$I$10:I234&gt;0)*'03_Movimientos'!$D$10:D234*'03_Movimientos'!$E$10:E234))</f>
        <v>1060.5</v>
      </c>
      <c r="N234">
        <f t="shared" si="15"/>
        <v>0</v>
      </c>
      <c r="O234">
        <f t="shared" si="12"/>
        <v>0</v>
      </c>
      <c r="P234">
        <f t="shared" si="13"/>
        <v>0</v>
      </c>
      <c r="Q234">
        <f t="shared" si="14"/>
        <v>0</v>
      </c>
      <c r="R234" s="26" t="str">
        <f>IF(COUNTA('03_Movimientos'!A234:H234)=0,"",'03_Movimientos'!Q234)</f>
        <v/>
      </c>
    </row>
    <row r="235" spans="1:18" ht="16.05" customHeight="1">
      <c r="A235" t="str">
        <f>IF('03_Movimientos'!A235="","",'03_Movimientos'!A235)</f>
        <v/>
      </c>
      <c r="B235" t="str">
        <f>IF('03_Movimientos'!A235="","",'03_Movimientos'!B235)</f>
        <v/>
      </c>
      <c r="C235" t="str">
        <f>IF('03_Movimientos'!A235="","",'03_Movimientos'!C235)</f>
        <v/>
      </c>
      <c r="D235" t="str">
        <f>IF('03_Movimientos'!A235="","",'03_Movimientos'!D235)</f>
        <v/>
      </c>
      <c r="E235" t="str">
        <f>IF('03_Movimientos'!A235="","",IFERROR('03_Movimientos'!E235,""))</f>
        <v/>
      </c>
      <c r="F235" t="str">
        <f>IF('03_Movimientos'!A235="","",'03_Movimientos'!F235)</f>
        <v/>
      </c>
      <c r="G235" t="str">
        <f>IF('03_Movimientos'!A235="","",IFERROR('03_Movimientos'!G235,""))</f>
        <v/>
      </c>
      <c r="H235" t="str">
        <f>IF('03_Movimientos'!A235="","",'03_Movimientos'!I235)</f>
        <v/>
      </c>
      <c r="I235" t="str">
        <f>IF('03_Movimientos'!A235="","",'03_Movimientos'!J235)</f>
        <v/>
      </c>
      <c r="J235" t="str">
        <f>IF('03_Movimientos'!A235="","",'03_Movimientos'!O235)</f>
        <v/>
      </c>
      <c r="K235" t="str">
        <f>IF('03_Movimientos'!A235="","",'03_Movimientos'!P235)</f>
        <v/>
      </c>
      <c r="L235" t="str">
        <f>IF('03_Movimientos'!A235="","",'03_Movimientos'!K235)</f>
        <v/>
      </c>
      <c r="M235">
        <f>IF(A235="",M234,SUMPRODUCT((('03_Movimientos'!$O$10:O235-K235)&gt;0)*(('03_Movimientos'!$O$10:O235-K235)&lt;='03_Movimientos'!$D$10:D235)*('03_Movimientos'!$I$10:I235&gt;0)*('03_Movimientos'!$O$10:O235-K235)*'03_Movimientos'!$E$10:E235+(('03_Movimientos'!$O$10:O235-K235)&gt;'03_Movimientos'!$D$10:D235)*('03_Movimientos'!$I$10:I235&gt;0)*'03_Movimientos'!$D$10:D235*'03_Movimientos'!$E$10:E235))</f>
        <v>1060.5</v>
      </c>
      <c r="N235">
        <f t="shared" si="15"/>
        <v>0</v>
      </c>
      <c r="O235">
        <f t="shared" si="12"/>
        <v>0</v>
      </c>
      <c r="P235">
        <f t="shared" si="13"/>
        <v>0</v>
      </c>
      <c r="Q235">
        <f t="shared" si="14"/>
        <v>0</v>
      </c>
      <c r="R235" s="26" t="str">
        <f>IF(COUNTA('03_Movimientos'!A235:H235)=0,"",'03_Movimientos'!Q235)</f>
        <v/>
      </c>
    </row>
    <row r="236" spans="1:18" ht="16.05" customHeight="1">
      <c r="A236" t="str">
        <f>IF('03_Movimientos'!A236="","",'03_Movimientos'!A236)</f>
        <v/>
      </c>
      <c r="B236" t="str">
        <f>IF('03_Movimientos'!A236="","",'03_Movimientos'!B236)</f>
        <v/>
      </c>
      <c r="C236" t="str">
        <f>IF('03_Movimientos'!A236="","",'03_Movimientos'!C236)</f>
        <v/>
      </c>
      <c r="D236" t="str">
        <f>IF('03_Movimientos'!A236="","",'03_Movimientos'!D236)</f>
        <v/>
      </c>
      <c r="E236" t="str">
        <f>IF('03_Movimientos'!A236="","",IFERROR('03_Movimientos'!E236,""))</f>
        <v/>
      </c>
      <c r="F236" t="str">
        <f>IF('03_Movimientos'!A236="","",'03_Movimientos'!F236)</f>
        <v/>
      </c>
      <c r="G236" t="str">
        <f>IF('03_Movimientos'!A236="","",IFERROR('03_Movimientos'!G236,""))</f>
        <v/>
      </c>
      <c r="H236" t="str">
        <f>IF('03_Movimientos'!A236="","",'03_Movimientos'!I236)</f>
        <v/>
      </c>
      <c r="I236" t="str">
        <f>IF('03_Movimientos'!A236="","",'03_Movimientos'!J236)</f>
        <v/>
      </c>
      <c r="J236" t="str">
        <f>IF('03_Movimientos'!A236="","",'03_Movimientos'!O236)</f>
        <v/>
      </c>
      <c r="K236" t="str">
        <f>IF('03_Movimientos'!A236="","",'03_Movimientos'!P236)</f>
        <v/>
      </c>
      <c r="L236" t="str">
        <f>IF('03_Movimientos'!A236="","",'03_Movimientos'!K236)</f>
        <v/>
      </c>
      <c r="M236">
        <f>IF(A236="",M235,SUMPRODUCT((('03_Movimientos'!$O$10:O236-K236)&gt;0)*(('03_Movimientos'!$O$10:O236-K236)&lt;='03_Movimientos'!$D$10:D236)*('03_Movimientos'!$I$10:I236&gt;0)*('03_Movimientos'!$O$10:O236-K236)*'03_Movimientos'!$E$10:E236+(('03_Movimientos'!$O$10:O236-K236)&gt;'03_Movimientos'!$D$10:D236)*('03_Movimientos'!$I$10:I236&gt;0)*'03_Movimientos'!$D$10:D236*'03_Movimientos'!$E$10:E236))</f>
        <v>1060.5</v>
      </c>
      <c r="N236">
        <f t="shared" si="15"/>
        <v>0</v>
      </c>
      <c r="O236">
        <f t="shared" si="12"/>
        <v>0</v>
      </c>
      <c r="P236">
        <f t="shared" si="13"/>
        <v>0</v>
      </c>
      <c r="Q236">
        <f t="shared" si="14"/>
        <v>0</v>
      </c>
      <c r="R236" s="26" t="str">
        <f>IF(COUNTA('03_Movimientos'!A236:H236)=0,"",'03_Movimientos'!Q236)</f>
        <v/>
      </c>
    </row>
    <row r="237" spans="1:18" ht="16.05" customHeight="1">
      <c r="A237" t="str">
        <f>IF('03_Movimientos'!A237="","",'03_Movimientos'!A237)</f>
        <v/>
      </c>
      <c r="B237" t="str">
        <f>IF('03_Movimientos'!A237="","",'03_Movimientos'!B237)</f>
        <v/>
      </c>
      <c r="C237" t="str">
        <f>IF('03_Movimientos'!A237="","",'03_Movimientos'!C237)</f>
        <v/>
      </c>
      <c r="D237" t="str">
        <f>IF('03_Movimientos'!A237="","",'03_Movimientos'!D237)</f>
        <v/>
      </c>
      <c r="E237" t="str">
        <f>IF('03_Movimientos'!A237="","",IFERROR('03_Movimientos'!E237,""))</f>
        <v/>
      </c>
      <c r="F237" t="str">
        <f>IF('03_Movimientos'!A237="","",'03_Movimientos'!F237)</f>
        <v/>
      </c>
      <c r="G237" t="str">
        <f>IF('03_Movimientos'!A237="","",IFERROR('03_Movimientos'!G237,""))</f>
        <v/>
      </c>
      <c r="H237" t="str">
        <f>IF('03_Movimientos'!A237="","",'03_Movimientos'!I237)</f>
        <v/>
      </c>
      <c r="I237" t="str">
        <f>IF('03_Movimientos'!A237="","",'03_Movimientos'!J237)</f>
        <v/>
      </c>
      <c r="J237" t="str">
        <f>IF('03_Movimientos'!A237="","",'03_Movimientos'!O237)</f>
        <v/>
      </c>
      <c r="K237" t="str">
        <f>IF('03_Movimientos'!A237="","",'03_Movimientos'!P237)</f>
        <v/>
      </c>
      <c r="L237" t="str">
        <f>IF('03_Movimientos'!A237="","",'03_Movimientos'!K237)</f>
        <v/>
      </c>
      <c r="M237">
        <f>IF(A237="",M236,SUMPRODUCT((('03_Movimientos'!$O$10:O237-K237)&gt;0)*(('03_Movimientos'!$O$10:O237-K237)&lt;='03_Movimientos'!$D$10:D237)*('03_Movimientos'!$I$10:I237&gt;0)*('03_Movimientos'!$O$10:O237-K237)*'03_Movimientos'!$E$10:E237+(('03_Movimientos'!$O$10:O237-K237)&gt;'03_Movimientos'!$D$10:D237)*('03_Movimientos'!$I$10:I237&gt;0)*'03_Movimientos'!$D$10:D237*'03_Movimientos'!$E$10:E237))</f>
        <v>1060.5</v>
      </c>
      <c r="N237">
        <f t="shared" si="15"/>
        <v>0</v>
      </c>
      <c r="O237">
        <f t="shared" si="12"/>
        <v>0</v>
      </c>
      <c r="P237">
        <f t="shared" si="13"/>
        <v>0</v>
      </c>
      <c r="Q237">
        <f t="shared" si="14"/>
        <v>0</v>
      </c>
      <c r="R237" s="26" t="str">
        <f>IF(COUNTA('03_Movimientos'!A237:H237)=0,"",'03_Movimientos'!Q237)</f>
        <v/>
      </c>
    </row>
    <row r="238" spans="1:18" ht="16.05" customHeight="1">
      <c r="A238" t="str">
        <f>IF('03_Movimientos'!A238="","",'03_Movimientos'!A238)</f>
        <v/>
      </c>
      <c r="B238" t="str">
        <f>IF('03_Movimientos'!A238="","",'03_Movimientos'!B238)</f>
        <v/>
      </c>
      <c r="C238" t="str">
        <f>IF('03_Movimientos'!A238="","",'03_Movimientos'!C238)</f>
        <v/>
      </c>
      <c r="D238" t="str">
        <f>IF('03_Movimientos'!A238="","",'03_Movimientos'!D238)</f>
        <v/>
      </c>
      <c r="E238" t="str">
        <f>IF('03_Movimientos'!A238="","",IFERROR('03_Movimientos'!E238,""))</f>
        <v/>
      </c>
      <c r="F238" t="str">
        <f>IF('03_Movimientos'!A238="","",'03_Movimientos'!F238)</f>
        <v/>
      </c>
      <c r="G238" t="str">
        <f>IF('03_Movimientos'!A238="","",IFERROR('03_Movimientos'!G238,""))</f>
        <v/>
      </c>
      <c r="H238" t="str">
        <f>IF('03_Movimientos'!A238="","",'03_Movimientos'!I238)</f>
        <v/>
      </c>
      <c r="I238" t="str">
        <f>IF('03_Movimientos'!A238="","",'03_Movimientos'!J238)</f>
        <v/>
      </c>
      <c r="J238" t="str">
        <f>IF('03_Movimientos'!A238="","",'03_Movimientos'!O238)</f>
        <v/>
      </c>
      <c r="K238" t="str">
        <f>IF('03_Movimientos'!A238="","",'03_Movimientos'!P238)</f>
        <v/>
      </c>
      <c r="L238" t="str">
        <f>IF('03_Movimientos'!A238="","",'03_Movimientos'!K238)</f>
        <v/>
      </c>
      <c r="M238">
        <f>IF(A238="",M237,SUMPRODUCT((('03_Movimientos'!$O$10:O238-K238)&gt;0)*(('03_Movimientos'!$O$10:O238-K238)&lt;='03_Movimientos'!$D$10:D238)*('03_Movimientos'!$I$10:I238&gt;0)*('03_Movimientos'!$O$10:O238-K238)*'03_Movimientos'!$E$10:E238+(('03_Movimientos'!$O$10:O238-K238)&gt;'03_Movimientos'!$D$10:D238)*('03_Movimientos'!$I$10:I238&gt;0)*'03_Movimientos'!$D$10:D238*'03_Movimientos'!$E$10:E238))</f>
        <v>1060.5</v>
      </c>
      <c r="N238">
        <f t="shared" si="15"/>
        <v>0</v>
      </c>
      <c r="O238">
        <f t="shared" si="12"/>
        <v>0</v>
      </c>
      <c r="P238">
        <f t="shared" si="13"/>
        <v>0</v>
      </c>
      <c r="Q238">
        <f t="shared" si="14"/>
        <v>0</v>
      </c>
      <c r="R238" s="26" t="str">
        <f>IF(COUNTA('03_Movimientos'!A238:H238)=0,"",'03_Movimientos'!Q238)</f>
        <v/>
      </c>
    </row>
    <row r="239" spans="1:18" ht="16.05" customHeight="1">
      <c r="A239" t="str">
        <f>IF('03_Movimientos'!A239="","",'03_Movimientos'!A239)</f>
        <v/>
      </c>
      <c r="B239" t="str">
        <f>IF('03_Movimientos'!A239="","",'03_Movimientos'!B239)</f>
        <v/>
      </c>
      <c r="C239" t="str">
        <f>IF('03_Movimientos'!A239="","",'03_Movimientos'!C239)</f>
        <v/>
      </c>
      <c r="D239" t="str">
        <f>IF('03_Movimientos'!A239="","",'03_Movimientos'!D239)</f>
        <v/>
      </c>
      <c r="E239" t="str">
        <f>IF('03_Movimientos'!A239="","",IFERROR('03_Movimientos'!E239,""))</f>
        <v/>
      </c>
      <c r="F239" t="str">
        <f>IF('03_Movimientos'!A239="","",'03_Movimientos'!F239)</f>
        <v/>
      </c>
      <c r="G239" t="str">
        <f>IF('03_Movimientos'!A239="","",IFERROR('03_Movimientos'!G239,""))</f>
        <v/>
      </c>
      <c r="H239" t="str">
        <f>IF('03_Movimientos'!A239="","",'03_Movimientos'!I239)</f>
        <v/>
      </c>
      <c r="I239" t="str">
        <f>IF('03_Movimientos'!A239="","",'03_Movimientos'!J239)</f>
        <v/>
      </c>
      <c r="J239" t="str">
        <f>IF('03_Movimientos'!A239="","",'03_Movimientos'!O239)</f>
        <v/>
      </c>
      <c r="K239" t="str">
        <f>IF('03_Movimientos'!A239="","",'03_Movimientos'!P239)</f>
        <v/>
      </c>
      <c r="L239" t="str">
        <f>IF('03_Movimientos'!A239="","",'03_Movimientos'!K239)</f>
        <v/>
      </c>
      <c r="M239">
        <f>IF(A239="",M238,SUMPRODUCT((('03_Movimientos'!$O$10:O239-K239)&gt;0)*(('03_Movimientos'!$O$10:O239-K239)&lt;='03_Movimientos'!$D$10:D239)*('03_Movimientos'!$I$10:I239&gt;0)*('03_Movimientos'!$O$10:O239-K239)*'03_Movimientos'!$E$10:E239+(('03_Movimientos'!$O$10:O239-K239)&gt;'03_Movimientos'!$D$10:D239)*('03_Movimientos'!$I$10:I239&gt;0)*'03_Movimientos'!$D$10:D239*'03_Movimientos'!$E$10:E239))</f>
        <v>1060.5</v>
      </c>
      <c r="N239">
        <f t="shared" si="15"/>
        <v>0</v>
      </c>
      <c r="O239">
        <f t="shared" si="12"/>
        <v>0</v>
      </c>
      <c r="P239">
        <f t="shared" si="13"/>
        <v>0</v>
      </c>
      <c r="Q239">
        <f t="shared" si="14"/>
        <v>0</v>
      </c>
      <c r="R239" s="26" t="str">
        <f>IF(COUNTA('03_Movimientos'!A239:H239)=0,"",'03_Movimientos'!Q239)</f>
        <v/>
      </c>
    </row>
    <row r="240" spans="1:18" ht="16.05" customHeight="1">
      <c r="A240" t="str">
        <f>IF('03_Movimientos'!A240="","",'03_Movimientos'!A240)</f>
        <v/>
      </c>
      <c r="B240" t="str">
        <f>IF('03_Movimientos'!A240="","",'03_Movimientos'!B240)</f>
        <v/>
      </c>
      <c r="C240" t="str">
        <f>IF('03_Movimientos'!A240="","",'03_Movimientos'!C240)</f>
        <v/>
      </c>
      <c r="D240" t="str">
        <f>IF('03_Movimientos'!A240="","",'03_Movimientos'!D240)</f>
        <v/>
      </c>
      <c r="E240" t="str">
        <f>IF('03_Movimientos'!A240="","",IFERROR('03_Movimientos'!E240,""))</f>
        <v/>
      </c>
      <c r="F240" t="str">
        <f>IF('03_Movimientos'!A240="","",'03_Movimientos'!F240)</f>
        <v/>
      </c>
      <c r="G240" t="str">
        <f>IF('03_Movimientos'!A240="","",IFERROR('03_Movimientos'!G240,""))</f>
        <v/>
      </c>
      <c r="H240" t="str">
        <f>IF('03_Movimientos'!A240="","",'03_Movimientos'!I240)</f>
        <v/>
      </c>
      <c r="I240" t="str">
        <f>IF('03_Movimientos'!A240="","",'03_Movimientos'!J240)</f>
        <v/>
      </c>
      <c r="J240" t="str">
        <f>IF('03_Movimientos'!A240="","",'03_Movimientos'!O240)</f>
        <v/>
      </c>
      <c r="K240" t="str">
        <f>IF('03_Movimientos'!A240="","",'03_Movimientos'!P240)</f>
        <v/>
      </c>
      <c r="L240" t="str">
        <f>IF('03_Movimientos'!A240="","",'03_Movimientos'!K240)</f>
        <v/>
      </c>
      <c r="M240">
        <f>IF(A240="",M239,SUMPRODUCT((('03_Movimientos'!$O$10:O240-K240)&gt;0)*(('03_Movimientos'!$O$10:O240-K240)&lt;='03_Movimientos'!$D$10:D240)*('03_Movimientos'!$I$10:I240&gt;0)*('03_Movimientos'!$O$10:O240-K240)*'03_Movimientos'!$E$10:E240+(('03_Movimientos'!$O$10:O240-K240)&gt;'03_Movimientos'!$D$10:D240)*('03_Movimientos'!$I$10:I240&gt;0)*'03_Movimientos'!$D$10:D240*'03_Movimientos'!$E$10:E240))</f>
        <v>1060.5</v>
      </c>
      <c r="N240">
        <f t="shared" si="15"/>
        <v>0</v>
      </c>
      <c r="O240">
        <f t="shared" si="12"/>
        <v>0</v>
      </c>
      <c r="P240">
        <f t="shared" si="13"/>
        <v>0</v>
      </c>
      <c r="Q240">
        <f t="shared" si="14"/>
        <v>0</v>
      </c>
      <c r="R240" s="26" t="str">
        <f>IF(COUNTA('03_Movimientos'!A240:H240)=0,"",'03_Movimientos'!Q240)</f>
        <v/>
      </c>
    </row>
    <row r="241" spans="1:18" ht="16.05" customHeight="1">
      <c r="A241" t="str">
        <f>IF('03_Movimientos'!A241="","",'03_Movimientos'!A241)</f>
        <v/>
      </c>
      <c r="B241" t="str">
        <f>IF('03_Movimientos'!A241="","",'03_Movimientos'!B241)</f>
        <v/>
      </c>
      <c r="C241" t="str">
        <f>IF('03_Movimientos'!A241="","",'03_Movimientos'!C241)</f>
        <v/>
      </c>
      <c r="D241" t="str">
        <f>IF('03_Movimientos'!A241="","",'03_Movimientos'!D241)</f>
        <v/>
      </c>
      <c r="E241" t="str">
        <f>IF('03_Movimientos'!A241="","",IFERROR('03_Movimientos'!E241,""))</f>
        <v/>
      </c>
      <c r="F241" t="str">
        <f>IF('03_Movimientos'!A241="","",'03_Movimientos'!F241)</f>
        <v/>
      </c>
      <c r="G241" t="str">
        <f>IF('03_Movimientos'!A241="","",IFERROR('03_Movimientos'!G241,""))</f>
        <v/>
      </c>
      <c r="H241" t="str">
        <f>IF('03_Movimientos'!A241="","",'03_Movimientos'!I241)</f>
        <v/>
      </c>
      <c r="I241" t="str">
        <f>IF('03_Movimientos'!A241="","",'03_Movimientos'!J241)</f>
        <v/>
      </c>
      <c r="J241" t="str">
        <f>IF('03_Movimientos'!A241="","",'03_Movimientos'!O241)</f>
        <v/>
      </c>
      <c r="K241" t="str">
        <f>IF('03_Movimientos'!A241="","",'03_Movimientos'!P241)</f>
        <v/>
      </c>
      <c r="L241" t="str">
        <f>IF('03_Movimientos'!A241="","",'03_Movimientos'!K241)</f>
        <v/>
      </c>
      <c r="M241">
        <f>IF(A241="",M240,SUMPRODUCT((('03_Movimientos'!$O$10:O241-K241)&gt;0)*(('03_Movimientos'!$O$10:O241-K241)&lt;='03_Movimientos'!$D$10:D241)*('03_Movimientos'!$I$10:I241&gt;0)*('03_Movimientos'!$O$10:O241-K241)*'03_Movimientos'!$E$10:E241+(('03_Movimientos'!$O$10:O241-K241)&gt;'03_Movimientos'!$D$10:D241)*('03_Movimientos'!$I$10:I241&gt;0)*'03_Movimientos'!$D$10:D241*'03_Movimientos'!$E$10:E241))</f>
        <v>1060.5</v>
      </c>
      <c r="N241">
        <f t="shared" si="15"/>
        <v>0</v>
      </c>
      <c r="O241">
        <f t="shared" si="12"/>
        <v>0</v>
      </c>
      <c r="P241">
        <f t="shared" si="13"/>
        <v>0</v>
      </c>
      <c r="Q241">
        <f t="shared" si="14"/>
        <v>0</v>
      </c>
      <c r="R241" s="26" t="str">
        <f>IF(COUNTA('03_Movimientos'!A241:H241)=0,"",'03_Movimientos'!Q241)</f>
        <v/>
      </c>
    </row>
    <row r="242" spans="1:18" ht="16.05" customHeight="1">
      <c r="A242" t="str">
        <f>IF('03_Movimientos'!A242="","",'03_Movimientos'!A242)</f>
        <v/>
      </c>
      <c r="B242" t="str">
        <f>IF('03_Movimientos'!A242="","",'03_Movimientos'!B242)</f>
        <v/>
      </c>
      <c r="C242" t="str">
        <f>IF('03_Movimientos'!A242="","",'03_Movimientos'!C242)</f>
        <v/>
      </c>
      <c r="D242" t="str">
        <f>IF('03_Movimientos'!A242="","",'03_Movimientos'!D242)</f>
        <v/>
      </c>
      <c r="E242" t="str">
        <f>IF('03_Movimientos'!A242="","",IFERROR('03_Movimientos'!E242,""))</f>
        <v/>
      </c>
      <c r="F242" t="str">
        <f>IF('03_Movimientos'!A242="","",'03_Movimientos'!F242)</f>
        <v/>
      </c>
      <c r="G242" t="str">
        <f>IF('03_Movimientos'!A242="","",IFERROR('03_Movimientos'!G242,""))</f>
        <v/>
      </c>
      <c r="H242" t="str">
        <f>IF('03_Movimientos'!A242="","",'03_Movimientos'!I242)</f>
        <v/>
      </c>
      <c r="I242" t="str">
        <f>IF('03_Movimientos'!A242="","",'03_Movimientos'!J242)</f>
        <v/>
      </c>
      <c r="J242" t="str">
        <f>IF('03_Movimientos'!A242="","",'03_Movimientos'!O242)</f>
        <v/>
      </c>
      <c r="K242" t="str">
        <f>IF('03_Movimientos'!A242="","",'03_Movimientos'!P242)</f>
        <v/>
      </c>
      <c r="L242" t="str">
        <f>IF('03_Movimientos'!A242="","",'03_Movimientos'!K242)</f>
        <v/>
      </c>
      <c r="M242">
        <f>IF(A242="",M241,SUMPRODUCT((('03_Movimientos'!$O$10:O242-K242)&gt;0)*(('03_Movimientos'!$O$10:O242-K242)&lt;='03_Movimientos'!$D$10:D242)*('03_Movimientos'!$I$10:I242&gt;0)*('03_Movimientos'!$O$10:O242-K242)*'03_Movimientos'!$E$10:E242+(('03_Movimientos'!$O$10:O242-K242)&gt;'03_Movimientos'!$D$10:D242)*('03_Movimientos'!$I$10:I242&gt;0)*'03_Movimientos'!$D$10:D242*'03_Movimientos'!$E$10:E242))</f>
        <v>1060.5</v>
      </c>
      <c r="N242">
        <f t="shared" si="15"/>
        <v>0</v>
      </c>
      <c r="O242">
        <f t="shared" si="12"/>
        <v>0</v>
      </c>
      <c r="P242">
        <f t="shared" si="13"/>
        <v>0</v>
      </c>
      <c r="Q242">
        <f t="shared" si="14"/>
        <v>0</v>
      </c>
      <c r="R242" s="26" t="str">
        <f>IF(COUNTA('03_Movimientos'!A242:H242)=0,"",'03_Movimientos'!Q242)</f>
        <v/>
      </c>
    </row>
    <row r="243" spans="1:18" ht="16.05" customHeight="1">
      <c r="A243" t="str">
        <f>IF('03_Movimientos'!A243="","",'03_Movimientos'!A243)</f>
        <v/>
      </c>
      <c r="B243" t="str">
        <f>IF('03_Movimientos'!A243="","",'03_Movimientos'!B243)</f>
        <v/>
      </c>
      <c r="C243" t="str">
        <f>IF('03_Movimientos'!A243="","",'03_Movimientos'!C243)</f>
        <v/>
      </c>
      <c r="D243" t="str">
        <f>IF('03_Movimientos'!A243="","",'03_Movimientos'!D243)</f>
        <v/>
      </c>
      <c r="E243" t="str">
        <f>IF('03_Movimientos'!A243="","",IFERROR('03_Movimientos'!E243,""))</f>
        <v/>
      </c>
      <c r="F243" t="str">
        <f>IF('03_Movimientos'!A243="","",'03_Movimientos'!F243)</f>
        <v/>
      </c>
      <c r="G243" t="str">
        <f>IF('03_Movimientos'!A243="","",IFERROR('03_Movimientos'!G243,""))</f>
        <v/>
      </c>
      <c r="H243" t="str">
        <f>IF('03_Movimientos'!A243="","",'03_Movimientos'!I243)</f>
        <v/>
      </c>
      <c r="I243" t="str">
        <f>IF('03_Movimientos'!A243="","",'03_Movimientos'!J243)</f>
        <v/>
      </c>
      <c r="J243" t="str">
        <f>IF('03_Movimientos'!A243="","",'03_Movimientos'!O243)</f>
        <v/>
      </c>
      <c r="K243" t="str">
        <f>IF('03_Movimientos'!A243="","",'03_Movimientos'!P243)</f>
        <v/>
      </c>
      <c r="L243" t="str">
        <f>IF('03_Movimientos'!A243="","",'03_Movimientos'!K243)</f>
        <v/>
      </c>
      <c r="M243">
        <f>IF(A243="",M242,SUMPRODUCT((('03_Movimientos'!$O$10:O243-K243)&gt;0)*(('03_Movimientos'!$O$10:O243-K243)&lt;='03_Movimientos'!$D$10:D243)*('03_Movimientos'!$I$10:I243&gt;0)*('03_Movimientos'!$O$10:O243-K243)*'03_Movimientos'!$E$10:E243+(('03_Movimientos'!$O$10:O243-K243)&gt;'03_Movimientos'!$D$10:D243)*('03_Movimientos'!$I$10:I243&gt;0)*'03_Movimientos'!$D$10:D243*'03_Movimientos'!$E$10:E243))</f>
        <v>1060.5</v>
      </c>
      <c r="N243">
        <f t="shared" si="15"/>
        <v>0</v>
      </c>
      <c r="O243">
        <f t="shared" si="12"/>
        <v>0</v>
      </c>
      <c r="P243">
        <f t="shared" si="13"/>
        <v>0</v>
      </c>
      <c r="Q243">
        <f t="shared" si="14"/>
        <v>0</v>
      </c>
      <c r="R243" s="26" t="str">
        <f>IF(COUNTA('03_Movimientos'!A243:H243)=0,"",'03_Movimientos'!Q243)</f>
        <v/>
      </c>
    </row>
    <row r="244" spans="1:18" ht="16.05" customHeight="1">
      <c r="A244" t="str">
        <f>IF('03_Movimientos'!A244="","",'03_Movimientos'!A244)</f>
        <v/>
      </c>
      <c r="B244" t="str">
        <f>IF('03_Movimientos'!A244="","",'03_Movimientos'!B244)</f>
        <v/>
      </c>
      <c r="C244" t="str">
        <f>IF('03_Movimientos'!A244="","",'03_Movimientos'!C244)</f>
        <v/>
      </c>
      <c r="D244" t="str">
        <f>IF('03_Movimientos'!A244="","",'03_Movimientos'!D244)</f>
        <v/>
      </c>
      <c r="E244" t="str">
        <f>IF('03_Movimientos'!A244="","",IFERROR('03_Movimientos'!E244,""))</f>
        <v/>
      </c>
      <c r="F244" t="str">
        <f>IF('03_Movimientos'!A244="","",'03_Movimientos'!F244)</f>
        <v/>
      </c>
      <c r="G244" t="str">
        <f>IF('03_Movimientos'!A244="","",IFERROR('03_Movimientos'!G244,""))</f>
        <v/>
      </c>
      <c r="H244" t="str">
        <f>IF('03_Movimientos'!A244="","",'03_Movimientos'!I244)</f>
        <v/>
      </c>
      <c r="I244" t="str">
        <f>IF('03_Movimientos'!A244="","",'03_Movimientos'!J244)</f>
        <v/>
      </c>
      <c r="J244" t="str">
        <f>IF('03_Movimientos'!A244="","",'03_Movimientos'!O244)</f>
        <v/>
      </c>
      <c r="K244" t="str">
        <f>IF('03_Movimientos'!A244="","",'03_Movimientos'!P244)</f>
        <v/>
      </c>
      <c r="L244" t="str">
        <f>IF('03_Movimientos'!A244="","",'03_Movimientos'!K244)</f>
        <v/>
      </c>
      <c r="M244">
        <f>IF(A244="",M243,SUMPRODUCT((('03_Movimientos'!$O$10:O244-K244)&gt;0)*(('03_Movimientos'!$O$10:O244-K244)&lt;='03_Movimientos'!$D$10:D244)*('03_Movimientos'!$I$10:I244&gt;0)*('03_Movimientos'!$O$10:O244-K244)*'03_Movimientos'!$E$10:E244+(('03_Movimientos'!$O$10:O244-K244)&gt;'03_Movimientos'!$D$10:D244)*('03_Movimientos'!$I$10:I244&gt;0)*'03_Movimientos'!$D$10:D244*'03_Movimientos'!$E$10:E244))</f>
        <v>1060.5</v>
      </c>
      <c r="N244">
        <f t="shared" si="15"/>
        <v>0</v>
      </c>
      <c r="O244">
        <f t="shared" si="12"/>
        <v>0</v>
      </c>
      <c r="P244">
        <f t="shared" si="13"/>
        <v>0</v>
      </c>
      <c r="Q244">
        <f t="shared" si="14"/>
        <v>0</v>
      </c>
      <c r="R244" s="26" t="str">
        <f>IF(COUNTA('03_Movimientos'!A244:H244)=0,"",'03_Movimientos'!Q244)</f>
        <v/>
      </c>
    </row>
    <row r="245" spans="1:18" ht="16.05" customHeight="1">
      <c r="A245" t="str">
        <f>IF('03_Movimientos'!A245="","",'03_Movimientos'!A245)</f>
        <v/>
      </c>
      <c r="B245" t="str">
        <f>IF('03_Movimientos'!A245="","",'03_Movimientos'!B245)</f>
        <v/>
      </c>
      <c r="C245" t="str">
        <f>IF('03_Movimientos'!A245="","",'03_Movimientos'!C245)</f>
        <v/>
      </c>
      <c r="D245" t="str">
        <f>IF('03_Movimientos'!A245="","",'03_Movimientos'!D245)</f>
        <v/>
      </c>
      <c r="E245" t="str">
        <f>IF('03_Movimientos'!A245="","",IFERROR('03_Movimientos'!E245,""))</f>
        <v/>
      </c>
      <c r="F245" t="str">
        <f>IF('03_Movimientos'!A245="","",'03_Movimientos'!F245)</f>
        <v/>
      </c>
      <c r="G245" t="str">
        <f>IF('03_Movimientos'!A245="","",IFERROR('03_Movimientos'!G245,""))</f>
        <v/>
      </c>
      <c r="H245" t="str">
        <f>IF('03_Movimientos'!A245="","",'03_Movimientos'!I245)</f>
        <v/>
      </c>
      <c r="I245" t="str">
        <f>IF('03_Movimientos'!A245="","",'03_Movimientos'!J245)</f>
        <v/>
      </c>
      <c r="J245" t="str">
        <f>IF('03_Movimientos'!A245="","",'03_Movimientos'!O245)</f>
        <v/>
      </c>
      <c r="K245" t="str">
        <f>IF('03_Movimientos'!A245="","",'03_Movimientos'!P245)</f>
        <v/>
      </c>
      <c r="L245" t="str">
        <f>IF('03_Movimientos'!A245="","",'03_Movimientos'!K245)</f>
        <v/>
      </c>
      <c r="M245">
        <f>IF(A245="",M244,SUMPRODUCT((('03_Movimientos'!$O$10:O245-K245)&gt;0)*(('03_Movimientos'!$O$10:O245-K245)&lt;='03_Movimientos'!$D$10:D245)*('03_Movimientos'!$I$10:I245&gt;0)*('03_Movimientos'!$O$10:O245-K245)*'03_Movimientos'!$E$10:E245+(('03_Movimientos'!$O$10:O245-K245)&gt;'03_Movimientos'!$D$10:D245)*('03_Movimientos'!$I$10:I245&gt;0)*'03_Movimientos'!$D$10:D245*'03_Movimientos'!$E$10:E245))</f>
        <v>1060.5</v>
      </c>
      <c r="N245">
        <f t="shared" si="15"/>
        <v>0</v>
      </c>
      <c r="O245">
        <f t="shared" si="12"/>
        <v>0</v>
      </c>
      <c r="P245">
        <f t="shared" si="13"/>
        <v>0</v>
      </c>
      <c r="Q245">
        <f t="shared" si="14"/>
        <v>0</v>
      </c>
      <c r="R245" s="26" t="str">
        <f>IF(COUNTA('03_Movimientos'!A245:H245)=0,"",'03_Movimientos'!Q245)</f>
        <v/>
      </c>
    </row>
    <row r="246" spans="1:18" ht="16.05" customHeight="1">
      <c r="A246" t="str">
        <f>IF('03_Movimientos'!A246="","",'03_Movimientos'!A246)</f>
        <v/>
      </c>
      <c r="B246" t="str">
        <f>IF('03_Movimientos'!A246="","",'03_Movimientos'!B246)</f>
        <v/>
      </c>
      <c r="C246" t="str">
        <f>IF('03_Movimientos'!A246="","",'03_Movimientos'!C246)</f>
        <v/>
      </c>
      <c r="D246" t="str">
        <f>IF('03_Movimientos'!A246="","",'03_Movimientos'!D246)</f>
        <v/>
      </c>
      <c r="E246" t="str">
        <f>IF('03_Movimientos'!A246="","",IFERROR('03_Movimientos'!E246,""))</f>
        <v/>
      </c>
      <c r="F246" t="str">
        <f>IF('03_Movimientos'!A246="","",'03_Movimientos'!F246)</f>
        <v/>
      </c>
      <c r="G246" t="str">
        <f>IF('03_Movimientos'!A246="","",IFERROR('03_Movimientos'!G246,""))</f>
        <v/>
      </c>
      <c r="H246" t="str">
        <f>IF('03_Movimientos'!A246="","",'03_Movimientos'!I246)</f>
        <v/>
      </c>
      <c r="I246" t="str">
        <f>IF('03_Movimientos'!A246="","",'03_Movimientos'!J246)</f>
        <v/>
      </c>
      <c r="J246" t="str">
        <f>IF('03_Movimientos'!A246="","",'03_Movimientos'!O246)</f>
        <v/>
      </c>
      <c r="K246" t="str">
        <f>IF('03_Movimientos'!A246="","",'03_Movimientos'!P246)</f>
        <v/>
      </c>
      <c r="L246" t="str">
        <f>IF('03_Movimientos'!A246="","",'03_Movimientos'!K246)</f>
        <v/>
      </c>
      <c r="M246">
        <f>IF(A246="",M245,SUMPRODUCT((('03_Movimientos'!$O$10:O246-K246)&gt;0)*(('03_Movimientos'!$O$10:O246-K246)&lt;='03_Movimientos'!$D$10:D246)*('03_Movimientos'!$I$10:I246&gt;0)*('03_Movimientos'!$O$10:O246-K246)*'03_Movimientos'!$E$10:E246+(('03_Movimientos'!$O$10:O246-K246)&gt;'03_Movimientos'!$D$10:D246)*('03_Movimientos'!$I$10:I246&gt;0)*'03_Movimientos'!$D$10:D246*'03_Movimientos'!$E$10:E246))</f>
        <v>1060.5</v>
      </c>
      <c r="N246">
        <f t="shared" si="15"/>
        <v>0</v>
      </c>
      <c r="O246">
        <f t="shared" si="12"/>
        <v>0</v>
      </c>
      <c r="P246">
        <f t="shared" si="13"/>
        <v>0</v>
      </c>
      <c r="Q246">
        <f t="shared" si="14"/>
        <v>0</v>
      </c>
      <c r="R246" s="26" t="str">
        <f>IF(COUNTA('03_Movimientos'!A246:H246)=0,"",'03_Movimientos'!Q246)</f>
        <v/>
      </c>
    </row>
    <row r="247" spans="1:18" ht="16.05" customHeight="1">
      <c r="A247" t="str">
        <f>IF('03_Movimientos'!A247="","",'03_Movimientos'!A247)</f>
        <v/>
      </c>
      <c r="B247" t="str">
        <f>IF('03_Movimientos'!A247="","",'03_Movimientos'!B247)</f>
        <v/>
      </c>
      <c r="C247" t="str">
        <f>IF('03_Movimientos'!A247="","",'03_Movimientos'!C247)</f>
        <v/>
      </c>
      <c r="D247" t="str">
        <f>IF('03_Movimientos'!A247="","",'03_Movimientos'!D247)</f>
        <v/>
      </c>
      <c r="E247" t="str">
        <f>IF('03_Movimientos'!A247="","",IFERROR('03_Movimientos'!E247,""))</f>
        <v/>
      </c>
      <c r="F247" t="str">
        <f>IF('03_Movimientos'!A247="","",'03_Movimientos'!F247)</f>
        <v/>
      </c>
      <c r="G247" t="str">
        <f>IF('03_Movimientos'!A247="","",IFERROR('03_Movimientos'!G247,""))</f>
        <v/>
      </c>
      <c r="H247" t="str">
        <f>IF('03_Movimientos'!A247="","",'03_Movimientos'!I247)</f>
        <v/>
      </c>
      <c r="I247" t="str">
        <f>IF('03_Movimientos'!A247="","",'03_Movimientos'!J247)</f>
        <v/>
      </c>
      <c r="J247" t="str">
        <f>IF('03_Movimientos'!A247="","",'03_Movimientos'!O247)</f>
        <v/>
      </c>
      <c r="K247" t="str">
        <f>IF('03_Movimientos'!A247="","",'03_Movimientos'!P247)</f>
        <v/>
      </c>
      <c r="L247" t="str">
        <f>IF('03_Movimientos'!A247="","",'03_Movimientos'!K247)</f>
        <v/>
      </c>
      <c r="M247">
        <f>IF(A247="",M246,SUMPRODUCT((('03_Movimientos'!$O$10:O247-K247)&gt;0)*(('03_Movimientos'!$O$10:O247-K247)&lt;='03_Movimientos'!$D$10:D247)*('03_Movimientos'!$I$10:I247&gt;0)*('03_Movimientos'!$O$10:O247-K247)*'03_Movimientos'!$E$10:E247+(('03_Movimientos'!$O$10:O247-K247)&gt;'03_Movimientos'!$D$10:D247)*('03_Movimientos'!$I$10:I247&gt;0)*'03_Movimientos'!$D$10:D247*'03_Movimientos'!$E$10:E247))</f>
        <v>1060.5</v>
      </c>
      <c r="N247">
        <f t="shared" si="15"/>
        <v>0</v>
      </c>
      <c r="O247">
        <f t="shared" si="12"/>
        <v>0</v>
      </c>
      <c r="P247">
        <f t="shared" si="13"/>
        <v>0</v>
      </c>
      <c r="Q247">
        <f t="shared" si="14"/>
        <v>0</v>
      </c>
      <c r="R247" s="26" t="str">
        <f>IF(COUNTA('03_Movimientos'!A247:H247)=0,"",'03_Movimientos'!Q247)</f>
        <v/>
      </c>
    </row>
    <row r="248" spans="1:18" ht="16.05" customHeight="1">
      <c r="A248" t="str">
        <f>IF('03_Movimientos'!A248="","",'03_Movimientos'!A248)</f>
        <v/>
      </c>
      <c r="B248" t="str">
        <f>IF('03_Movimientos'!A248="","",'03_Movimientos'!B248)</f>
        <v/>
      </c>
      <c r="C248" t="str">
        <f>IF('03_Movimientos'!A248="","",'03_Movimientos'!C248)</f>
        <v/>
      </c>
      <c r="D248" t="str">
        <f>IF('03_Movimientos'!A248="","",'03_Movimientos'!D248)</f>
        <v/>
      </c>
      <c r="E248" t="str">
        <f>IF('03_Movimientos'!A248="","",IFERROR('03_Movimientos'!E248,""))</f>
        <v/>
      </c>
      <c r="F248" t="str">
        <f>IF('03_Movimientos'!A248="","",'03_Movimientos'!F248)</f>
        <v/>
      </c>
      <c r="G248" t="str">
        <f>IF('03_Movimientos'!A248="","",IFERROR('03_Movimientos'!G248,""))</f>
        <v/>
      </c>
      <c r="H248" t="str">
        <f>IF('03_Movimientos'!A248="","",'03_Movimientos'!I248)</f>
        <v/>
      </c>
      <c r="I248" t="str">
        <f>IF('03_Movimientos'!A248="","",'03_Movimientos'!J248)</f>
        <v/>
      </c>
      <c r="J248" t="str">
        <f>IF('03_Movimientos'!A248="","",'03_Movimientos'!O248)</f>
        <v/>
      </c>
      <c r="K248" t="str">
        <f>IF('03_Movimientos'!A248="","",'03_Movimientos'!P248)</f>
        <v/>
      </c>
      <c r="L248" t="str">
        <f>IF('03_Movimientos'!A248="","",'03_Movimientos'!K248)</f>
        <v/>
      </c>
      <c r="M248">
        <f>IF(A248="",M247,SUMPRODUCT((('03_Movimientos'!$O$10:O248-K248)&gt;0)*(('03_Movimientos'!$O$10:O248-K248)&lt;='03_Movimientos'!$D$10:D248)*('03_Movimientos'!$I$10:I248&gt;0)*('03_Movimientos'!$O$10:O248-K248)*'03_Movimientos'!$E$10:E248+(('03_Movimientos'!$O$10:O248-K248)&gt;'03_Movimientos'!$D$10:D248)*('03_Movimientos'!$I$10:I248&gt;0)*'03_Movimientos'!$D$10:D248*'03_Movimientos'!$E$10:E248))</f>
        <v>1060.5</v>
      </c>
      <c r="N248">
        <f t="shared" si="15"/>
        <v>0</v>
      </c>
      <c r="O248">
        <f t="shared" si="12"/>
        <v>0</v>
      </c>
      <c r="P248">
        <f t="shared" si="13"/>
        <v>0</v>
      </c>
      <c r="Q248">
        <f t="shared" si="14"/>
        <v>0</v>
      </c>
      <c r="R248" s="26" t="str">
        <f>IF(COUNTA('03_Movimientos'!A248:H248)=0,"",'03_Movimientos'!Q248)</f>
        <v/>
      </c>
    </row>
    <row r="249" spans="1:18" ht="16.05" customHeight="1">
      <c r="A249" t="str">
        <f>IF('03_Movimientos'!A249="","",'03_Movimientos'!A249)</f>
        <v/>
      </c>
      <c r="B249" t="str">
        <f>IF('03_Movimientos'!A249="","",'03_Movimientos'!B249)</f>
        <v/>
      </c>
      <c r="C249" t="str">
        <f>IF('03_Movimientos'!A249="","",'03_Movimientos'!C249)</f>
        <v/>
      </c>
      <c r="D249" t="str">
        <f>IF('03_Movimientos'!A249="","",'03_Movimientos'!D249)</f>
        <v/>
      </c>
      <c r="E249" t="str">
        <f>IF('03_Movimientos'!A249="","",IFERROR('03_Movimientos'!E249,""))</f>
        <v/>
      </c>
      <c r="F249" t="str">
        <f>IF('03_Movimientos'!A249="","",'03_Movimientos'!F249)</f>
        <v/>
      </c>
      <c r="G249" t="str">
        <f>IF('03_Movimientos'!A249="","",IFERROR('03_Movimientos'!G249,""))</f>
        <v/>
      </c>
      <c r="H249" t="str">
        <f>IF('03_Movimientos'!A249="","",'03_Movimientos'!I249)</f>
        <v/>
      </c>
      <c r="I249" t="str">
        <f>IF('03_Movimientos'!A249="","",'03_Movimientos'!J249)</f>
        <v/>
      </c>
      <c r="J249" t="str">
        <f>IF('03_Movimientos'!A249="","",'03_Movimientos'!O249)</f>
        <v/>
      </c>
      <c r="K249" t="str">
        <f>IF('03_Movimientos'!A249="","",'03_Movimientos'!P249)</f>
        <v/>
      </c>
      <c r="L249" t="str">
        <f>IF('03_Movimientos'!A249="","",'03_Movimientos'!K249)</f>
        <v/>
      </c>
      <c r="M249">
        <f>IF(A249="",M248,SUMPRODUCT((('03_Movimientos'!$O$10:O249-K249)&gt;0)*(('03_Movimientos'!$O$10:O249-K249)&lt;='03_Movimientos'!$D$10:D249)*('03_Movimientos'!$I$10:I249&gt;0)*('03_Movimientos'!$O$10:O249-K249)*'03_Movimientos'!$E$10:E249+(('03_Movimientos'!$O$10:O249-K249)&gt;'03_Movimientos'!$D$10:D249)*('03_Movimientos'!$I$10:I249&gt;0)*'03_Movimientos'!$D$10:D249*'03_Movimientos'!$E$10:E249))</f>
        <v>1060.5</v>
      </c>
      <c r="N249">
        <f t="shared" si="15"/>
        <v>0</v>
      </c>
      <c r="O249">
        <f t="shared" si="12"/>
        <v>0</v>
      </c>
      <c r="P249">
        <f t="shared" si="13"/>
        <v>0</v>
      </c>
      <c r="Q249">
        <f t="shared" si="14"/>
        <v>0</v>
      </c>
      <c r="R249" s="26" t="str">
        <f>IF(COUNTA('03_Movimientos'!A249:H249)=0,"",'03_Movimientos'!Q249)</f>
        <v/>
      </c>
    </row>
    <row r="250" spans="1:18" ht="16.05" customHeight="1">
      <c r="A250" t="str">
        <f>IF('03_Movimientos'!A250="","",'03_Movimientos'!A250)</f>
        <v/>
      </c>
      <c r="B250" t="str">
        <f>IF('03_Movimientos'!A250="","",'03_Movimientos'!B250)</f>
        <v/>
      </c>
      <c r="C250" t="str">
        <f>IF('03_Movimientos'!A250="","",'03_Movimientos'!C250)</f>
        <v/>
      </c>
      <c r="D250" t="str">
        <f>IF('03_Movimientos'!A250="","",'03_Movimientos'!D250)</f>
        <v/>
      </c>
      <c r="E250" t="str">
        <f>IF('03_Movimientos'!A250="","",IFERROR('03_Movimientos'!E250,""))</f>
        <v/>
      </c>
      <c r="F250" t="str">
        <f>IF('03_Movimientos'!A250="","",'03_Movimientos'!F250)</f>
        <v/>
      </c>
      <c r="G250" t="str">
        <f>IF('03_Movimientos'!A250="","",IFERROR('03_Movimientos'!G250,""))</f>
        <v/>
      </c>
      <c r="H250" t="str">
        <f>IF('03_Movimientos'!A250="","",'03_Movimientos'!I250)</f>
        <v/>
      </c>
      <c r="I250" t="str">
        <f>IF('03_Movimientos'!A250="","",'03_Movimientos'!J250)</f>
        <v/>
      </c>
      <c r="J250" t="str">
        <f>IF('03_Movimientos'!A250="","",'03_Movimientos'!O250)</f>
        <v/>
      </c>
      <c r="K250" t="str">
        <f>IF('03_Movimientos'!A250="","",'03_Movimientos'!P250)</f>
        <v/>
      </c>
      <c r="L250" t="str">
        <f>IF('03_Movimientos'!A250="","",'03_Movimientos'!K250)</f>
        <v/>
      </c>
      <c r="M250">
        <f>IF(A250="",M249,SUMPRODUCT((('03_Movimientos'!$O$10:O250-K250)&gt;0)*(('03_Movimientos'!$O$10:O250-K250)&lt;='03_Movimientos'!$D$10:D250)*('03_Movimientos'!$I$10:I250&gt;0)*('03_Movimientos'!$O$10:O250-K250)*'03_Movimientos'!$E$10:E250+(('03_Movimientos'!$O$10:O250-K250)&gt;'03_Movimientos'!$D$10:D250)*('03_Movimientos'!$I$10:I250&gt;0)*'03_Movimientos'!$D$10:D250*'03_Movimientos'!$E$10:E250))</f>
        <v>1060.5</v>
      </c>
      <c r="N250">
        <f t="shared" si="15"/>
        <v>0</v>
      </c>
      <c r="O250">
        <f t="shared" si="12"/>
        <v>0</v>
      </c>
      <c r="P250">
        <f t="shared" si="13"/>
        <v>0</v>
      </c>
      <c r="Q250">
        <f t="shared" si="14"/>
        <v>0</v>
      </c>
      <c r="R250" s="26" t="str">
        <f>IF(COUNTA('03_Movimientos'!A250:H250)=0,"",'03_Movimientos'!Q250)</f>
        <v/>
      </c>
    </row>
    <row r="251" spans="1:18" ht="16.05" customHeight="1">
      <c r="A251" t="str">
        <f>IF('03_Movimientos'!A251="","",'03_Movimientos'!A251)</f>
        <v/>
      </c>
      <c r="B251" t="str">
        <f>IF('03_Movimientos'!A251="","",'03_Movimientos'!B251)</f>
        <v/>
      </c>
      <c r="C251" t="str">
        <f>IF('03_Movimientos'!A251="","",'03_Movimientos'!C251)</f>
        <v/>
      </c>
      <c r="D251" t="str">
        <f>IF('03_Movimientos'!A251="","",'03_Movimientos'!D251)</f>
        <v/>
      </c>
      <c r="E251" t="str">
        <f>IF('03_Movimientos'!A251="","",IFERROR('03_Movimientos'!E251,""))</f>
        <v/>
      </c>
      <c r="F251" t="str">
        <f>IF('03_Movimientos'!A251="","",'03_Movimientos'!F251)</f>
        <v/>
      </c>
      <c r="G251" t="str">
        <f>IF('03_Movimientos'!A251="","",IFERROR('03_Movimientos'!G251,""))</f>
        <v/>
      </c>
      <c r="H251" t="str">
        <f>IF('03_Movimientos'!A251="","",'03_Movimientos'!I251)</f>
        <v/>
      </c>
      <c r="I251" t="str">
        <f>IF('03_Movimientos'!A251="","",'03_Movimientos'!J251)</f>
        <v/>
      </c>
      <c r="J251" t="str">
        <f>IF('03_Movimientos'!A251="","",'03_Movimientos'!O251)</f>
        <v/>
      </c>
      <c r="K251" t="str">
        <f>IF('03_Movimientos'!A251="","",'03_Movimientos'!P251)</f>
        <v/>
      </c>
      <c r="L251" t="str">
        <f>IF('03_Movimientos'!A251="","",'03_Movimientos'!K251)</f>
        <v/>
      </c>
      <c r="M251">
        <f>IF(A251="",M250,SUMPRODUCT((('03_Movimientos'!$O$10:O251-K251)&gt;0)*(('03_Movimientos'!$O$10:O251-K251)&lt;='03_Movimientos'!$D$10:D251)*('03_Movimientos'!$I$10:I251&gt;0)*('03_Movimientos'!$O$10:O251-K251)*'03_Movimientos'!$E$10:E251+(('03_Movimientos'!$O$10:O251-K251)&gt;'03_Movimientos'!$D$10:D251)*('03_Movimientos'!$I$10:I251&gt;0)*'03_Movimientos'!$D$10:D251*'03_Movimientos'!$E$10:E251))</f>
        <v>1060.5</v>
      </c>
      <c r="N251">
        <f t="shared" si="15"/>
        <v>0</v>
      </c>
      <c r="O251">
        <f t="shared" si="12"/>
        <v>0</v>
      </c>
      <c r="P251">
        <f t="shared" si="13"/>
        <v>0</v>
      </c>
      <c r="Q251">
        <f t="shared" si="14"/>
        <v>0</v>
      </c>
      <c r="R251" s="26" t="str">
        <f>IF(COUNTA('03_Movimientos'!A251:H251)=0,"",'03_Movimientos'!Q251)</f>
        <v/>
      </c>
    </row>
    <row r="252" spans="1:18" ht="16.05" customHeight="1">
      <c r="A252" t="str">
        <f>IF('03_Movimientos'!A252="","",'03_Movimientos'!A252)</f>
        <v/>
      </c>
      <c r="B252" t="str">
        <f>IF('03_Movimientos'!A252="","",'03_Movimientos'!B252)</f>
        <v/>
      </c>
      <c r="C252" t="str">
        <f>IF('03_Movimientos'!A252="","",'03_Movimientos'!C252)</f>
        <v/>
      </c>
      <c r="D252" t="str">
        <f>IF('03_Movimientos'!A252="","",'03_Movimientos'!D252)</f>
        <v/>
      </c>
      <c r="E252" t="str">
        <f>IF('03_Movimientos'!A252="","",IFERROR('03_Movimientos'!E252,""))</f>
        <v/>
      </c>
      <c r="F252" t="str">
        <f>IF('03_Movimientos'!A252="","",'03_Movimientos'!F252)</f>
        <v/>
      </c>
      <c r="G252" t="str">
        <f>IF('03_Movimientos'!A252="","",IFERROR('03_Movimientos'!G252,""))</f>
        <v/>
      </c>
      <c r="H252" t="str">
        <f>IF('03_Movimientos'!A252="","",'03_Movimientos'!I252)</f>
        <v/>
      </c>
      <c r="I252" t="str">
        <f>IF('03_Movimientos'!A252="","",'03_Movimientos'!J252)</f>
        <v/>
      </c>
      <c r="J252" t="str">
        <f>IF('03_Movimientos'!A252="","",'03_Movimientos'!O252)</f>
        <v/>
      </c>
      <c r="K252" t="str">
        <f>IF('03_Movimientos'!A252="","",'03_Movimientos'!P252)</f>
        <v/>
      </c>
      <c r="L252" t="str">
        <f>IF('03_Movimientos'!A252="","",'03_Movimientos'!K252)</f>
        <v/>
      </c>
      <c r="M252">
        <f>IF(A252="",M251,SUMPRODUCT((('03_Movimientos'!$O$10:O252-K252)&gt;0)*(('03_Movimientos'!$O$10:O252-K252)&lt;='03_Movimientos'!$D$10:D252)*('03_Movimientos'!$I$10:I252&gt;0)*('03_Movimientos'!$O$10:O252-K252)*'03_Movimientos'!$E$10:E252+(('03_Movimientos'!$O$10:O252-K252)&gt;'03_Movimientos'!$D$10:D252)*('03_Movimientos'!$I$10:I252&gt;0)*'03_Movimientos'!$D$10:D252*'03_Movimientos'!$E$10:E252))</f>
        <v>1060.5</v>
      </c>
      <c r="N252">
        <f t="shared" si="15"/>
        <v>0</v>
      </c>
      <c r="O252">
        <f t="shared" si="12"/>
        <v>0</v>
      </c>
      <c r="P252">
        <f t="shared" si="13"/>
        <v>0</v>
      </c>
      <c r="Q252">
        <f t="shared" si="14"/>
        <v>0</v>
      </c>
      <c r="R252" s="26" t="str">
        <f>IF(COUNTA('03_Movimientos'!A252:H252)=0,"",'03_Movimientos'!Q252)</f>
        <v/>
      </c>
    </row>
    <row r="253" spans="1:18" ht="16.05" customHeight="1">
      <c r="A253" t="str">
        <f>IF('03_Movimientos'!A253="","",'03_Movimientos'!A253)</f>
        <v/>
      </c>
      <c r="B253" t="str">
        <f>IF('03_Movimientos'!A253="","",'03_Movimientos'!B253)</f>
        <v/>
      </c>
      <c r="C253" t="str">
        <f>IF('03_Movimientos'!A253="","",'03_Movimientos'!C253)</f>
        <v/>
      </c>
      <c r="D253" t="str">
        <f>IF('03_Movimientos'!A253="","",'03_Movimientos'!D253)</f>
        <v/>
      </c>
      <c r="E253" t="str">
        <f>IF('03_Movimientos'!A253="","",IFERROR('03_Movimientos'!E253,""))</f>
        <v/>
      </c>
      <c r="F253" t="str">
        <f>IF('03_Movimientos'!A253="","",'03_Movimientos'!F253)</f>
        <v/>
      </c>
      <c r="G253" t="str">
        <f>IF('03_Movimientos'!A253="","",IFERROR('03_Movimientos'!G253,""))</f>
        <v/>
      </c>
      <c r="H253" t="str">
        <f>IF('03_Movimientos'!A253="","",'03_Movimientos'!I253)</f>
        <v/>
      </c>
      <c r="I253" t="str">
        <f>IF('03_Movimientos'!A253="","",'03_Movimientos'!J253)</f>
        <v/>
      </c>
      <c r="J253" t="str">
        <f>IF('03_Movimientos'!A253="","",'03_Movimientos'!O253)</f>
        <v/>
      </c>
      <c r="K253" t="str">
        <f>IF('03_Movimientos'!A253="","",'03_Movimientos'!P253)</f>
        <v/>
      </c>
      <c r="L253" t="str">
        <f>IF('03_Movimientos'!A253="","",'03_Movimientos'!K253)</f>
        <v/>
      </c>
      <c r="M253">
        <f>IF(A253="",M252,SUMPRODUCT((('03_Movimientos'!$O$10:O253-K253)&gt;0)*(('03_Movimientos'!$O$10:O253-K253)&lt;='03_Movimientos'!$D$10:D253)*('03_Movimientos'!$I$10:I253&gt;0)*('03_Movimientos'!$O$10:O253-K253)*'03_Movimientos'!$E$10:E253+(('03_Movimientos'!$O$10:O253-K253)&gt;'03_Movimientos'!$D$10:D253)*('03_Movimientos'!$I$10:I253&gt;0)*'03_Movimientos'!$D$10:D253*'03_Movimientos'!$E$10:E253))</f>
        <v>1060.5</v>
      </c>
      <c r="N253">
        <f t="shared" si="15"/>
        <v>0</v>
      </c>
      <c r="O253">
        <f t="shared" si="12"/>
        <v>0</v>
      </c>
      <c r="P253">
        <f t="shared" si="13"/>
        <v>0</v>
      </c>
      <c r="Q253">
        <f t="shared" si="14"/>
        <v>0</v>
      </c>
      <c r="R253" s="26" t="str">
        <f>IF(COUNTA('03_Movimientos'!A253:H253)=0,"",'03_Movimientos'!Q253)</f>
        <v/>
      </c>
    </row>
    <row r="254" spans="1:18" ht="16.05" customHeight="1">
      <c r="A254" t="str">
        <f>IF('03_Movimientos'!A254="","",'03_Movimientos'!A254)</f>
        <v/>
      </c>
      <c r="B254" t="str">
        <f>IF('03_Movimientos'!A254="","",'03_Movimientos'!B254)</f>
        <v/>
      </c>
      <c r="C254" t="str">
        <f>IF('03_Movimientos'!A254="","",'03_Movimientos'!C254)</f>
        <v/>
      </c>
      <c r="D254" t="str">
        <f>IF('03_Movimientos'!A254="","",'03_Movimientos'!D254)</f>
        <v/>
      </c>
      <c r="E254" t="str">
        <f>IF('03_Movimientos'!A254="","",IFERROR('03_Movimientos'!E254,""))</f>
        <v/>
      </c>
      <c r="F254" t="str">
        <f>IF('03_Movimientos'!A254="","",'03_Movimientos'!F254)</f>
        <v/>
      </c>
      <c r="G254" t="str">
        <f>IF('03_Movimientos'!A254="","",IFERROR('03_Movimientos'!G254,""))</f>
        <v/>
      </c>
      <c r="H254" t="str">
        <f>IF('03_Movimientos'!A254="","",'03_Movimientos'!I254)</f>
        <v/>
      </c>
      <c r="I254" t="str">
        <f>IF('03_Movimientos'!A254="","",'03_Movimientos'!J254)</f>
        <v/>
      </c>
      <c r="J254" t="str">
        <f>IF('03_Movimientos'!A254="","",'03_Movimientos'!O254)</f>
        <v/>
      </c>
      <c r="K254" t="str">
        <f>IF('03_Movimientos'!A254="","",'03_Movimientos'!P254)</f>
        <v/>
      </c>
      <c r="L254" t="str">
        <f>IF('03_Movimientos'!A254="","",'03_Movimientos'!K254)</f>
        <v/>
      </c>
      <c r="M254">
        <f>IF(A254="",M253,SUMPRODUCT((('03_Movimientos'!$O$10:O254-K254)&gt;0)*(('03_Movimientos'!$O$10:O254-K254)&lt;='03_Movimientos'!$D$10:D254)*('03_Movimientos'!$I$10:I254&gt;0)*('03_Movimientos'!$O$10:O254-K254)*'03_Movimientos'!$E$10:E254+(('03_Movimientos'!$O$10:O254-K254)&gt;'03_Movimientos'!$D$10:D254)*('03_Movimientos'!$I$10:I254&gt;0)*'03_Movimientos'!$D$10:D254*'03_Movimientos'!$E$10:E254))</f>
        <v>1060.5</v>
      </c>
      <c r="N254">
        <f t="shared" si="15"/>
        <v>0</v>
      </c>
      <c r="O254">
        <f t="shared" si="12"/>
        <v>0</v>
      </c>
      <c r="P254">
        <f t="shared" si="13"/>
        <v>0</v>
      </c>
      <c r="Q254">
        <f t="shared" si="14"/>
        <v>0</v>
      </c>
      <c r="R254" s="26" t="str">
        <f>IF(COUNTA('03_Movimientos'!A254:H254)=0,"",'03_Movimientos'!Q254)</f>
        <v/>
      </c>
    </row>
    <row r="255" spans="1:18" ht="16.05" customHeight="1">
      <c r="A255" t="str">
        <f>IF('03_Movimientos'!A255="","",'03_Movimientos'!A255)</f>
        <v/>
      </c>
      <c r="B255" t="str">
        <f>IF('03_Movimientos'!A255="","",'03_Movimientos'!B255)</f>
        <v/>
      </c>
      <c r="C255" t="str">
        <f>IF('03_Movimientos'!A255="","",'03_Movimientos'!C255)</f>
        <v/>
      </c>
      <c r="D255" t="str">
        <f>IF('03_Movimientos'!A255="","",'03_Movimientos'!D255)</f>
        <v/>
      </c>
      <c r="E255" t="str">
        <f>IF('03_Movimientos'!A255="","",IFERROR('03_Movimientos'!E255,""))</f>
        <v/>
      </c>
      <c r="F255" t="str">
        <f>IF('03_Movimientos'!A255="","",'03_Movimientos'!F255)</f>
        <v/>
      </c>
      <c r="G255" t="str">
        <f>IF('03_Movimientos'!A255="","",IFERROR('03_Movimientos'!G255,""))</f>
        <v/>
      </c>
      <c r="H255" t="str">
        <f>IF('03_Movimientos'!A255="","",'03_Movimientos'!I255)</f>
        <v/>
      </c>
      <c r="I255" t="str">
        <f>IF('03_Movimientos'!A255="","",'03_Movimientos'!J255)</f>
        <v/>
      </c>
      <c r="J255" t="str">
        <f>IF('03_Movimientos'!A255="","",'03_Movimientos'!O255)</f>
        <v/>
      </c>
      <c r="K255" t="str">
        <f>IF('03_Movimientos'!A255="","",'03_Movimientos'!P255)</f>
        <v/>
      </c>
      <c r="L255" t="str">
        <f>IF('03_Movimientos'!A255="","",'03_Movimientos'!K255)</f>
        <v/>
      </c>
      <c r="M255">
        <f>IF(A255="",M254,SUMPRODUCT((('03_Movimientos'!$O$10:O255-K255)&gt;0)*(('03_Movimientos'!$O$10:O255-K255)&lt;='03_Movimientos'!$D$10:D255)*('03_Movimientos'!$I$10:I255&gt;0)*('03_Movimientos'!$O$10:O255-K255)*'03_Movimientos'!$E$10:E255+(('03_Movimientos'!$O$10:O255-K255)&gt;'03_Movimientos'!$D$10:D255)*('03_Movimientos'!$I$10:I255&gt;0)*'03_Movimientos'!$D$10:D255*'03_Movimientos'!$E$10:E255))</f>
        <v>1060.5</v>
      </c>
      <c r="N255">
        <f t="shared" si="15"/>
        <v>0</v>
      </c>
      <c r="O255">
        <f t="shared" si="12"/>
        <v>0</v>
      </c>
      <c r="P255">
        <f t="shared" si="13"/>
        <v>0</v>
      </c>
      <c r="Q255">
        <f t="shared" si="14"/>
        <v>0</v>
      </c>
      <c r="R255" s="26" t="str">
        <f>IF(COUNTA('03_Movimientos'!A255:H255)=0,"",'03_Movimientos'!Q255)</f>
        <v/>
      </c>
    </row>
    <row r="256" spans="1:18" ht="16.05" customHeight="1">
      <c r="A256" t="str">
        <f>IF('03_Movimientos'!A256="","",'03_Movimientos'!A256)</f>
        <v/>
      </c>
      <c r="B256" t="str">
        <f>IF('03_Movimientos'!A256="","",'03_Movimientos'!B256)</f>
        <v/>
      </c>
      <c r="C256" t="str">
        <f>IF('03_Movimientos'!A256="","",'03_Movimientos'!C256)</f>
        <v/>
      </c>
      <c r="D256" t="str">
        <f>IF('03_Movimientos'!A256="","",'03_Movimientos'!D256)</f>
        <v/>
      </c>
      <c r="E256" t="str">
        <f>IF('03_Movimientos'!A256="","",IFERROR('03_Movimientos'!E256,""))</f>
        <v/>
      </c>
      <c r="F256" t="str">
        <f>IF('03_Movimientos'!A256="","",'03_Movimientos'!F256)</f>
        <v/>
      </c>
      <c r="G256" t="str">
        <f>IF('03_Movimientos'!A256="","",IFERROR('03_Movimientos'!G256,""))</f>
        <v/>
      </c>
      <c r="H256" t="str">
        <f>IF('03_Movimientos'!A256="","",'03_Movimientos'!I256)</f>
        <v/>
      </c>
      <c r="I256" t="str">
        <f>IF('03_Movimientos'!A256="","",'03_Movimientos'!J256)</f>
        <v/>
      </c>
      <c r="J256" t="str">
        <f>IF('03_Movimientos'!A256="","",'03_Movimientos'!O256)</f>
        <v/>
      </c>
      <c r="K256" t="str">
        <f>IF('03_Movimientos'!A256="","",'03_Movimientos'!P256)</f>
        <v/>
      </c>
      <c r="L256" t="str">
        <f>IF('03_Movimientos'!A256="","",'03_Movimientos'!K256)</f>
        <v/>
      </c>
      <c r="M256">
        <f>IF(A256="",M255,SUMPRODUCT((('03_Movimientos'!$O$10:O256-K256)&gt;0)*(('03_Movimientos'!$O$10:O256-K256)&lt;='03_Movimientos'!$D$10:D256)*('03_Movimientos'!$I$10:I256&gt;0)*('03_Movimientos'!$O$10:O256-K256)*'03_Movimientos'!$E$10:E256+(('03_Movimientos'!$O$10:O256-K256)&gt;'03_Movimientos'!$D$10:D256)*('03_Movimientos'!$I$10:I256&gt;0)*'03_Movimientos'!$D$10:D256*'03_Movimientos'!$E$10:E256))</f>
        <v>1060.5</v>
      </c>
      <c r="N256">
        <f t="shared" si="15"/>
        <v>0</v>
      </c>
      <c r="O256">
        <f t="shared" si="12"/>
        <v>0</v>
      </c>
      <c r="P256">
        <f t="shared" si="13"/>
        <v>0</v>
      </c>
      <c r="Q256">
        <f t="shared" si="14"/>
        <v>0</v>
      </c>
      <c r="R256" s="26" t="str">
        <f>IF(COUNTA('03_Movimientos'!A256:H256)=0,"",'03_Movimientos'!Q256)</f>
        <v/>
      </c>
    </row>
    <row r="257" spans="1:18" ht="16.05" customHeight="1">
      <c r="A257" t="str">
        <f>IF('03_Movimientos'!A257="","",'03_Movimientos'!A257)</f>
        <v/>
      </c>
      <c r="B257" t="str">
        <f>IF('03_Movimientos'!A257="","",'03_Movimientos'!B257)</f>
        <v/>
      </c>
      <c r="C257" t="str">
        <f>IF('03_Movimientos'!A257="","",'03_Movimientos'!C257)</f>
        <v/>
      </c>
      <c r="D257" t="str">
        <f>IF('03_Movimientos'!A257="","",'03_Movimientos'!D257)</f>
        <v/>
      </c>
      <c r="E257" t="str">
        <f>IF('03_Movimientos'!A257="","",IFERROR('03_Movimientos'!E257,""))</f>
        <v/>
      </c>
      <c r="F257" t="str">
        <f>IF('03_Movimientos'!A257="","",'03_Movimientos'!F257)</f>
        <v/>
      </c>
      <c r="G257" t="str">
        <f>IF('03_Movimientos'!A257="","",IFERROR('03_Movimientos'!G257,""))</f>
        <v/>
      </c>
      <c r="H257" t="str">
        <f>IF('03_Movimientos'!A257="","",'03_Movimientos'!I257)</f>
        <v/>
      </c>
      <c r="I257" t="str">
        <f>IF('03_Movimientos'!A257="","",'03_Movimientos'!J257)</f>
        <v/>
      </c>
      <c r="J257" t="str">
        <f>IF('03_Movimientos'!A257="","",'03_Movimientos'!O257)</f>
        <v/>
      </c>
      <c r="K257" t="str">
        <f>IF('03_Movimientos'!A257="","",'03_Movimientos'!P257)</f>
        <v/>
      </c>
      <c r="L257" t="str">
        <f>IF('03_Movimientos'!A257="","",'03_Movimientos'!K257)</f>
        <v/>
      </c>
      <c r="M257">
        <f>IF(A257="",M256,SUMPRODUCT((('03_Movimientos'!$O$10:O257-K257)&gt;0)*(('03_Movimientos'!$O$10:O257-K257)&lt;='03_Movimientos'!$D$10:D257)*('03_Movimientos'!$I$10:I257&gt;0)*('03_Movimientos'!$O$10:O257-K257)*'03_Movimientos'!$E$10:E257+(('03_Movimientos'!$O$10:O257-K257)&gt;'03_Movimientos'!$D$10:D257)*('03_Movimientos'!$I$10:I257&gt;0)*'03_Movimientos'!$D$10:D257*'03_Movimientos'!$E$10:E257))</f>
        <v>1060.5</v>
      </c>
      <c r="N257">
        <f t="shared" si="15"/>
        <v>0</v>
      </c>
      <c r="O257">
        <f t="shared" si="12"/>
        <v>0</v>
      </c>
      <c r="P257">
        <f t="shared" si="13"/>
        <v>0</v>
      </c>
      <c r="Q257">
        <f t="shared" si="14"/>
        <v>0</v>
      </c>
      <c r="R257" s="26" t="str">
        <f>IF(COUNTA('03_Movimientos'!A257:H257)=0,"",'03_Movimientos'!Q257)</f>
        <v/>
      </c>
    </row>
    <row r="258" spans="1:18" ht="16.05" customHeight="1">
      <c r="A258" t="str">
        <f>IF('03_Movimientos'!A258="","",'03_Movimientos'!A258)</f>
        <v/>
      </c>
      <c r="B258" t="str">
        <f>IF('03_Movimientos'!A258="","",'03_Movimientos'!B258)</f>
        <v/>
      </c>
      <c r="C258" t="str">
        <f>IF('03_Movimientos'!A258="","",'03_Movimientos'!C258)</f>
        <v/>
      </c>
      <c r="D258" t="str">
        <f>IF('03_Movimientos'!A258="","",'03_Movimientos'!D258)</f>
        <v/>
      </c>
      <c r="E258" t="str">
        <f>IF('03_Movimientos'!A258="","",IFERROR('03_Movimientos'!E258,""))</f>
        <v/>
      </c>
      <c r="F258" t="str">
        <f>IF('03_Movimientos'!A258="","",'03_Movimientos'!F258)</f>
        <v/>
      </c>
      <c r="G258" t="str">
        <f>IF('03_Movimientos'!A258="","",IFERROR('03_Movimientos'!G258,""))</f>
        <v/>
      </c>
      <c r="H258" t="str">
        <f>IF('03_Movimientos'!A258="","",'03_Movimientos'!I258)</f>
        <v/>
      </c>
      <c r="I258" t="str">
        <f>IF('03_Movimientos'!A258="","",'03_Movimientos'!J258)</f>
        <v/>
      </c>
      <c r="J258" t="str">
        <f>IF('03_Movimientos'!A258="","",'03_Movimientos'!O258)</f>
        <v/>
      </c>
      <c r="K258" t="str">
        <f>IF('03_Movimientos'!A258="","",'03_Movimientos'!P258)</f>
        <v/>
      </c>
      <c r="L258" t="str">
        <f>IF('03_Movimientos'!A258="","",'03_Movimientos'!K258)</f>
        <v/>
      </c>
      <c r="M258">
        <f>IF(A258="",M257,SUMPRODUCT((('03_Movimientos'!$O$10:O258-K258)&gt;0)*(('03_Movimientos'!$O$10:O258-K258)&lt;='03_Movimientos'!$D$10:D258)*('03_Movimientos'!$I$10:I258&gt;0)*('03_Movimientos'!$O$10:O258-K258)*'03_Movimientos'!$E$10:E258+(('03_Movimientos'!$O$10:O258-K258)&gt;'03_Movimientos'!$D$10:D258)*('03_Movimientos'!$I$10:I258&gt;0)*'03_Movimientos'!$D$10:D258*'03_Movimientos'!$E$10:E258))</f>
        <v>1060.5</v>
      </c>
      <c r="N258">
        <f t="shared" si="15"/>
        <v>0</v>
      </c>
      <c r="O258">
        <f t="shared" si="12"/>
        <v>0</v>
      </c>
      <c r="P258">
        <f t="shared" si="13"/>
        <v>0</v>
      </c>
      <c r="Q258">
        <f t="shared" si="14"/>
        <v>0</v>
      </c>
      <c r="R258" s="26" t="str">
        <f>IF(COUNTA('03_Movimientos'!A258:H258)=0,"",'03_Movimientos'!Q258)</f>
        <v/>
      </c>
    </row>
    <row r="259" spans="1:18" ht="16.05" customHeight="1">
      <c r="A259" t="str">
        <f>IF('03_Movimientos'!A259="","",'03_Movimientos'!A259)</f>
        <v/>
      </c>
      <c r="B259" t="str">
        <f>IF('03_Movimientos'!A259="","",'03_Movimientos'!B259)</f>
        <v/>
      </c>
      <c r="C259" t="str">
        <f>IF('03_Movimientos'!A259="","",'03_Movimientos'!C259)</f>
        <v/>
      </c>
      <c r="D259" t="str">
        <f>IF('03_Movimientos'!A259="","",'03_Movimientos'!D259)</f>
        <v/>
      </c>
      <c r="E259" t="str">
        <f>IF('03_Movimientos'!A259="","",IFERROR('03_Movimientos'!E259,""))</f>
        <v/>
      </c>
      <c r="F259" t="str">
        <f>IF('03_Movimientos'!A259="","",'03_Movimientos'!F259)</f>
        <v/>
      </c>
      <c r="G259" t="str">
        <f>IF('03_Movimientos'!A259="","",IFERROR('03_Movimientos'!G259,""))</f>
        <v/>
      </c>
      <c r="H259" t="str">
        <f>IF('03_Movimientos'!A259="","",'03_Movimientos'!I259)</f>
        <v/>
      </c>
      <c r="I259" t="str">
        <f>IF('03_Movimientos'!A259="","",'03_Movimientos'!J259)</f>
        <v/>
      </c>
      <c r="J259" t="str">
        <f>IF('03_Movimientos'!A259="","",'03_Movimientos'!O259)</f>
        <v/>
      </c>
      <c r="K259" t="str">
        <f>IF('03_Movimientos'!A259="","",'03_Movimientos'!P259)</f>
        <v/>
      </c>
      <c r="L259" t="str">
        <f>IF('03_Movimientos'!A259="","",'03_Movimientos'!K259)</f>
        <v/>
      </c>
      <c r="M259">
        <f>IF(A259="",M258,SUMPRODUCT((('03_Movimientos'!$O$10:O259-K259)&gt;0)*(('03_Movimientos'!$O$10:O259-K259)&lt;='03_Movimientos'!$D$10:D259)*('03_Movimientos'!$I$10:I259&gt;0)*('03_Movimientos'!$O$10:O259-K259)*'03_Movimientos'!$E$10:E259+(('03_Movimientos'!$O$10:O259-K259)&gt;'03_Movimientos'!$D$10:D259)*('03_Movimientos'!$I$10:I259&gt;0)*'03_Movimientos'!$D$10:D259*'03_Movimientos'!$E$10:E259))</f>
        <v>1060.5</v>
      </c>
      <c r="N259">
        <f t="shared" si="15"/>
        <v>0</v>
      </c>
      <c r="O259">
        <f t="shared" si="12"/>
        <v>0</v>
      </c>
      <c r="P259">
        <f t="shared" si="13"/>
        <v>0</v>
      </c>
      <c r="Q259">
        <f t="shared" si="14"/>
        <v>0</v>
      </c>
      <c r="R259" s="26" t="str">
        <f>IF(COUNTA('03_Movimientos'!A259:H259)=0,"",'03_Movimientos'!Q259)</f>
        <v/>
      </c>
    </row>
  </sheetData>
  <mergeCells count="3">
    <mergeCell ref="A6:R6"/>
    <mergeCell ref="A1:R1"/>
    <mergeCell ref="A2:R2"/>
  </mergeCells>
  <conditionalFormatting sqref="M10:Q259">
    <cfRule type="expression" dxfId="6" priority="5">
      <formula>$A10=""</formula>
    </cfRule>
  </conditionalFormatting>
  <conditionalFormatting sqref="R10:R59">
    <cfRule type="expression" dxfId="5" priority="1">
      <formula>R10="REVISAR"</formula>
    </cfRule>
    <cfRule type="expression" dxfId="4" priority="2">
      <formula>R10="OK"</formula>
    </cfRule>
  </conditionalFormatting>
  <conditionalFormatting sqref="R10:R259">
    <cfRule type="expression" dxfId="3" priority="3">
      <formula>LEFT($R10,7)="REVISAR"</formula>
    </cfRule>
    <cfRule type="expression" dxfId="2" priority="4">
      <formula>$R10="OK"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0"/>
  <sheetViews>
    <sheetView workbookViewId="0">
      <selection activeCell="F28" sqref="F28"/>
    </sheetView>
  </sheetViews>
  <sheetFormatPr baseColWidth="10" defaultColWidth="8.796875" defaultRowHeight="13.8"/>
  <cols>
    <col min="1" max="1" width="22" style="31" customWidth="1"/>
    <col min="2" max="3" width="16" style="31" customWidth="1"/>
    <col min="4" max="4" width="5" style="31" customWidth="1"/>
    <col min="5" max="5" width="4" style="31" customWidth="1"/>
    <col min="6" max="6" width="22" style="31" customWidth="1"/>
    <col min="7" max="8" width="16" style="31" customWidth="1"/>
    <col min="9" max="9" width="5" style="31" customWidth="1"/>
    <col min="10" max="10" width="4" style="31" customWidth="1"/>
    <col min="11" max="11" width="22" style="31" customWidth="1"/>
    <col min="12" max="13" width="16" style="31" customWidth="1"/>
    <col min="14" max="14" width="5" style="31" customWidth="1"/>
    <col min="15" max="15" width="4" style="31" customWidth="1"/>
    <col min="16" max="16" width="22" style="31" customWidth="1"/>
    <col min="17" max="18" width="16" style="31" customWidth="1"/>
    <col min="19" max="19" width="4" style="31" customWidth="1"/>
    <col min="20" max="16384" width="8.796875" style="31"/>
  </cols>
  <sheetData>
    <row r="1" spans="1:19" ht="21">
      <c r="A1" s="62" t="s">
        <v>197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63"/>
      <c r="S1" s="63"/>
    </row>
    <row r="2" spans="1:19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65"/>
      <c r="S2" s="65"/>
    </row>
    <row r="3" spans="1:19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54"/>
      <c r="R3" s="54"/>
      <c r="S3" s="54"/>
    </row>
    <row r="4" spans="1:19">
      <c r="A4" s="67" t="str">
        <f>"Producto: "&amp;'03_Movimientos'!B4</f>
        <v>Producto: Termo Acero 500 ml</v>
      </c>
      <c r="B4" s="67"/>
      <c r="C4" s="67"/>
      <c r="D4" s="67"/>
      <c r="E4" s="67" t="str">
        <f>"SKU: "&amp;'03_Movimientos'!D4</f>
        <v>SKU: TER-500</v>
      </c>
      <c r="F4" s="67"/>
      <c r="G4" s="67"/>
      <c r="H4" s="67"/>
      <c r="I4" s="67" t="str">
        <f>"Unidad: "&amp;'03_Movimientos'!F4</f>
        <v>Unidad: Unidad</v>
      </c>
      <c r="J4" s="67"/>
      <c r="K4" s="67"/>
      <c r="L4" s="67"/>
      <c r="M4" s="67" t="str">
        <f>"Período: "&amp;'03_Movimientos'!H4</f>
        <v>Período: Mayo - Junio 2026</v>
      </c>
      <c r="N4" s="67"/>
      <c r="O4" s="67"/>
      <c r="P4" s="67"/>
      <c r="Q4" s="68"/>
      <c r="R4" s="68"/>
      <c r="S4" s="68"/>
    </row>
    <row r="5" spans="1:19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54"/>
      <c r="R5" s="54"/>
      <c r="S5" s="54"/>
    </row>
    <row r="6" spans="1:19">
      <c r="A6" s="69" t="s">
        <v>199</v>
      </c>
      <c r="B6" s="69"/>
      <c r="C6" s="69"/>
      <c r="D6" s="69"/>
      <c r="E6" s="69" t="s">
        <v>200</v>
      </c>
      <c r="F6" s="69"/>
      <c r="G6" s="69"/>
      <c r="H6" s="69"/>
      <c r="I6" s="69" t="s">
        <v>201</v>
      </c>
      <c r="J6" s="69"/>
      <c r="K6" s="69"/>
      <c r="L6" s="69"/>
      <c r="M6" s="69" t="s">
        <v>202</v>
      </c>
      <c r="N6" s="69"/>
      <c r="O6" s="69"/>
      <c r="P6" s="69"/>
      <c r="Q6" s="70"/>
      <c r="R6" s="70"/>
      <c r="S6" s="70"/>
    </row>
    <row r="7" spans="1:19" ht="17.399999999999999">
      <c r="A7" s="71">
        <f>IF(COUNTA('03_Movimientos'!$A$10:$A$259)=0,0,LOOKUP(2,1/('03_Movimientos'!$A$10:$A$259&lt;&gt;""),'03_Movimientos'!$K$10:$K$259))</f>
        <v>87</v>
      </c>
      <c r="B7" s="71"/>
      <c r="C7" s="71"/>
      <c r="D7" s="71"/>
      <c r="E7" s="72">
        <f>IF(COUNTA('04_Kardex_PEPS'!$A$10:$A$259)=0,0,LOOKUP(2,1/('04_Kardex_PEPS'!$A$10:$A$259&lt;&gt;""),'04_Kardex_PEPS'!$M$10:$M$259))</f>
        <v>1060.5</v>
      </c>
      <c r="F7" s="72"/>
      <c r="G7" s="72"/>
      <c r="H7" s="72"/>
      <c r="I7" s="72">
        <f>IF(COUNTA('03_Movimientos'!$A$10:$A$259)=0,0,LOOKUP(2,1/('03_Movimientos'!$A$10:$A$259&lt;&gt;""),'03_Movimientos'!$N$10:$N$259))</f>
        <v>1015.6144067796611</v>
      </c>
      <c r="J7" s="72"/>
      <c r="K7" s="72"/>
      <c r="L7" s="72"/>
      <c r="M7" s="73" t="str">
        <f>IF(COUNTA('03_Movimientos'!$A$10:$A$259)=0,"SIN DATOS",IF(COUNTIF('03_Movimientos'!$Q$10:$Q$259,"REVISAR*")&gt;0,"REVISAR","LISTO"))</f>
        <v>LISTO</v>
      </c>
      <c r="N7" s="73"/>
      <c r="O7" s="73"/>
      <c r="P7" s="73"/>
      <c r="Q7" s="74"/>
      <c r="R7" s="74"/>
      <c r="S7" s="74"/>
    </row>
    <row r="8" spans="1:19" ht="17.399999999999999">
      <c r="A8" s="75"/>
      <c r="B8" s="75"/>
      <c r="C8" s="75"/>
      <c r="D8" s="75"/>
      <c r="E8" s="54"/>
      <c r="F8" s="76"/>
      <c r="G8" s="76"/>
      <c r="H8" s="76"/>
      <c r="I8" s="76"/>
      <c r="J8" s="54"/>
      <c r="K8" s="76"/>
      <c r="L8" s="76"/>
      <c r="M8" s="76"/>
      <c r="N8" s="76"/>
      <c r="O8" s="54"/>
      <c r="P8" s="74"/>
      <c r="Q8" s="74"/>
      <c r="R8" s="74"/>
      <c r="S8" s="74"/>
    </row>
    <row r="9" spans="1:19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</row>
    <row r="10" spans="1:19">
      <c r="A10" s="77" t="s">
        <v>203</v>
      </c>
      <c r="B10" s="77"/>
      <c r="C10" s="77"/>
      <c r="D10" s="54"/>
      <c r="E10" s="54"/>
      <c r="F10" s="58" t="s">
        <v>204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</row>
    <row r="11" spans="1:19">
      <c r="A11" s="59" t="s">
        <v>205</v>
      </c>
      <c r="B11" s="59" t="s">
        <v>90</v>
      </c>
      <c r="C11" s="59" t="s">
        <v>99</v>
      </c>
      <c r="D11" s="54"/>
      <c r="E11" s="54"/>
      <c r="F11" s="78" t="s">
        <v>206</v>
      </c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</row>
    <row r="12" spans="1:19">
      <c r="A12" s="60" t="s">
        <v>207</v>
      </c>
      <c r="B12" s="79">
        <f>IF(COUNTA('03_Movimientos'!$A$10:$A$259)=0,0,LOOKUP(2,1/('03_Movimientos'!$A$10:$A$259&lt;&gt;""),'03_Movimientos'!$K$10:$K$259))</f>
        <v>87</v>
      </c>
      <c r="C12" s="79">
        <f>IF(COUNTA('03_Movimientos'!$A$10:$A$259)=0,0,LOOKUP(2,1/('03_Movimientos'!$A$10:$A$259&lt;&gt;""),'03_Movimientos'!$K$10:$K$259))</f>
        <v>87</v>
      </c>
      <c r="D12" s="54"/>
      <c r="E12" s="54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</row>
    <row r="13" spans="1:19">
      <c r="A13" s="60" t="s">
        <v>208</v>
      </c>
      <c r="B13" s="80">
        <f>IF(COUNTA('04_Kardex_PEPS'!$A$10:$A$259)=0,0,LOOKUP(2,1/('04_Kardex_PEPS'!$A$10:$A$259&lt;&gt;""),'04_Kardex_PEPS'!$M$10:$M$259))</f>
        <v>1060.5</v>
      </c>
      <c r="C13" s="80">
        <f>IF(COUNTA('03_Movimientos'!$A$10:$A$259)=0,0,LOOKUP(2,1/('03_Movimientos'!$A$10:$A$259&lt;&gt;""),'03_Movimientos'!$N$10:$N$259))</f>
        <v>1015.6144067796611</v>
      </c>
      <c r="D13" s="54"/>
      <c r="E13" s="54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</row>
    <row r="14" spans="1:19">
      <c r="A14" s="60" t="s">
        <v>117</v>
      </c>
      <c r="B14" s="80">
        <f>SUM('04_Kardex_PEPS'!$O$10:$O$259)</f>
        <v>2773.5</v>
      </c>
      <c r="C14" s="80">
        <f>SUMIFS('03_Movimientos'!$M$10:$M$259,'03_Movimientos'!$C$10:$C$259,"Venta")</f>
        <v>2820.6355932203387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</row>
    <row r="15" spans="1:19">
      <c r="A15" s="60" t="s">
        <v>209</v>
      </c>
      <c r="B15" s="80">
        <f>SUM('04_Kardex_PEPS'!$P$10:$P$259)</f>
        <v>36</v>
      </c>
      <c r="C15" s="80">
        <f>SUMIFS('03_Movimientos'!$M$10:$M$259,'03_Movimientos'!$C$10:$C$259,"Ajuste salida")</f>
        <v>33.75</v>
      </c>
      <c r="D15" s="54"/>
      <c r="E15" s="54"/>
      <c r="F15" s="81" t="str">
        <f>IF(COUNTA('03_Movimientos'!$A$10:$A$259)=0,"Carga movimientos en 03_Movimientos para ver resultados.",IF(COUNTIF('03_Movimientos'!$Q$10:$Q$259,"REVISAR*")&gt;0,"Corrige primero los movimientos marcados como REVISAR. La alerta indica el dato que falta o la inconsistencia a corregir.","Los datos están listos para comparar costo de ventas, inventario final y margen bruto."))</f>
        <v>Los datos están listos para comparar costo de ventas, inventario final y margen bruto.</v>
      </c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</row>
    <row r="16" spans="1:19">
      <c r="A16" s="60" t="s">
        <v>210</v>
      </c>
      <c r="B16" s="80">
        <f>SUM('03_Movimientos'!$J$10:$J$259)</f>
        <v>5090</v>
      </c>
      <c r="C16" s="80">
        <f>SUM('03_Movimientos'!$J$10:$J$259)</f>
        <v>5090</v>
      </c>
      <c r="D16" s="54"/>
      <c r="E16" s="54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</row>
    <row r="17" spans="1:19">
      <c r="A17" s="60" t="s">
        <v>132</v>
      </c>
      <c r="B17" s="80">
        <f>B16-B14</f>
        <v>2316.5</v>
      </c>
      <c r="C17" s="80">
        <f>C16-C14</f>
        <v>2269.3644067796613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</row>
    <row r="18" spans="1:19">
      <c r="A18" s="60" t="s">
        <v>211</v>
      </c>
      <c r="B18" s="82">
        <f>IF(B16=0,0,B17/B16)</f>
        <v>0.45510805500982321</v>
      </c>
      <c r="C18" s="82">
        <f>IF(C16=0,0,C17/C16)</f>
        <v>0.44584762412174095</v>
      </c>
      <c r="D18" s="54"/>
      <c r="E18" s="54"/>
      <c r="F18" s="83" t="s">
        <v>212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>
      <c r="A19" s="54"/>
      <c r="B19" s="54"/>
      <c r="C19" s="54"/>
      <c r="D19" s="54"/>
      <c r="E19" s="54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>
      <c r="A20" s="54"/>
      <c r="B20" s="54"/>
      <c r="C20" s="54"/>
      <c r="D20" s="54"/>
      <c r="E20" s="54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</row>
    <row r="22" spans="1:19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</row>
    <row r="23" spans="1:19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</row>
    <row r="24" spans="1:19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</row>
    <row r="25" spans="1:19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</row>
    <row r="26" spans="1:19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</row>
    <row r="27" spans="1:19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</row>
    <row r="28" spans="1:19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</row>
    <row r="29" spans="1:19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</row>
    <row r="30" spans="1:19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</row>
    <row r="31" spans="1:19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19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</row>
    <row r="33" spans="1:19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  <row r="34" spans="1:19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</row>
    <row r="35" spans="1:19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</row>
    <row r="36" spans="1:19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</row>
    <row r="37" spans="1:19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1:19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  <row r="39" spans="1:19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19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</row>
    <row r="41" spans="1:19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</row>
    <row r="42" spans="1:19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</row>
    <row r="43" spans="1:19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</row>
    <row r="44" spans="1:19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</row>
    <row r="45" spans="1:19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</row>
    <row r="46" spans="1:19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</row>
    <row r="47" spans="1:19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</row>
    <row r="48" spans="1:19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</row>
    <row r="49" spans="1:19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</row>
    <row r="50" spans="1:19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</row>
    <row r="51" spans="1:19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</row>
    <row r="52" spans="1:19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</row>
    <row r="53" spans="1:19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</row>
    <row r="54" spans="1:19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</row>
    <row r="55" spans="1:19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</row>
    <row r="56" spans="1:19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</row>
    <row r="57" spans="1:19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</row>
    <row r="58" spans="1:19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</row>
    <row r="59" spans="1:19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</row>
    <row r="60" spans="1:19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</row>
    <row r="61" spans="1:19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</row>
    <row r="62" spans="1:19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</row>
    <row r="63" spans="1:19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</row>
    <row r="64" spans="1:19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</row>
    <row r="65" spans="1:19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</row>
    <row r="66" spans="1:19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</row>
    <row r="67" spans="1:19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</row>
    <row r="68" spans="1:19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</row>
    <row r="69" spans="1:19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</row>
    <row r="70" spans="1:19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</row>
    <row r="71" spans="1:19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</row>
    <row r="72" spans="1:19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</row>
    <row r="73" spans="1:19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</row>
    <row r="74" spans="1:19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</row>
    <row r="75" spans="1:19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</row>
    <row r="76" spans="1:19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</row>
    <row r="77" spans="1:19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</row>
    <row r="78" spans="1:19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</row>
    <row r="79" spans="1:19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</row>
    <row r="80" spans="1:19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</row>
  </sheetData>
  <mergeCells count="18">
    <mergeCell ref="M6:P6"/>
    <mergeCell ref="M7:P7"/>
    <mergeCell ref="F10:S10"/>
    <mergeCell ref="F11:S13"/>
    <mergeCell ref="F15:S16"/>
    <mergeCell ref="F18:S20"/>
    <mergeCell ref="A1:P1"/>
    <mergeCell ref="A2:P2"/>
    <mergeCell ref="A4:D4"/>
    <mergeCell ref="E4:H4"/>
    <mergeCell ref="I4:L4"/>
    <mergeCell ref="M4:P4"/>
    <mergeCell ref="A6:D6"/>
    <mergeCell ref="A7:D7"/>
    <mergeCell ref="E6:H6"/>
    <mergeCell ref="E7:H7"/>
    <mergeCell ref="I6:L6"/>
    <mergeCell ref="I7:L7"/>
  </mergeCells>
  <conditionalFormatting sqref="P7:S8">
    <cfRule type="expression" dxfId="1" priority="1">
      <formula>P7="REVISAR"</formula>
    </cfRule>
    <cfRule type="expression" dxfId="0" priority="2">
      <formula>P7="LISTO"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01_Instrucciones</vt:lpstr>
      <vt:lpstr>02_Glosario</vt:lpstr>
      <vt:lpstr>03_Movimientos</vt:lpstr>
      <vt:lpstr>04_Kardex_PEPS</vt:lpstr>
      <vt:lpstr>05_Resumen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2026-06-19T21:24:01Z</dcterms:modified>
</cp:coreProperties>
</file>