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94E3B22-0209-48DC-A486-DBFB3DC1EF6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ciones" sheetId="1" r:id="rId1"/>
    <sheet name="Glosario" sheetId="2" r:id="rId2"/>
    <sheet name="Programación seman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1" i="3" l="1"/>
  <c r="O61" i="3"/>
  <c r="G61" i="3"/>
  <c r="K61" i="3" s="1"/>
  <c r="P60" i="3"/>
  <c r="O60" i="3"/>
  <c r="G60" i="3"/>
  <c r="K60" i="3" s="1"/>
  <c r="P59" i="3"/>
  <c r="O59" i="3"/>
  <c r="G59" i="3"/>
  <c r="K59" i="3" s="1"/>
  <c r="P58" i="3"/>
  <c r="O58" i="3"/>
  <c r="G58" i="3"/>
  <c r="K58" i="3" s="1"/>
  <c r="P57" i="3"/>
  <c r="O57" i="3"/>
  <c r="G57" i="3"/>
  <c r="K57" i="3" s="1"/>
  <c r="P56" i="3"/>
  <c r="O56" i="3"/>
  <c r="G56" i="3"/>
  <c r="K56" i="3" s="1"/>
  <c r="P55" i="3"/>
  <c r="O55" i="3"/>
  <c r="G55" i="3"/>
  <c r="K55" i="3" s="1"/>
  <c r="P54" i="3"/>
  <c r="O54" i="3"/>
  <c r="G54" i="3"/>
  <c r="K54" i="3" s="1"/>
  <c r="P53" i="3"/>
  <c r="O53" i="3"/>
  <c r="G53" i="3"/>
  <c r="K53" i="3" s="1"/>
  <c r="P52" i="3"/>
  <c r="O52" i="3"/>
  <c r="G52" i="3"/>
  <c r="K52" i="3" s="1"/>
  <c r="P51" i="3"/>
  <c r="O51" i="3"/>
  <c r="G51" i="3"/>
  <c r="K51" i="3" s="1"/>
  <c r="P50" i="3"/>
  <c r="O50" i="3"/>
  <c r="G50" i="3"/>
  <c r="K50" i="3" s="1"/>
  <c r="P49" i="3"/>
  <c r="O49" i="3"/>
  <c r="G49" i="3"/>
  <c r="K49" i="3" s="1"/>
  <c r="P48" i="3"/>
  <c r="O48" i="3"/>
  <c r="G48" i="3"/>
  <c r="K48" i="3" s="1"/>
  <c r="P47" i="3"/>
  <c r="O47" i="3"/>
  <c r="G47" i="3"/>
  <c r="K47" i="3" s="1"/>
  <c r="P46" i="3"/>
  <c r="O46" i="3"/>
  <c r="G46" i="3"/>
  <c r="K46" i="3" s="1"/>
  <c r="P45" i="3"/>
  <c r="O45" i="3"/>
  <c r="G45" i="3"/>
  <c r="K45" i="3" s="1"/>
  <c r="P44" i="3"/>
  <c r="O44" i="3"/>
  <c r="G44" i="3"/>
  <c r="K44" i="3" s="1"/>
  <c r="P43" i="3"/>
  <c r="O43" i="3"/>
  <c r="G43" i="3"/>
  <c r="K43" i="3" s="1"/>
  <c r="P42" i="3"/>
  <c r="O42" i="3"/>
  <c r="G42" i="3"/>
  <c r="K42" i="3" s="1"/>
  <c r="P41" i="3"/>
  <c r="O41" i="3"/>
  <c r="G41" i="3"/>
  <c r="K41" i="3" s="1"/>
  <c r="P40" i="3"/>
  <c r="O40" i="3"/>
  <c r="G40" i="3"/>
  <c r="K40" i="3" s="1"/>
  <c r="P39" i="3"/>
  <c r="O39" i="3"/>
  <c r="G39" i="3"/>
  <c r="K39" i="3" s="1"/>
  <c r="P38" i="3"/>
  <c r="O38" i="3"/>
  <c r="G38" i="3"/>
  <c r="K38" i="3" s="1"/>
  <c r="P37" i="3"/>
  <c r="O37" i="3"/>
  <c r="G37" i="3"/>
  <c r="K37" i="3" s="1"/>
  <c r="P36" i="3"/>
  <c r="O36" i="3"/>
  <c r="G36" i="3"/>
  <c r="K36" i="3" s="1"/>
  <c r="P35" i="3"/>
  <c r="O35" i="3"/>
  <c r="G35" i="3"/>
  <c r="K35" i="3" s="1"/>
  <c r="P34" i="3"/>
  <c r="O34" i="3"/>
  <c r="G34" i="3"/>
  <c r="K34" i="3" s="1"/>
  <c r="P33" i="3"/>
  <c r="O33" i="3"/>
  <c r="G33" i="3"/>
  <c r="K33" i="3" s="1"/>
  <c r="P32" i="3"/>
  <c r="O32" i="3"/>
  <c r="G32" i="3"/>
  <c r="K32" i="3" s="1"/>
  <c r="P31" i="3"/>
  <c r="O31" i="3"/>
  <c r="G31" i="3"/>
  <c r="K31" i="3" s="1"/>
  <c r="P30" i="3"/>
  <c r="O30" i="3"/>
  <c r="G30" i="3"/>
  <c r="K30" i="3" s="1"/>
  <c r="P29" i="3"/>
  <c r="O29" i="3"/>
  <c r="G29" i="3"/>
  <c r="K29" i="3" s="1"/>
  <c r="P28" i="3"/>
  <c r="O28" i="3"/>
  <c r="G28" i="3"/>
  <c r="K28" i="3" s="1"/>
  <c r="P27" i="3"/>
  <c r="O27" i="3"/>
  <c r="G27" i="3"/>
  <c r="K27" i="3" s="1"/>
  <c r="P26" i="3"/>
  <c r="O26" i="3"/>
  <c r="G26" i="3"/>
  <c r="K26" i="3" s="1"/>
  <c r="P25" i="3"/>
  <c r="O25" i="3"/>
  <c r="G25" i="3"/>
  <c r="K25" i="3" s="1"/>
  <c r="P24" i="3"/>
  <c r="O24" i="3"/>
  <c r="G24" i="3"/>
  <c r="K24" i="3" s="1"/>
  <c r="P23" i="3"/>
  <c r="O23" i="3"/>
  <c r="G23" i="3"/>
  <c r="K23" i="3" s="1"/>
  <c r="P22" i="3"/>
  <c r="O22" i="3"/>
  <c r="G22" i="3"/>
  <c r="K22" i="3" s="1"/>
  <c r="G21" i="3"/>
  <c r="K21" i="3" s="1"/>
  <c r="O21" i="3" s="1"/>
  <c r="P21" i="3" s="1"/>
  <c r="G20" i="3"/>
  <c r="K20" i="3" s="1"/>
  <c r="O20" i="3" s="1"/>
  <c r="P20" i="3" s="1"/>
  <c r="G19" i="3"/>
  <c r="K19" i="3" s="1"/>
  <c r="O19" i="3" s="1"/>
  <c r="P19" i="3" s="1"/>
  <c r="G18" i="3"/>
  <c r="K18" i="3" s="1"/>
  <c r="O18" i="3" s="1"/>
  <c r="P18" i="3" s="1"/>
  <c r="P17" i="3"/>
  <c r="O17" i="3"/>
  <c r="G17" i="3"/>
  <c r="K17" i="3" s="1"/>
  <c r="G16" i="3"/>
  <c r="K16" i="3" s="1"/>
  <c r="O16" i="3" s="1"/>
  <c r="P16" i="3" s="1"/>
  <c r="P15" i="3"/>
  <c r="O15" i="3"/>
  <c r="G15" i="3"/>
  <c r="K15" i="3" s="1"/>
  <c r="G14" i="3"/>
  <c r="K14" i="3" s="1"/>
  <c r="O14" i="3" s="1"/>
  <c r="P14" i="3" s="1"/>
  <c r="G13" i="3"/>
  <c r="K13" i="3" s="1"/>
  <c r="O13" i="3" s="1"/>
  <c r="P13" i="3" s="1"/>
  <c r="G12" i="3"/>
  <c r="K12" i="3" s="1"/>
  <c r="O12" i="3" s="1"/>
  <c r="P12" i="3" s="1"/>
  <c r="I6" i="3"/>
  <c r="G6" i="3"/>
  <c r="A6" i="3"/>
  <c r="E6" i="3" l="1"/>
  <c r="C6" i="3"/>
</calcChain>
</file>

<file path=xl/sharedStrings.xml><?xml version="1.0" encoding="utf-8"?>
<sst xmlns="http://schemas.openxmlformats.org/spreadsheetml/2006/main" count="261" uniqueCount="205">
  <si>
    <t>Plantilla de programación de producción</t>
  </si>
  <si>
    <t>Herramienta básica-intermedia para ordenar pedidos, detectar bloqueos y programar el trabajo semanal.</t>
  </si>
  <si>
    <t>Cómo usar la plantilla</t>
  </si>
  <si>
    <t>Paso</t>
  </si>
  <si>
    <t>Acción</t>
  </si>
  <si>
    <t>Qué debes hacer</t>
  </si>
  <si>
    <t>Resultado esperado</t>
  </si>
  <si>
    <t>1</t>
  </si>
  <si>
    <t>Revisa el ejemplo</t>
  </si>
  <si>
    <t>En la hoja “Programación semanal” encontrarás órdenes ficticias de un taller de muebles. Úsalas para entender el flujo antes de reemplazarlas.</t>
  </si>
  <si>
    <t>Comprender cómo se captura y prioriza la información.</t>
  </si>
  <si>
    <t>2</t>
  </si>
  <si>
    <t>Borra o reemplaza los datos</t>
  </si>
  <si>
    <t>Reemplaza los datos de ejemplo por tus órdenes reales. No elimines columnas ni filas completas: conserva las celdas grises porque contienen fórmulas. Usa las filas vacías ya incluidas para nuevos pedidos.</t>
  </si>
  <si>
    <t>La hoja queda lista para trabajar con tu operación.</t>
  </si>
  <si>
    <t>3</t>
  </si>
  <si>
    <t>Completa los datos para calcular la prioridad</t>
  </si>
  <si>
    <t>Registra pedido, cliente, fechas, margen, materiales, recurso crítico, horas estimadas, puntajes manuales, responsable y estado. Si los materiales están “Parcial” o “No”, la orden se mostrará como bloqueada. Si falta fecha prometida, margen, tiempo estimado o algún puntaje de 1 a 5, el nivel de prioridad quedará vacío y se resaltará en amarillo. Completa únicamente las celdas azul claro.</t>
  </si>
  <si>
    <t>La plantilla calcula fecha interna, urgencia, puntaje y nivel de prioridad.</t>
  </si>
  <si>
    <t>4</t>
  </si>
  <si>
    <t>Revisa pedidos bloqueados</t>
  </si>
  <si>
    <t>Todo pedido sin materiales, aprobación, diseño o recurso debe quedar con estado “Bloqueado”, una acción concreta y una persona responsable de resolverlo. La prioridad se mostrará como “Bloqueada”.</t>
  </si>
  <si>
    <t>Evitar programar trabajo que no puede avanzar.</t>
  </si>
  <si>
    <t>5</t>
  </si>
  <si>
    <t>Programa bloques de trabajo</t>
  </si>
  <si>
    <t>Asigna inicio, fin y responsable a los pedidos críticos y altos. Usa la fecha interna y el recurso crítico como base para definir la secuencia.</t>
  </si>
  <si>
    <t>El equipo sabe qué hacer primero y cuándo.</t>
  </si>
  <si>
    <t>6</t>
  </si>
  <si>
    <t>Actualiza a diario</t>
  </si>
  <si>
    <t>Al inicio del día confirma materiales, capacidad y responsables. A mitad de jornada ajusta solo si hay un cambio operativo real.</t>
  </si>
  <si>
    <t>Mantener un programa útil, no una lista desactualizada.</t>
  </si>
  <si>
    <t>Qué significa cada color</t>
  </si>
  <si>
    <t>Color</t>
  </si>
  <si>
    <t>Uso</t>
  </si>
  <si>
    <t>Azul claro</t>
  </si>
  <si>
    <t>Campos editables</t>
  </si>
  <si>
    <t>Completa o reemplaza estos datos.</t>
  </si>
  <si>
    <t>Gris claro</t>
  </si>
  <si>
    <t>Campos calculados</t>
  </si>
  <si>
    <t>No los edites; se calculan con la información de la fila.</t>
  </si>
  <si>
    <t>Rojo suave</t>
  </si>
  <si>
    <t>Alerta o bloqueo</t>
  </si>
  <si>
    <t>Revisa el pedido, material, fecha o estado.</t>
  </si>
  <si>
    <t>Amarillo suave</t>
  </si>
  <si>
    <t>Atención</t>
  </si>
  <si>
    <t>Revisa la prioridad o pendiente antes de iniciar.</t>
  </si>
  <si>
    <t>Verde suave</t>
  </si>
  <si>
    <t>Confirmación</t>
  </si>
  <si>
    <t>El pedido o dato está en una condición favorable.</t>
  </si>
  <si>
    <t>Reglas prácticas para que la programación funcione</t>
  </si>
  <si>
    <t>Regla</t>
  </si>
  <si>
    <t>Aplicación</t>
  </si>
  <si>
    <t>No programes pedidos bloqueados</t>
  </si>
  <si>
    <t>Si faltan materiales, aprobación, diseño o una máquina, registra el bloqueo y la acción necesaria antes de mover el pedido al programa.</t>
  </si>
  <si>
    <t>Usa la fecha interna</t>
  </si>
  <si>
    <t>Resta el margen de días a la fecha prometida. Usa la fecha interna para decidir qué orden debe terminarse antes y conservar tiempo para revisión, empaque y entrega.</t>
  </si>
  <si>
    <t>Protege el recurso crítico</t>
  </si>
  <si>
    <t>Programa primero los pedidos que necesitan la máquina, persona o estación que limita el flujo.</t>
  </si>
  <si>
    <t>No aceptes urgencias sin mover algo</t>
  </si>
  <si>
    <t>Cuando entre una urgencia, define qué pedido se mueve, quién lo aprueba y cuál será el nuevo compromiso.</t>
  </si>
  <si>
    <t>Revisa el programa dos veces al día</t>
  </si>
  <si>
    <t>Haz una revisión corta al inicio y otra a mitad de jornada. Evita cambiar todo el programa por presión o mensajes aislados.</t>
  </si>
  <si>
    <t>Nota importante</t>
  </si>
  <si>
    <t>Esta plantilla ayuda a ordenar prioridades y bloques de trabajo. No calcula automáticamente la capacidad por máquina, los turnos ni los cruces de horarios: antes de confirmar el programa, revisa que cada bloque se ajuste a la capacidad real y no se superponga en el mismo recurso.</t>
  </si>
  <si>
    <t>Glosario de términos usados en la plantilla</t>
  </si>
  <si>
    <t>Consulta esta hoja cuando necesites confirmar cómo capturar o interpretar un campo.</t>
  </si>
  <si>
    <t>Término</t>
  </si>
  <si>
    <t>Definición</t>
  </si>
  <si>
    <t>Ejemplo en la plantilla</t>
  </si>
  <si>
    <t>Semana</t>
  </si>
  <si>
    <t>Período de trabajo que agrupa las órdenes programadas.</t>
  </si>
  <si>
    <t>22–26 jun 2026.</t>
  </si>
  <si>
    <t>N.º de orden</t>
  </si>
  <si>
    <t>Código único que identifica un pedido u orden de producción.</t>
  </si>
  <si>
    <t>OP-001.</t>
  </si>
  <si>
    <t>Cliente</t>
  </si>
  <si>
    <t>Persona o empresa para la que se realiza el pedido.</t>
  </si>
  <si>
    <t>Café Horizonte.</t>
  </si>
  <si>
    <t>Producto / trabajo</t>
  </si>
  <si>
    <t>Artículo, servicio o tarea que debe completarse.</t>
  </si>
  <si>
    <t>Mesa de madera.</t>
  </si>
  <si>
    <t>Fecha prometida</t>
  </si>
  <si>
    <t>Fecha que se comunicó al cliente como compromiso de entrega.</t>
  </si>
  <si>
    <t>25/06/2026.</t>
  </si>
  <si>
    <t>Margen (días)</t>
  </si>
  <si>
    <t>Días reservados para revisión, empaque, despacho o correcciones.</t>
  </si>
  <si>
    <t>1 día.</t>
  </si>
  <si>
    <t>Fecha interna</t>
  </si>
  <si>
    <t>Último día recomendado para terminar producción antes de entregar.</t>
  </si>
  <si>
    <t>24/06/2026.</t>
  </si>
  <si>
    <t>Materiales disponibles</t>
  </si>
  <si>
    <t>Estado de los insumos necesarios para completar la orden. Si el valor es “Parcial” o “No”, la orden se trata como bloqueada hasta contar con el material completo. Si el valor es “Sí”, aporta 5 puntos al puntaje de prioridad.</t>
  </si>
  <si>
    <t>Sí, Parcial o No.</t>
  </si>
  <si>
    <t>Recurso crítico</t>
  </si>
  <si>
    <t>Máquina, estación o persona que limita el ritmo del proceso.</t>
  </si>
  <si>
    <t>Máquina de corte.</t>
  </si>
  <si>
    <t>Tiempo estimado</t>
  </si>
  <si>
    <t>Horas aproximadas requeridas para completar la orden.</t>
  </si>
  <si>
    <t>3,0 horas.</t>
  </si>
  <si>
    <t>Urgencia</t>
  </si>
  <si>
    <t>Puntaje automático de 1 a 5 basado en la cercanía de la fecha interna. 5 indica atención inmediata; 1 indica una fecha a más de 14 días.</t>
  </si>
  <si>
    <t>5 significa que debe atenderse de inmediato.</t>
  </si>
  <si>
    <t>Uso del recurso crítico</t>
  </si>
  <si>
    <t>Puntaje de 1 a 5 que indica qué tan importante es programar el pedido en el recurso limitante.</t>
  </si>
  <si>
    <t>5 si el pedido depende totalmente del recurso crítico.</t>
  </si>
  <si>
    <t>Facilidad de completar</t>
  </si>
  <si>
    <t>Puntaje de 1 a 5 según la facilidad de terminar la orden sin bloquear otras.</t>
  </si>
  <si>
    <t>5 si requiere pocas etapas y puede cerrarse rápido.</t>
  </si>
  <si>
    <t>Importancia comercial</t>
  </si>
  <si>
    <t>Puntaje de 1 a 5 según impacto en ventas, relación o compromiso con el cliente.</t>
  </si>
  <si>
    <t>5 para un cliente estratégico o una venta relevante.</t>
  </si>
  <si>
    <t>Puntaje de prioridad</t>
  </si>
  <si>
    <t>Resultado automático: urgencia + 5 puntos por materiales disponibles + uso del recurso + facilidad + importancia comercial. Si los materiales son “Parcial” o “No”, o el estado es “Bloqueado”, el puntaje es 0.</t>
  </si>
  <si>
    <t>Un puntaje alto requiere atención más cercana.</t>
  </si>
  <si>
    <t>Nivel de prioridad</t>
  </si>
  <si>
    <t>Clasificación automática que orienta la secuencia: Crítica, Alta, Media, Baja o Bloqueada. Una orden bloqueada no debe programarse.</t>
  </si>
  <si>
    <t>Crítica: programar primero y revisar a diario.</t>
  </si>
  <si>
    <t>Bloqueo / acción</t>
  </si>
  <si>
    <t>Motivo por el que una orden no puede avanzar y la acción necesaria para resolverlo.</t>
  </si>
  <si>
    <t>Falta tablero MDF: confirmar proveedor.</t>
  </si>
  <si>
    <t>Inicio programado</t>
  </si>
  <si>
    <t>Fecha y hora previstas para comenzar el trabajo.</t>
  </si>
  <si>
    <t>22/06/2026 08:00.</t>
  </si>
  <si>
    <t>Fin programado</t>
  </si>
  <si>
    <t>Fecha y hora previstas para finalizar el trabajo.</t>
  </si>
  <si>
    <t>22/06/2026 11:00.</t>
  </si>
  <si>
    <t>Responsable</t>
  </si>
  <si>
    <t>Persona encargada de ejecutar o coordinar la orden. Si el pedido está bloqueado, asigna a quien resolverá la acción indicada.</t>
  </si>
  <si>
    <t>Luis.</t>
  </si>
  <si>
    <t>Estado de ejecución</t>
  </si>
  <si>
    <t>Situación operativa actual de la orden.</t>
  </si>
  <si>
    <t>Pendiente, En proceso, Terminado o Bloqueado.</t>
  </si>
  <si>
    <t>Observaciones</t>
  </si>
  <si>
    <t>Información breve que ayuda a ejecutar o controlar el pedido.</t>
  </si>
  <si>
    <t>Validar acabado antes de empaque.</t>
  </si>
  <si>
    <t>Programación semanal de producción</t>
  </si>
  <si>
    <t>Captura tus órdenes, identifica bloqueos y programa la secuencia de trabajo. Edita únicamente las celdas en azul claro.</t>
  </si>
  <si>
    <t>Resumen de la semana</t>
  </si>
  <si>
    <t>Guía rápida de uso</t>
  </si>
  <si>
    <t>Órdenes registradas</t>
  </si>
  <si>
    <t>Críticas</t>
  </si>
  <si>
    <t>Bloqueadas</t>
  </si>
  <si>
    <t>Horas estimadas</t>
  </si>
  <si>
    <t>Terminadas</t>
  </si>
  <si>
    <t>1) Reemplaza los datos de ejemplo sin borrar columnas ni celdas grises.  2) Completa las celdas azul claro.  3) Revisa fecha interna, urgencia, puntaje y nivel. Si el nivel queda vacío, completa los datos clave.  4) Programa inicio, fin y responsable.  5) Actualiza el estado todos los días.</t>
  </si>
  <si>
    <t>Nota: la tabla incluye 50 filas. Reemplaza los datos de ejemplo y usa las filas vacías; no elimines columnas ni celdas grises con fórmulas. Cuando necesites más espacio, agrega una fila dentro de la tabla y verifica que las fórmulas se copien.</t>
  </si>
  <si>
    <t>Tiempo estimado (h)</t>
  </si>
  <si>
    <t>Urgencia (1-5)</t>
  </si>
  <si>
    <t>Uso recurso crítico (1-5)</t>
  </si>
  <si>
    <t>Facilidad de completar (1-5)</t>
  </si>
  <si>
    <t>Importancia comercial (1-5)</t>
  </si>
  <si>
    <t>22–26 jun 2026</t>
  </si>
  <si>
    <t>OP-001</t>
  </si>
  <si>
    <t>Café Horizonte</t>
  </si>
  <si>
    <t>Mesa de madera</t>
  </si>
  <si>
    <t>Sí</t>
  </si>
  <si>
    <t>Máquina de corte</t>
  </si>
  <si>
    <t>Luis</t>
  </si>
  <si>
    <t>En proceso</t>
  </si>
  <si>
    <t>OP-002</t>
  </si>
  <si>
    <t>Restaurante Nativa</t>
  </si>
  <si>
    <t>Sillas x12</t>
  </si>
  <si>
    <t>Pendiente</t>
  </si>
  <si>
    <t>Agrupar con OP-005 por acabado nogal.</t>
  </si>
  <si>
    <t>OP-003</t>
  </si>
  <si>
    <t>Librería Norte</t>
  </si>
  <si>
    <t>Repisas flotantes x8</t>
  </si>
  <si>
    <t>Ensamblaje</t>
  </si>
  <si>
    <t>Marta</t>
  </si>
  <si>
    <t>Puede avanzar en paralelo.</t>
  </si>
  <si>
    <t>OP-004</t>
  </si>
  <si>
    <t>Hotel Plaza</t>
  </si>
  <si>
    <t>Biblioteca modular</t>
  </si>
  <si>
    <t>No</t>
  </si>
  <si>
    <t>Bloqueado</t>
  </si>
  <si>
    <t>No programar hasta confirmar material.</t>
  </si>
  <si>
    <t>OP-005</t>
  </si>
  <si>
    <t>Oficina Punto</t>
  </si>
  <si>
    <t>Mesa de juntas</t>
  </si>
  <si>
    <t>Requiere acabado nogal.</t>
  </si>
  <si>
    <t>OP-006</t>
  </si>
  <si>
    <t>Casa Elena</t>
  </si>
  <si>
    <t>Banco de entrada</t>
  </si>
  <si>
    <t>Parcial</t>
  </si>
  <si>
    <t>Lijado y acabado</t>
  </si>
  <si>
    <t>Falta barniz mate: revisar inventario.</t>
  </si>
  <si>
    <t>Material parcial; no iniciar acabado.</t>
  </si>
  <si>
    <t>OP-007</t>
  </si>
  <si>
    <t>Cowork Central</t>
  </si>
  <si>
    <t>Escritorios x4</t>
  </si>
  <si>
    <t>Coordinar transporte el 29 de junio.</t>
  </si>
  <si>
    <t>OP-008</t>
  </si>
  <si>
    <t>Tienda Círculo</t>
  </si>
  <si>
    <t>Exhibidor pequeño</t>
  </si>
  <si>
    <t>Terminado</t>
  </si>
  <si>
    <t>Entregado a control de calidad.</t>
  </si>
  <si>
    <t>OP-009</t>
  </si>
  <si>
    <t>Bandejas de servicio x10</t>
  </si>
  <si>
    <t>Mismo acabado que OP-005.</t>
  </si>
  <si>
    <t>OP-010</t>
  </si>
  <si>
    <t>Boutique Luma</t>
  </si>
  <si>
    <t>Perchero metálico</t>
  </si>
  <si>
    <t>Soldadura</t>
  </si>
  <si>
    <t>Carlos</t>
  </si>
  <si>
    <t>Confirmar pintura negra mate.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</si>
</sst>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0.0"/>
    <numFmt numFmtId="166" formatCode="dd/mm/yyyy\ hh:mm"/>
  </numFmts>
  <fonts count="13">
    <font>
      <sz val="11"/>
      <name val="Carlito"/>
    </font>
    <font>
      <b/>
      <sz val="18"/>
      <color rgb="FFFFFFFF"/>
      <name val="Carlito"/>
    </font>
    <font>
      <sz val="10"/>
      <color rgb="FFFFFFFF"/>
      <name val="Carlito"/>
    </font>
    <font>
      <b/>
      <sz val="12"/>
      <color rgb="FFFFFFFF"/>
      <name val="Carlito"/>
    </font>
    <font>
      <b/>
      <sz val="10"/>
      <color rgb="FFFFFFFF"/>
      <name val="Carlito"/>
    </font>
    <font>
      <sz val="10"/>
      <color rgb="FF1F2937"/>
      <name val="Carlito"/>
    </font>
    <font>
      <i/>
      <sz val="10"/>
      <color rgb="FF0B1F3A"/>
      <name val="Carlito"/>
    </font>
    <font>
      <b/>
      <sz val="9"/>
      <color rgb="FFFFFFFF"/>
      <name val="Carlito"/>
    </font>
    <font>
      <b/>
      <sz val="18"/>
      <color rgb="FF0B1F3A"/>
      <name val="Carlito"/>
    </font>
    <font>
      <i/>
      <sz val="10"/>
      <color rgb="FFB45309"/>
      <name val="Carlito"/>
    </font>
    <font>
      <b/>
      <sz val="10"/>
      <color rgb="FF0B1F3A"/>
      <name val="Carlito"/>
    </font>
    <font>
      <sz val="10"/>
      <color rgb="FF0B1F3A"/>
      <name val="Carlito"/>
    </font>
    <font>
      <b/>
      <sz val="12"/>
      <color rgb="FF0B1F3A"/>
      <name val="Carlito"/>
    </font>
  </fonts>
  <fills count="20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A63"/>
      </patternFill>
    </fill>
    <fill>
      <patternFill patternType="solid">
        <fgColor rgb="FFEAF2F8"/>
      </patternFill>
    </fill>
    <fill>
      <patternFill patternType="solid">
        <fgColor rgb="FFF1F3F5"/>
      </patternFill>
    </fill>
    <fill>
      <patternFill patternType="solid">
        <fgColor rgb="FFFEF3C7"/>
      </patternFill>
    </fill>
    <fill>
      <patternFill patternType="solid">
        <fgColor rgb="FFF7FBFF"/>
      </patternFill>
    </fill>
    <fill>
      <patternFill patternType="solid">
        <fgColor rgb="FF2D5A88"/>
      </patternFill>
    </fill>
    <fill>
      <patternFill patternType="solid">
        <fgColor rgb="FFDDEBF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D1FAE5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0B1F3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164" fontId="5" fillId="4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6" fontId="5" fillId="4" borderId="0" xfId="0" applyNumberFormat="1" applyFont="1" applyFill="1" applyAlignment="1">
      <alignment vertical="center" wrapText="1"/>
    </xf>
    <xf numFmtId="1" fontId="5" fillId="4" borderId="0" xfId="0" applyNumberFormat="1" applyFont="1" applyFill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 wrapText="1"/>
    </xf>
    <xf numFmtId="1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6" fillId="7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9" fillId="6" borderId="0" xfId="0" applyFont="1" applyFill="1" applyAlignment="1">
      <alignment vertical="center" wrapText="1"/>
    </xf>
    <xf numFmtId="0" fontId="8" fillId="9" borderId="0" xfId="0" applyFont="1" applyFill="1" applyAlignment="1">
      <alignment horizontal="left" vertical="center"/>
    </xf>
    <xf numFmtId="0" fontId="0" fillId="10" borderId="0" xfId="0" applyFill="1"/>
    <xf numFmtId="0" fontId="11" fillId="11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left" vertical="center"/>
    </xf>
    <xf numFmtId="0" fontId="4" fillId="12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top" wrapText="1"/>
    </xf>
    <xf numFmtId="0" fontId="5" fillId="10" borderId="0" xfId="0" applyFont="1" applyFill="1" applyAlignment="1">
      <alignment vertical="top" wrapText="1"/>
    </xf>
    <xf numFmtId="0" fontId="3" fillId="12" borderId="0" xfId="0" applyFont="1" applyFill="1" applyAlignment="1">
      <alignment horizontal="left" vertical="center"/>
    </xf>
    <xf numFmtId="0" fontId="5" fillId="13" borderId="0" xfId="0" applyFont="1" applyFill="1" applyAlignment="1">
      <alignment vertical="top" wrapText="1"/>
    </xf>
    <xf numFmtId="0" fontId="5" fillId="14" borderId="0" xfId="0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5" fillId="16" borderId="0" xfId="0" applyFont="1" applyFill="1" applyAlignment="1">
      <alignment vertical="top" wrapText="1"/>
    </xf>
    <xf numFmtId="0" fontId="5" fillId="17" borderId="0" xfId="0" applyFont="1" applyFill="1" applyAlignment="1">
      <alignment vertical="top" wrapText="1"/>
    </xf>
    <xf numFmtId="0" fontId="4" fillId="12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vertical="center" wrapText="1"/>
    </xf>
    <xf numFmtId="0" fontId="5" fillId="10" borderId="0" xfId="0" applyFont="1" applyFill="1" applyAlignment="1">
      <alignment vertical="top" wrapText="1"/>
    </xf>
    <xf numFmtId="0" fontId="6" fillId="18" borderId="0" xfId="0" applyFont="1" applyFill="1" applyAlignment="1">
      <alignment vertical="center" wrapText="1"/>
    </xf>
    <xf numFmtId="0" fontId="1" fillId="19" borderId="0" xfId="0" applyFont="1" applyFill="1" applyAlignment="1">
      <alignment horizontal="left" vertical="center"/>
    </xf>
    <xf numFmtId="0" fontId="2" fillId="12" borderId="0" xfId="0" applyFont="1" applyFill="1" applyAlignment="1">
      <alignment vertical="center"/>
    </xf>
  </cellXfs>
  <cellStyles count="1">
    <cellStyle name="Normal" xfId="0" builtinId="0"/>
  </cellStyles>
  <dxfs count="22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6B7280"/>
      </font>
      <fill>
        <patternFill>
          <bgColor rgb="FFF3F4F6"/>
        </patternFill>
      </fill>
    </dxf>
    <dxf>
      <font>
        <b/>
        <color rgb="FF047857"/>
      </font>
      <fill>
        <patternFill>
          <bgColor rgb="FFD1FAE5"/>
        </patternFill>
      </fill>
    </dxf>
    <dxf>
      <font>
        <b/>
        <color rgb="FF0B1F3A"/>
      </font>
      <fill>
        <patternFill>
          <bgColor rgb="FFEAF2F8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B91C1C"/>
      </font>
      <fill>
        <patternFill>
          <bgColor rgb="FFFDE2E2"/>
        </patternFill>
      </fill>
    </dxf>
    <dxf>
      <font>
        <color rgb="FFB91C1C"/>
      </font>
      <fill>
        <patternFill>
          <bgColor rgb="FFFEE2E2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6B7280"/>
      </font>
      <fill>
        <patternFill>
          <bgColor rgb="FFE5E7EB"/>
        </patternFill>
      </fill>
    </dxf>
    <dxf>
      <font>
        <b/>
        <color rgb="FF0B1F3A"/>
      </font>
      <fill>
        <patternFill>
          <bgColor rgb="FFEAF2F8"/>
        </patternFill>
      </fill>
    </dxf>
    <dxf>
      <font>
        <b/>
        <color rgb="FF854D0E"/>
      </font>
      <fill>
        <patternFill>
          <bgColor rgb="FFFEFCE8"/>
        </patternFill>
      </fill>
    </dxf>
    <dxf>
      <font>
        <b/>
        <color rgb="FFB45309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047857"/>
      </font>
      <fill>
        <patternFill>
          <bgColor rgb="FFD1FAE5"/>
        </patternFill>
      </fill>
    </dxf>
    <dxf>
      <font>
        <b/>
        <color rgb="FFB45309"/>
      </font>
      <fill>
        <patternFill>
          <bgColor rgb="FFFEF3C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B91C1C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657517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F2ABEA-0C7A-4BF4-B869-AE4AD58DC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54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0</xdr:rowOff>
    </xdr:from>
    <xdr:to>
      <xdr:col>6</xdr:col>
      <xdr:colOff>343192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0CAB14-4A0D-4CF0-8EE6-9C860936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1800" y="0"/>
          <a:ext cx="211484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Terminos" displayName="GlosarioTerminos" ref="A4:C26" headerRowDxfId="2" dataDxfId="0" totalsRowDxfId="1">
  <tableColumns count="3">
    <tableColumn id="1" xr3:uid="{00000000-0010-0000-0000-000001000000}" name="Término" dataDxfId="5"/>
    <tableColumn id="2" xr3:uid="{00000000-0010-0000-0000-000002000000}" name="Definición" dataDxfId="4"/>
    <tableColumn id="3" xr3:uid="{00000000-0010-0000-0000-000003000000}" name="Ejemplo en la plantill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gramacionProduccion" displayName="ProgramacionProduccion" ref="A11:V61">
  <tableColumns count="22">
    <tableColumn id="1" xr3:uid="{00000000-0010-0000-0100-000001000000}" name="Semana"/>
    <tableColumn id="2" xr3:uid="{00000000-0010-0000-0100-000002000000}" name="N.º de orden"/>
    <tableColumn id="3" xr3:uid="{00000000-0010-0000-0100-000003000000}" name="Cliente"/>
    <tableColumn id="4" xr3:uid="{00000000-0010-0000-0100-000004000000}" name="Producto / trabajo"/>
    <tableColumn id="5" xr3:uid="{00000000-0010-0000-0100-000005000000}" name="Fecha prometida"/>
    <tableColumn id="6" xr3:uid="{00000000-0010-0000-0100-000006000000}" name="Margen (días)"/>
    <tableColumn id="7" xr3:uid="{00000000-0010-0000-0100-000007000000}" name="Fecha interna"/>
    <tableColumn id="8" xr3:uid="{00000000-0010-0000-0100-000008000000}" name="Materiales disponibles"/>
    <tableColumn id="9" xr3:uid="{00000000-0010-0000-0100-000009000000}" name="Recurso crítico"/>
    <tableColumn id="10" xr3:uid="{00000000-0010-0000-0100-00000A000000}" name="Tiempo estimado (h)"/>
    <tableColumn id="11" xr3:uid="{00000000-0010-0000-0100-00000B000000}" name="Urgencia (1-5)"/>
    <tableColumn id="12" xr3:uid="{00000000-0010-0000-0100-00000C000000}" name="Uso recurso crítico (1-5)"/>
    <tableColumn id="13" xr3:uid="{00000000-0010-0000-0100-00000D000000}" name="Facilidad de completar (1-5)"/>
    <tableColumn id="14" xr3:uid="{00000000-0010-0000-0100-00000E000000}" name="Importancia comercial (1-5)"/>
    <tableColumn id="15" xr3:uid="{00000000-0010-0000-0100-00000F000000}" name="Puntaje de prioridad"/>
    <tableColumn id="16" xr3:uid="{00000000-0010-0000-0100-000010000000}" name="Nivel de prioridad"/>
    <tableColumn id="17" xr3:uid="{00000000-0010-0000-0100-000011000000}" name="Bloqueo / acción"/>
    <tableColumn id="18" xr3:uid="{00000000-0010-0000-0100-000012000000}" name="Inicio programado"/>
    <tableColumn id="19" xr3:uid="{00000000-0010-0000-0100-000013000000}" name="Fin programado"/>
    <tableColumn id="20" xr3:uid="{00000000-0010-0000-0100-000014000000}" name="Responsable"/>
    <tableColumn id="21" xr3:uid="{00000000-0010-0000-0100-000015000000}" name="Estado de ejecución"/>
    <tableColumn id="22" xr3:uid="{00000000-0010-0000-0100-000016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workbookViewId="0">
      <selection activeCell="C18" sqref="C18"/>
    </sheetView>
  </sheetViews>
  <sheetFormatPr baseColWidth="10" defaultColWidth="19.09765625" defaultRowHeight="13.8"/>
  <cols>
    <col min="1" max="1" width="35.796875" style="19" customWidth="1"/>
    <col min="2" max="2" width="18.59765625" style="19" bestFit="1" customWidth="1"/>
    <col min="3" max="3" width="78.69921875" style="19" customWidth="1"/>
    <col min="4" max="4" width="39.09765625" style="19" customWidth="1"/>
    <col min="5" max="16384" width="19.09765625" style="19"/>
  </cols>
  <sheetData>
    <row r="1" spans="1:4" ht="22.8">
      <c r="A1" s="18" t="s">
        <v>0</v>
      </c>
      <c r="B1" s="18"/>
      <c r="C1" s="18"/>
      <c r="D1" s="18"/>
    </row>
    <row r="2" spans="1:4">
      <c r="A2" s="20" t="s">
        <v>1</v>
      </c>
      <c r="B2" s="20"/>
      <c r="C2" s="20"/>
      <c r="D2" s="20"/>
    </row>
    <row r="4" spans="1:4" ht="15.6">
      <c r="A4" s="21" t="s">
        <v>2</v>
      </c>
      <c r="B4" s="21"/>
      <c r="C4" s="21"/>
      <c r="D4" s="21"/>
    </row>
    <row r="5" spans="1:4">
      <c r="A5" s="22" t="s">
        <v>3</v>
      </c>
      <c r="B5" s="22" t="s">
        <v>4</v>
      </c>
      <c r="C5" s="22" t="s">
        <v>5</v>
      </c>
      <c r="D5" s="22" t="s">
        <v>6</v>
      </c>
    </row>
    <row r="6" spans="1:4" ht="26.4">
      <c r="A6" s="23" t="s">
        <v>7</v>
      </c>
      <c r="B6" s="24" t="s">
        <v>8</v>
      </c>
      <c r="C6" s="24" t="s">
        <v>9</v>
      </c>
      <c r="D6" s="24" t="s">
        <v>10</v>
      </c>
    </row>
    <row r="7" spans="1:4" ht="39.6">
      <c r="A7" s="23" t="s">
        <v>11</v>
      </c>
      <c r="B7" s="24" t="s">
        <v>12</v>
      </c>
      <c r="C7" s="24" t="s">
        <v>13</v>
      </c>
      <c r="D7" s="24" t="s">
        <v>14</v>
      </c>
    </row>
    <row r="8" spans="1:4" ht="52.8">
      <c r="A8" s="23" t="s">
        <v>15</v>
      </c>
      <c r="B8" s="24" t="s">
        <v>16</v>
      </c>
      <c r="C8" s="24" t="s">
        <v>17</v>
      </c>
      <c r="D8" s="24" t="s">
        <v>18</v>
      </c>
    </row>
    <row r="9" spans="1:4" ht="26.4">
      <c r="A9" s="23" t="s">
        <v>19</v>
      </c>
      <c r="B9" s="24" t="s">
        <v>20</v>
      </c>
      <c r="C9" s="24" t="s">
        <v>21</v>
      </c>
      <c r="D9" s="24" t="s">
        <v>22</v>
      </c>
    </row>
    <row r="10" spans="1:4" ht="26.4">
      <c r="A10" s="23" t="s">
        <v>23</v>
      </c>
      <c r="B10" s="24" t="s">
        <v>24</v>
      </c>
      <c r="C10" s="24" t="s">
        <v>25</v>
      </c>
      <c r="D10" s="24" t="s">
        <v>26</v>
      </c>
    </row>
    <row r="11" spans="1:4" ht="26.4">
      <c r="A11" s="23" t="s">
        <v>27</v>
      </c>
      <c r="B11" s="24" t="s">
        <v>28</v>
      </c>
      <c r="C11" s="24" t="s">
        <v>29</v>
      </c>
      <c r="D11" s="24" t="s">
        <v>30</v>
      </c>
    </row>
    <row r="13" spans="1:4" ht="15.6">
      <c r="A13" s="25" t="s">
        <v>31</v>
      </c>
      <c r="B13" s="25"/>
      <c r="C13" s="25"/>
      <c r="D13" s="25"/>
    </row>
    <row r="14" spans="1:4">
      <c r="A14" s="22" t="s">
        <v>32</v>
      </c>
      <c r="B14" s="22" t="s">
        <v>33</v>
      </c>
      <c r="C14" s="22" t="s">
        <v>5</v>
      </c>
    </row>
    <row r="15" spans="1:4">
      <c r="A15" s="26" t="s">
        <v>34</v>
      </c>
      <c r="B15" s="24" t="s">
        <v>35</v>
      </c>
      <c r="C15" s="24" t="s">
        <v>36</v>
      </c>
    </row>
    <row r="16" spans="1:4">
      <c r="A16" s="27" t="s">
        <v>37</v>
      </c>
      <c r="B16" s="24" t="s">
        <v>38</v>
      </c>
      <c r="C16" s="24" t="s">
        <v>39</v>
      </c>
    </row>
    <row r="17" spans="1:4">
      <c r="A17" s="28" t="s">
        <v>40</v>
      </c>
      <c r="B17" s="24" t="s">
        <v>41</v>
      </c>
      <c r="C17" s="24" t="s">
        <v>42</v>
      </c>
    </row>
    <row r="18" spans="1:4">
      <c r="A18" s="29" t="s">
        <v>43</v>
      </c>
      <c r="B18" s="24" t="s">
        <v>44</v>
      </c>
      <c r="C18" s="24" t="s">
        <v>45</v>
      </c>
    </row>
    <row r="19" spans="1:4">
      <c r="A19" s="30" t="s">
        <v>46</v>
      </c>
      <c r="B19" s="24" t="s">
        <v>47</v>
      </c>
      <c r="C19" s="24" t="s">
        <v>48</v>
      </c>
    </row>
    <row r="21" spans="1:4" ht="15.6">
      <c r="A21" s="25" t="s">
        <v>49</v>
      </c>
      <c r="B21" s="25"/>
      <c r="C21" s="25"/>
      <c r="D21" s="25"/>
    </row>
    <row r="22" spans="1:4">
      <c r="A22" s="22" t="s">
        <v>50</v>
      </c>
      <c r="B22" s="31" t="s">
        <v>51</v>
      </c>
      <c r="C22" s="31"/>
      <c r="D22" s="31"/>
    </row>
    <row r="23" spans="1:4">
      <c r="A23" s="32" t="s">
        <v>52</v>
      </c>
      <c r="B23" s="33" t="s">
        <v>53</v>
      </c>
      <c r="C23" s="33"/>
      <c r="D23" s="33"/>
    </row>
    <row r="24" spans="1:4">
      <c r="A24" s="32" t="s">
        <v>54</v>
      </c>
      <c r="B24" s="33" t="s">
        <v>55</v>
      </c>
      <c r="C24" s="33"/>
      <c r="D24" s="33"/>
    </row>
    <row r="25" spans="1:4">
      <c r="A25" s="32" t="s">
        <v>56</v>
      </c>
      <c r="B25" s="33" t="s">
        <v>57</v>
      </c>
      <c r="C25" s="33"/>
      <c r="D25" s="33"/>
    </row>
    <row r="26" spans="1:4">
      <c r="A26" s="32" t="s">
        <v>58</v>
      </c>
      <c r="B26" s="33" t="s">
        <v>59</v>
      </c>
      <c r="C26" s="33"/>
      <c r="D26" s="33"/>
    </row>
    <row r="27" spans="1:4">
      <c r="A27" s="32" t="s">
        <v>60</v>
      </c>
      <c r="B27" s="33" t="s">
        <v>61</v>
      </c>
      <c r="C27" s="33"/>
      <c r="D27" s="33"/>
    </row>
    <row r="29" spans="1:4" ht="15.6">
      <c r="A29" s="25" t="s">
        <v>62</v>
      </c>
      <c r="B29" s="25"/>
      <c r="C29" s="25"/>
      <c r="D29" s="25"/>
    </row>
    <row r="30" spans="1:4">
      <c r="A30" s="34" t="s">
        <v>63</v>
      </c>
      <c r="B30" s="34"/>
      <c r="C30" s="34"/>
      <c r="D30" s="34"/>
    </row>
    <row r="31" spans="1:4">
      <c r="A31" s="34"/>
      <c r="B31" s="34"/>
      <c r="C31" s="34"/>
      <c r="D31" s="34"/>
    </row>
    <row r="32" spans="1:4">
      <c r="A32" s="34"/>
      <c r="B32" s="34"/>
      <c r="C32" s="34"/>
      <c r="D32" s="34"/>
    </row>
  </sheetData>
  <sheetProtection algorithmName="SHA-512" hashValue="abQ4oFtxf2ouwZHIeDqX/gdF7bF4izBeps82PW1nAtRP9GBE/MSnj9QkSnkDEQZB1oX5MVRcCDWOdGjZbhDT9w==" saltValue="l60dL9r3LcTFKNEdKM150w==" spinCount="100000" sheet="1" objects="1" scenarios="1" formatCells="0" formatColumns="0" formatRows="0" insertColumns="0" sort="0" autoFilter="0" pivotTables="0"/>
  <mergeCells count="10">
    <mergeCell ref="A13:D13"/>
    <mergeCell ref="A21:D21"/>
    <mergeCell ref="A29:D29"/>
    <mergeCell ref="A30:D32"/>
    <mergeCell ref="B22:D22"/>
    <mergeCell ref="B23:D23"/>
    <mergeCell ref="B24:D24"/>
    <mergeCell ref="B25:D25"/>
    <mergeCell ref="B26:D26"/>
    <mergeCell ref="B27:D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abSelected="1" workbookViewId="0">
      <selection activeCell="B33" sqref="B33"/>
    </sheetView>
  </sheetViews>
  <sheetFormatPr baseColWidth="10" defaultColWidth="8.796875" defaultRowHeight="13.8"/>
  <cols>
    <col min="1" max="1" width="26" style="19" customWidth="1"/>
    <col min="2" max="2" width="66" style="19" customWidth="1"/>
    <col min="3" max="3" width="44" style="19" customWidth="1"/>
    <col min="4" max="16384" width="8.796875" style="19"/>
  </cols>
  <sheetData>
    <row r="1" spans="1:3" ht="22.8">
      <c r="A1" s="35" t="s">
        <v>64</v>
      </c>
      <c r="B1" s="35"/>
      <c r="C1" s="35"/>
    </row>
    <row r="2" spans="1:3">
      <c r="A2" s="36" t="s">
        <v>65</v>
      </c>
      <c r="B2" s="36"/>
      <c r="C2" s="36"/>
    </row>
    <row r="4" spans="1:3">
      <c r="A4" s="22" t="s">
        <v>66</v>
      </c>
      <c r="B4" s="22" t="s">
        <v>67</v>
      </c>
      <c r="C4" s="22" t="s">
        <v>68</v>
      </c>
    </row>
    <row r="5" spans="1:3">
      <c r="A5" s="24" t="s">
        <v>69</v>
      </c>
      <c r="B5" s="24" t="s">
        <v>70</v>
      </c>
      <c r="C5" s="24" t="s">
        <v>71</v>
      </c>
    </row>
    <row r="6" spans="1:3">
      <c r="A6" s="24" t="s">
        <v>72</v>
      </c>
      <c r="B6" s="24" t="s">
        <v>73</v>
      </c>
      <c r="C6" s="24" t="s">
        <v>74</v>
      </c>
    </row>
    <row r="7" spans="1:3">
      <c r="A7" s="24" t="s">
        <v>75</v>
      </c>
      <c r="B7" s="24" t="s">
        <v>76</v>
      </c>
      <c r="C7" s="24" t="s">
        <v>77</v>
      </c>
    </row>
    <row r="8" spans="1:3">
      <c r="A8" s="24" t="s">
        <v>78</v>
      </c>
      <c r="B8" s="24" t="s">
        <v>79</v>
      </c>
      <c r="C8" s="24" t="s">
        <v>80</v>
      </c>
    </row>
    <row r="9" spans="1:3">
      <c r="A9" s="24" t="s">
        <v>81</v>
      </c>
      <c r="B9" s="24" t="s">
        <v>82</v>
      </c>
      <c r="C9" s="24" t="s">
        <v>83</v>
      </c>
    </row>
    <row r="10" spans="1:3">
      <c r="A10" s="24" t="s">
        <v>84</v>
      </c>
      <c r="B10" s="24" t="s">
        <v>85</v>
      </c>
      <c r="C10" s="24" t="s">
        <v>86</v>
      </c>
    </row>
    <row r="11" spans="1:3">
      <c r="A11" s="24" t="s">
        <v>87</v>
      </c>
      <c r="B11" s="24" t="s">
        <v>88</v>
      </c>
      <c r="C11" s="24" t="s">
        <v>89</v>
      </c>
    </row>
    <row r="12" spans="1:3" ht="39.6">
      <c r="A12" s="24" t="s">
        <v>90</v>
      </c>
      <c r="B12" s="24" t="s">
        <v>91</v>
      </c>
      <c r="C12" s="24" t="s">
        <v>92</v>
      </c>
    </row>
    <row r="13" spans="1:3">
      <c r="A13" s="24" t="s">
        <v>93</v>
      </c>
      <c r="B13" s="24" t="s">
        <v>94</v>
      </c>
      <c r="C13" s="24" t="s">
        <v>95</v>
      </c>
    </row>
    <row r="14" spans="1:3">
      <c r="A14" s="24" t="s">
        <v>96</v>
      </c>
      <c r="B14" s="24" t="s">
        <v>97</v>
      </c>
      <c r="C14" s="24" t="s">
        <v>98</v>
      </c>
    </row>
    <row r="15" spans="1:3" ht="26.4">
      <c r="A15" s="24" t="s">
        <v>99</v>
      </c>
      <c r="B15" s="24" t="s">
        <v>100</v>
      </c>
      <c r="C15" s="24" t="s">
        <v>101</v>
      </c>
    </row>
    <row r="16" spans="1:3" ht="26.4">
      <c r="A16" s="24" t="s">
        <v>102</v>
      </c>
      <c r="B16" s="24" t="s">
        <v>103</v>
      </c>
      <c r="C16" s="24" t="s">
        <v>104</v>
      </c>
    </row>
    <row r="17" spans="1:3">
      <c r="A17" s="24" t="s">
        <v>105</v>
      </c>
      <c r="B17" s="24" t="s">
        <v>106</v>
      </c>
      <c r="C17" s="24" t="s">
        <v>107</v>
      </c>
    </row>
    <row r="18" spans="1:3">
      <c r="A18" s="24" t="s">
        <v>108</v>
      </c>
      <c r="B18" s="24" t="s">
        <v>109</v>
      </c>
      <c r="C18" s="24" t="s">
        <v>110</v>
      </c>
    </row>
    <row r="19" spans="1:3" ht="39.6">
      <c r="A19" s="24" t="s">
        <v>111</v>
      </c>
      <c r="B19" s="24" t="s">
        <v>112</v>
      </c>
      <c r="C19" s="24" t="s">
        <v>113</v>
      </c>
    </row>
    <row r="20" spans="1:3" ht="26.4">
      <c r="A20" s="24" t="s">
        <v>114</v>
      </c>
      <c r="B20" s="24" t="s">
        <v>115</v>
      </c>
      <c r="C20" s="24" t="s">
        <v>116</v>
      </c>
    </row>
    <row r="21" spans="1:3">
      <c r="A21" s="24" t="s">
        <v>117</v>
      </c>
      <c r="B21" s="24" t="s">
        <v>118</v>
      </c>
      <c r="C21" s="24" t="s">
        <v>119</v>
      </c>
    </row>
    <row r="22" spans="1:3">
      <c r="A22" s="24" t="s">
        <v>120</v>
      </c>
      <c r="B22" s="24" t="s">
        <v>121</v>
      </c>
      <c r="C22" s="24" t="s">
        <v>122</v>
      </c>
    </row>
    <row r="23" spans="1:3">
      <c r="A23" s="24" t="s">
        <v>123</v>
      </c>
      <c r="B23" s="24" t="s">
        <v>124</v>
      </c>
      <c r="C23" s="24" t="s">
        <v>125</v>
      </c>
    </row>
    <row r="24" spans="1:3" ht="26.4">
      <c r="A24" s="24" t="s">
        <v>126</v>
      </c>
      <c r="B24" s="24" t="s">
        <v>127</v>
      </c>
      <c r="C24" s="24" t="s">
        <v>128</v>
      </c>
    </row>
    <row r="25" spans="1:3">
      <c r="A25" s="24" t="s">
        <v>129</v>
      </c>
      <c r="B25" s="24" t="s">
        <v>130</v>
      </c>
      <c r="C25" s="24" t="s">
        <v>131</v>
      </c>
    </row>
    <row r="26" spans="1:3">
      <c r="A26" s="24" t="s">
        <v>132</v>
      </c>
      <c r="B26" s="24" t="s">
        <v>133</v>
      </c>
      <c r="C26" s="24" t="s">
        <v>134</v>
      </c>
    </row>
  </sheetData>
  <sheetProtection algorithmName="SHA-512" hashValue="745PiyzrpM9O3/atPTGOQXSjda3Q4V0n70r5v+kurl+5L24TRYVQAjVmG78ewZ6LHKVf7Ckmq+V1WCkw+WeNcA==" saltValue="mME2Wkb4DtHknLEfI97EUQ==" spinCount="100000" sheet="1" objects="1" scenarios="1" formatCells="0" formatColumns="0" formatRows="0" insertColumns="0" sort="0" autoFilter="0" pivotTables="0"/>
  <mergeCells count="2">
    <mergeCell ref="A1:C1"/>
    <mergeCell ref="A2:C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1"/>
  <sheetViews>
    <sheetView workbookViewId="0">
      <selection activeCell="V21" sqref="A21:V25"/>
    </sheetView>
  </sheetViews>
  <sheetFormatPr baseColWidth="10" defaultColWidth="8.796875" defaultRowHeight="13.8"/>
  <cols>
    <col min="1" max="1" width="18" customWidth="1"/>
    <col min="2" max="2" width="14" customWidth="1"/>
    <col min="3" max="3" width="23" customWidth="1"/>
    <col min="4" max="4" width="29" customWidth="1"/>
    <col min="5" max="5" width="14" customWidth="1"/>
    <col min="6" max="6" width="12" customWidth="1"/>
    <col min="7" max="7" width="14" customWidth="1"/>
    <col min="8" max="8" width="18" customWidth="1"/>
    <col min="9" max="9" width="23" customWidth="1"/>
    <col min="10" max="10" width="15" customWidth="1"/>
    <col min="11" max="11" width="14" customWidth="1"/>
    <col min="12" max="14" width="18" customWidth="1"/>
    <col min="15" max="16" width="16" customWidth="1"/>
    <col min="17" max="17" width="34" customWidth="1"/>
    <col min="18" max="19" width="20" customWidth="1"/>
    <col min="20" max="20" width="16" customWidth="1"/>
    <col min="21" max="21" width="18" customWidth="1"/>
    <col min="22" max="22" width="34" customWidth="1"/>
  </cols>
  <sheetData>
    <row r="1" spans="1:22" ht="28.8" customHeight="1">
      <c r="A1" s="13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9.2" customHeight="1">
      <c r="A2" s="14" t="s">
        <v>136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4" spans="1:22" ht="17.55" customHeight="1">
      <c r="A4" s="11" t="s">
        <v>137</v>
      </c>
      <c r="B4" s="11"/>
      <c r="C4" s="11"/>
      <c r="D4" s="11"/>
      <c r="E4" s="11"/>
      <c r="F4" s="11"/>
      <c r="G4" s="11"/>
      <c r="H4" s="11"/>
      <c r="I4" s="11"/>
      <c r="K4" s="11" t="s">
        <v>138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>
      <c r="A5" s="15" t="s">
        <v>139</v>
      </c>
      <c r="B5" s="15"/>
      <c r="C5" s="15" t="s">
        <v>140</v>
      </c>
      <c r="D5" s="15"/>
      <c r="E5" s="15" t="s">
        <v>141</v>
      </c>
      <c r="F5" s="15"/>
      <c r="G5" s="15" t="s">
        <v>142</v>
      </c>
      <c r="H5" s="15"/>
      <c r="I5" s="15" t="s">
        <v>143</v>
      </c>
      <c r="J5" s="15"/>
      <c r="K5" s="12" t="s">
        <v>144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A6" s="16">
        <f>COUNTA(B12:B61)</f>
        <v>10</v>
      </c>
      <c r="B6" s="16"/>
      <c r="C6" s="16">
        <f ca="1">COUNTIF(P12:P61,"Crítica")</f>
        <v>1</v>
      </c>
      <c r="D6" s="16"/>
      <c r="E6" s="16">
        <f ca="1">COUNTIF(P12:P61,"Bloqueada")</f>
        <v>2</v>
      </c>
      <c r="F6" s="16"/>
      <c r="G6" s="16">
        <f>SUM(J12:J61)</f>
        <v>41.5</v>
      </c>
      <c r="H6" s="16"/>
      <c r="I6" s="16">
        <f>COUNTIF(U12:U61,"Terminado")</f>
        <v>1</v>
      </c>
      <c r="J6" s="1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6"/>
      <c r="B7" s="16"/>
      <c r="C7" s="16"/>
      <c r="D7" s="16"/>
      <c r="E7" s="16"/>
      <c r="F7" s="16"/>
      <c r="G7" s="16"/>
      <c r="H7" s="16"/>
      <c r="I7" s="16"/>
      <c r="J7" s="16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9" spans="1:22" ht="20.85" customHeight="1">
      <c r="A9" s="17" t="s">
        <v>145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1" spans="1:22" ht="33.6" customHeight="1">
      <c r="A11" s="1" t="s">
        <v>69</v>
      </c>
      <c r="B11" s="1" t="s">
        <v>72</v>
      </c>
      <c r="C11" s="1" t="s">
        <v>75</v>
      </c>
      <c r="D11" s="1" t="s">
        <v>78</v>
      </c>
      <c r="E11" s="1" t="s">
        <v>81</v>
      </c>
      <c r="F11" s="1" t="s">
        <v>84</v>
      </c>
      <c r="G11" s="1" t="s">
        <v>87</v>
      </c>
      <c r="H11" s="1" t="s">
        <v>90</v>
      </c>
      <c r="I11" s="1" t="s">
        <v>93</v>
      </c>
      <c r="J11" s="1" t="s">
        <v>146</v>
      </c>
      <c r="K11" s="1" t="s">
        <v>147</v>
      </c>
      <c r="L11" s="1" t="s">
        <v>148</v>
      </c>
      <c r="M11" s="1" t="s">
        <v>149</v>
      </c>
      <c r="N11" s="1" t="s">
        <v>150</v>
      </c>
      <c r="O11" s="1" t="s">
        <v>111</v>
      </c>
      <c r="P11" s="1" t="s">
        <v>114</v>
      </c>
      <c r="Q11" s="1" t="s">
        <v>117</v>
      </c>
      <c r="R11" s="1" t="s">
        <v>120</v>
      </c>
      <c r="S11" s="1" t="s">
        <v>123</v>
      </c>
      <c r="T11" s="1" t="s">
        <v>126</v>
      </c>
      <c r="U11" s="1" t="s">
        <v>129</v>
      </c>
      <c r="V11" s="1" t="s">
        <v>132</v>
      </c>
    </row>
    <row r="12" spans="1:22" ht="22.35" customHeight="1">
      <c r="A12" s="2" t="s">
        <v>151</v>
      </c>
      <c r="B12" s="2" t="s">
        <v>152</v>
      </c>
      <c r="C12" s="2" t="s">
        <v>153</v>
      </c>
      <c r="D12" s="2" t="s">
        <v>154</v>
      </c>
      <c r="E12" s="3">
        <v>46196</v>
      </c>
      <c r="F12" s="6">
        <v>1</v>
      </c>
      <c r="G12" s="4">
        <f t="shared" ref="G12:G43" si="0">IF(OR(E12="",F12=""),"",E12-F12)</f>
        <v>46195</v>
      </c>
      <c r="H12" s="2" t="s">
        <v>155</v>
      </c>
      <c r="I12" s="2" t="s">
        <v>156</v>
      </c>
      <c r="J12" s="7">
        <v>3</v>
      </c>
      <c r="K12" s="8">
        <f t="shared" ref="K12:K43" ca="1" si="1">IF(G12="","",IF(G12&lt;TODAY(),5,IF(G12&lt;=TODAY()+1,5,IF(G12&lt;=TODAY()+3,4,IF(G12&lt;=TODAY()+7,3,IF(G12&lt;=TODAY()+14,2,1))))))</f>
        <v>5</v>
      </c>
      <c r="L12" s="6">
        <v>5</v>
      </c>
      <c r="M12" s="6">
        <v>4</v>
      </c>
      <c r="N12" s="6">
        <v>5</v>
      </c>
      <c r="O12" s="8">
        <f t="shared" ref="O12:O43" ca="1" si="2">IF(B12="","",IF(OR(H12="Parcial",H12="No",U12="Bloqueado"),0,IF(OR(E12="",F12="",H12&lt;&gt;"Sí",J12="",L12="",M12="",N12=""),"",K12+5+L12+M12+N12)))</f>
        <v>24</v>
      </c>
      <c r="P12" s="9" t="str">
        <f t="shared" ref="P12:P43" ca="1" si="3">IF(B12="","",IF(OR(H12="Parcial",H12="No",U12="Bloqueado"),"Bloqueada",IF(O12="","",IF(O12&gt;=22,"Crítica",IF(O12&gt;=17,"Alta",IF(O12&gt;=12,"Media","Baja"))))))</f>
        <v>Crítica</v>
      </c>
      <c r="Q12" s="2"/>
      <c r="R12" s="5">
        <v>46195.333333333336</v>
      </c>
      <c r="S12" s="5">
        <v>46195.458333333336</v>
      </c>
      <c r="T12" s="2" t="s">
        <v>157</v>
      </c>
      <c r="U12" s="10" t="s">
        <v>158</v>
      </c>
      <c r="V12" s="2" t="s">
        <v>134</v>
      </c>
    </row>
    <row r="13" spans="1:22" ht="22.35" customHeight="1">
      <c r="A13" s="2" t="s">
        <v>151</v>
      </c>
      <c r="B13" s="2" t="s">
        <v>159</v>
      </c>
      <c r="C13" s="2" t="s">
        <v>160</v>
      </c>
      <c r="D13" s="2" t="s">
        <v>161</v>
      </c>
      <c r="E13" s="3">
        <v>46198</v>
      </c>
      <c r="F13" s="6">
        <v>1</v>
      </c>
      <c r="G13" s="4">
        <f t="shared" si="0"/>
        <v>46197</v>
      </c>
      <c r="H13" s="2" t="s">
        <v>155</v>
      </c>
      <c r="I13" s="2" t="s">
        <v>156</v>
      </c>
      <c r="J13" s="7">
        <v>6</v>
      </c>
      <c r="K13" s="8">
        <f t="shared" ca="1" si="1"/>
        <v>4</v>
      </c>
      <c r="L13" s="6">
        <v>5</v>
      </c>
      <c r="M13" s="6">
        <v>2</v>
      </c>
      <c r="N13" s="6">
        <v>4</v>
      </c>
      <c r="O13" s="8">
        <f t="shared" ca="1" si="2"/>
        <v>20</v>
      </c>
      <c r="P13" s="9" t="str">
        <f t="shared" ca="1" si="3"/>
        <v>Alta</v>
      </c>
      <c r="Q13" s="2"/>
      <c r="R13" s="5">
        <v>46195.479166666664</v>
      </c>
      <c r="S13" s="5">
        <v>46196.729166666664</v>
      </c>
      <c r="T13" s="2" t="s">
        <v>157</v>
      </c>
      <c r="U13" s="10" t="s">
        <v>162</v>
      </c>
      <c r="V13" s="2" t="s">
        <v>163</v>
      </c>
    </row>
    <row r="14" spans="1:22" ht="22.35" customHeight="1">
      <c r="A14" s="2" t="s">
        <v>151</v>
      </c>
      <c r="B14" s="2" t="s">
        <v>164</v>
      </c>
      <c r="C14" s="2" t="s">
        <v>165</v>
      </c>
      <c r="D14" s="2" t="s">
        <v>166</v>
      </c>
      <c r="E14" s="3">
        <v>46197</v>
      </c>
      <c r="F14" s="6">
        <v>1</v>
      </c>
      <c r="G14" s="4">
        <f t="shared" si="0"/>
        <v>46196</v>
      </c>
      <c r="H14" s="2" t="s">
        <v>155</v>
      </c>
      <c r="I14" s="2" t="s">
        <v>167</v>
      </c>
      <c r="J14" s="7">
        <v>1.5</v>
      </c>
      <c r="K14" s="8">
        <f t="shared" ca="1" si="1"/>
        <v>4</v>
      </c>
      <c r="L14" s="6">
        <v>2</v>
      </c>
      <c r="M14" s="6">
        <v>5</v>
      </c>
      <c r="N14" s="6">
        <v>3</v>
      </c>
      <c r="O14" s="8">
        <f t="shared" ca="1" si="2"/>
        <v>19</v>
      </c>
      <c r="P14" s="9" t="str">
        <f t="shared" ca="1" si="3"/>
        <v>Alta</v>
      </c>
      <c r="Q14" s="2"/>
      <c r="R14" s="5">
        <v>46195.354166666664</v>
      </c>
      <c r="S14" s="5">
        <v>46195.416666666664</v>
      </c>
      <c r="T14" s="2" t="s">
        <v>168</v>
      </c>
      <c r="U14" s="10" t="s">
        <v>162</v>
      </c>
      <c r="V14" s="2" t="s">
        <v>169</v>
      </c>
    </row>
    <row r="15" spans="1:22" ht="22.35" customHeight="1">
      <c r="A15" s="2" t="s">
        <v>151</v>
      </c>
      <c r="B15" s="2" t="s">
        <v>170</v>
      </c>
      <c r="C15" s="2" t="s">
        <v>171</v>
      </c>
      <c r="D15" s="2" t="s">
        <v>172</v>
      </c>
      <c r="E15" s="3">
        <v>46200</v>
      </c>
      <c r="F15" s="6">
        <v>1</v>
      </c>
      <c r="G15" s="4">
        <f t="shared" si="0"/>
        <v>46199</v>
      </c>
      <c r="H15" s="2" t="s">
        <v>173</v>
      </c>
      <c r="I15" s="2" t="s">
        <v>156</v>
      </c>
      <c r="J15" s="7">
        <v>4</v>
      </c>
      <c r="K15" s="8">
        <f t="shared" ca="1" si="1"/>
        <v>3</v>
      </c>
      <c r="L15" s="6">
        <v>5</v>
      </c>
      <c r="M15" s="6">
        <v>2</v>
      </c>
      <c r="N15" s="6">
        <v>5</v>
      </c>
      <c r="O15" s="8">
        <f t="shared" si="2"/>
        <v>0</v>
      </c>
      <c r="P15" s="9" t="str">
        <f t="shared" si="3"/>
        <v>Bloqueada</v>
      </c>
      <c r="Q15" s="2" t="s">
        <v>119</v>
      </c>
      <c r="R15" s="5"/>
      <c r="S15" s="5"/>
      <c r="T15" s="2" t="s">
        <v>157</v>
      </c>
      <c r="U15" s="10" t="s">
        <v>174</v>
      </c>
      <c r="V15" s="2" t="s">
        <v>175</v>
      </c>
    </row>
    <row r="16" spans="1:22" ht="22.35" customHeight="1">
      <c r="A16" s="2" t="s">
        <v>151</v>
      </c>
      <c r="B16" s="2" t="s">
        <v>176</v>
      </c>
      <c r="C16" s="2" t="s">
        <v>177</v>
      </c>
      <c r="D16" s="2" t="s">
        <v>178</v>
      </c>
      <c r="E16" s="3">
        <v>46199</v>
      </c>
      <c r="F16" s="6">
        <v>1</v>
      </c>
      <c r="G16" s="4">
        <f t="shared" si="0"/>
        <v>46198</v>
      </c>
      <c r="H16" s="2" t="s">
        <v>155</v>
      </c>
      <c r="I16" s="2" t="s">
        <v>156</v>
      </c>
      <c r="J16" s="7">
        <v>6.5</v>
      </c>
      <c r="K16" s="8">
        <f t="shared" ca="1" si="1"/>
        <v>3</v>
      </c>
      <c r="L16" s="6">
        <v>5</v>
      </c>
      <c r="M16" s="6">
        <v>2</v>
      </c>
      <c r="N16" s="6">
        <v>5</v>
      </c>
      <c r="O16" s="8">
        <f t="shared" ca="1" si="2"/>
        <v>20</v>
      </c>
      <c r="P16" s="9" t="str">
        <f t="shared" ca="1" si="3"/>
        <v>Alta</v>
      </c>
      <c r="Q16" s="2"/>
      <c r="R16" s="5">
        <v>46196.333333333336</v>
      </c>
      <c r="S16" s="5">
        <v>46196.604166666664</v>
      </c>
      <c r="T16" s="2" t="s">
        <v>157</v>
      </c>
      <c r="U16" s="10" t="s">
        <v>162</v>
      </c>
      <c r="V16" s="2" t="s">
        <v>179</v>
      </c>
    </row>
    <row r="17" spans="1:22" ht="22.35" customHeight="1">
      <c r="A17" s="2" t="s">
        <v>151</v>
      </c>
      <c r="B17" s="2" t="s">
        <v>180</v>
      </c>
      <c r="C17" s="2" t="s">
        <v>181</v>
      </c>
      <c r="D17" s="2" t="s">
        <v>182</v>
      </c>
      <c r="E17" s="3">
        <v>46202</v>
      </c>
      <c r="F17" s="6">
        <v>1</v>
      </c>
      <c r="G17" s="4">
        <f t="shared" si="0"/>
        <v>46201</v>
      </c>
      <c r="H17" s="2" t="s">
        <v>183</v>
      </c>
      <c r="I17" s="2" t="s">
        <v>184</v>
      </c>
      <c r="J17" s="7">
        <v>2</v>
      </c>
      <c r="K17" s="8">
        <f t="shared" ca="1" si="1"/>
        <v>3</v>
      </c>
      <c r="L17" s="6">
        <v>3</v>
      </c>
      <c r="M17" s="6">
        <v>4</v>
      </c>
      <c r="N17" s="6">
        <v>3</v>
      </c>
      <c r="O17" s="8">
        <f t="shared" si="2"/>
        <v>0</v>
      </c>
      <c r="P17" s="9" t="str">
        <f t="shared" si="3"/>
        <v>Bloqueada</v>
      </c>
      <c r="Q17" s="2" t="s">
        <v>185</v>
      </c>
      <c r="R17" s="5"/>
      <c r="S17" s="5"/>
      <c r="T17" s="2" t="s">
        <v>168</v>
      </c>
      <c r="U17" s="10" t="s">
        <v>174</v>
      </c>
      <c r="V17" s="2" t="s">
        <v>186</v>
      </c>
    </row>
    <row r="18" spans="1:22" ht="22.35" customHeight="1">
      <c r="A18" s="2" t="s">
        <v>151</v>
      </c>
      <c r="B18" s="2" t="s">
        <v>187</v>
      </c>
      <c r="C18" s="2" t="s">
        <v>188</v>
      </c>
      <c r="D18" s="2" t="s">
        <v>189</v>
      </c>
      <c r="E18" s="3">
        <v>46203</v>
      </c>
      <c r="F18" s="6">
        <v>2</v>
      </c>
      <c r="G18" s="4">
        <f t="shared" si="0"/>
        <v>46201</v>
      </c>
      <c r="H18" s="2" t="s">
        <v>155</v>
      </c>
      <c r="I18" s="2" t="s">
        <v>156</v>
      </c>
      <c r="J18" s="7">
        <v>8</v>
      </c>
      <c r="K18" s="8">
        <f t="shared" ca="1" si="1"/>
        <v>3</v>
      </c>
      <c r="L18" s="6">
        <v>5</v>
      </c>
      <c r="M18" s="6">
        <v>1</v>
      </c>
      <c r="N18" s="6">
        <v>5</v>
      </c>
      <c r="O18" s="8">
        <f t="shared" ca="1" si="2"/>
        <v>19</v>
      </c>
      <c r="P18" s="9" t="str">
        <f t="shared" ca="1" si="3"/>
        <v>Alta</v>
      </c>
      <c r="Q18" s="2"/>
      <c r="R18" s="5">
        <v>46197.333333333336</v>
      </c>
      <c r="S18" s="5">
        <v>46198.666666666664</v>
      </c>
      <c r="T18" s="2" t="s">
        <v>157</v>
      </c>
      <c r="U18" s="10" t="s">
        <v>162</v>
      </c>
      <c r="V18" s="2" t="s">
        <v>190</v>
      </c>
    </row>
    <row r="19" spans="1:22" ht="22.35" customHeight="1">
      <c r="A19" s="2" t="s">
        <v>151</v>
      </c>
      <c r="B19" s="2" t="s">
        <v>191</v>
      </c>
      <c r="C19" s="2" t="s">
        <v>192</v>
      </c>
      <c r="D19" s="2" t="s">
        <v>193</v>
      </c>
      <c r="E19" s="3">
        <v>46197</v>
      </c>
      <c r="F19" s="6">
        <v>1</v>
      </c>
      <c r="G19" s="4">
        <f t="shared" si="0"/>
        <v>46196</v>
      </c>
      <c r="H19" s="2" t="s">
        <v>155</v>
      </c>
      <c r="I19" s="2" t="s">
        <v>167</v>
      </c>
      <c r="J19" s="7">
        <v>2.5</v>
      </c>
      <c r="K19" s="8">
        <f t="shared" ca="1" si="1"/>
        <v>4</v>
      </c>
      <c r="L19" s="6">
        <v>2</v>
      </c>
      <c r="M19" s="6">
        <v>4</v>
      </c>
      <c r="N19" s="6">
        <v>4</v>
      </c>
      <c r="O19" s="8">
        <f t="shared" ca="1" si="2"/>
        <v>19</v>
      </c>
      <c r="P19" s="9" t="str">
        <f t="shared" ca="1" si="3"/>
        <v>Alta</v>
      </c>
      <c r="Q19" s="2"/>
      <c r="R19" s="5">
        <v>46195.416666666664</v>
      </c>
      <c r="S19" s="5">
        <v>46195.520833333336</v>
      </c>
      <c r="T19" s="2" t="s">
        <v>168</v>
      </c>
      <c r="U19" s="10" t="s">
        <v>194</v>
      </c>
      <c r="V19" s="2" t="s">
        <v>195</v>
      </c>
    </row>
    <row r="20" spans="1:22" ht="22.35" customHeight="1">
      <c r="A20" s="2" t="s">
        <v>151</v>
      </c>
      <c r="B20" s="2" t="s">
        <v>196</v>
      </c>
      <c r="C20" s="2" t="s">
        <v>153</v>
      </c>
      <c r="D20" s="2" t="s">
        <v>197</v>
      </c>
      <c r="E20" s="3">
        <v>46199</v>
      </c>
      <c r="F20" s="6">
        <v>1</v>
      </c>
      <c r="G20" s="4">
        <f t="shared" si="0"/>
        <v>46198</v>
      </c>
      <c r="H20" s="2" t="s">
        <v>155</v>
      </c>
      <c r="I20" s="2" t="s">
        <v>184</v>
      </c>
      <c r="J20" s="7">
        <v>3.5</v>
      </c>
      <c r="K20" s="8">
        <f t="shared" ca="1" si="1"/>
        <v>3</v>
      </c>
      <c r="L20" s="6">
        <v>3</v>
      </c>
      <c r="M20" s="6">
        <v>4</v>
      </c>
      <c r="N20" s="6">
        <v>4</v>
      </c>
      <c r="O20" s="8">
        <f t="shared" ca="1" si="2"/>
        <v>19</v>
      </c>
      <c r="P20" s="9" t="str">
        <f t="shared" ca="1" si="3"/>
        <v>Alta</v>
      </c>
      <c r="Q20" s="2"/>
      <c r="R20" s="5">
        <v>46197.333333333336</v>
      </c>
      <c r="S20" s="5">
        <v>46197.479166666664</v>
      </c>
      <c r="T20" s="2" t="s">
        <v>168</v>
      </c>
      <c r="U20" s="10" t="s">
        <v>162</v>
      </c>
      <c r="V20" s="2" t="s">
        <v>198</v>
      </c>
    </row>
    <row r="21" spans="1:22" ht="22.35" customHeight="1">
      <c r="A21" s="2" t="s">
        <v>151</v>
      </c>
      <c r="B21" s="2" t="s">
        <v>199</v>
      </c>
      <c r="C21" s="2" t="s">
        <v>200</v>
      </c>
      <c r="D21" s="2" t="s">
        <v>201</v>
      </c>
      <c r="E21" s="3">
        <v>46204</v>
      </c>
      <c r="F21" s="6">
        <v>1</v>
      </c>
      <c r="G21" s="4">
        <f t="shared" si="0"/>
        <v>46203</v>
      </c>
      <c r="H21" s="2" t="s">
        <v>155</v>
      </c>
      <c r="I21" s="2" t="s">
        <v>202</v>
      </c>
      <c r="J21" s="7">
        <v>4.5</v>
      </c>
      <c r="K21" s="8">
        <f t="shared" ca="1" si="1"/>
        <v>2</v>
      </c>
      <c r="L21" s="6">
        <v>4</v>
      </c>
      <c r="M21" s="6">
        <v>3</v>
      </c>
      <c r="N21" s="6">
        <v>3</v>
      </c>
      <c r="O21" s="8">
        <f t="shared" ca="1" si="2"/>
        <v>17</v>
      </c>
      <c r="P21" s="9" t="str">
        <f t="shared" ca="1" si="3"/>
        <v>Alta</v>
      </c>
      <c r="Q21" s="2"/>
      <c r="R21" s="5">
        <v>46198.333333333336</v>
      </c>
      <c r="S21" s="5">
        <v>46198.520833333336</v>
      </c>
      <c r="T21" s="2" t="s">
        <v>203</v>
      </c>
      <c r="U21" s="10" t="s">
        <v>162</v>
      </c>
      <c r="V21" s="2" t="s">
        <v>204</v>
      </c>
    </row>
    <row r="22" spans="1:22" ht="22.35" customHeight="1">
      <c r="A22" s="2"/>
      <c r="B22" s="2"/>
      <c r="C22" s="2"/>
      <c r="D22" s="2"/>
      <c r="E22" s="3"/>
      <c r="F22" s="6"/>
      <c r="G22" s="4" t="str">
        <f t="shared" si="0"/>
        <v/>
      </c>
      <c r="H22" s="2"/>
      <c r="I22" s="2"/>
      <c r="J22" s="7"/>
      <c r="K22" s="8" t="str">
        <f t="shared" ca="1" si="1"/>
        <v/>
      </c>
      <c r="L22" s="6"/>
      <c r="M22" s="6"/>
      <c r="N22" s="6"/>
      <c r="O22" s="8" t="str">
        <f t="shared" si="2"/>
        <v/>
      </c>
      <c r="P22" s="9" t="str">
        <f t="shared" si="3"/>
        <v/>
      </c>
      <c r="Q22" s="2"/>
      <c r="R22" s="5"/>
      <c r="S22" s="5"/>
      <c r="T22" s="2"/>
      <c r="U22" s="10"/>
      <c r="V22" s="2"/>
    </row>
    <row r="23" spans="1:22" ht="22.35" customHeight="1">
      <c r="A23" s="2"/>
      <c r="B23" s="2"/>
      <c r="C23" s="2"/>
      <c r="D23" s="2"/>
      <c r="E23" s="3"/>
      <c r="F23" s="6"/>
      <c r="G23" s="4" t="str">
        <f t="shared" si="0"/>
        <v/>
      </c>
      <c r="H23" s="2"/>
      <c r="I23" s="2"/>
      <c r="J23" s="7"/>
      <c r="K23" s="8" t="str">
        <f t="shared" ca="1" si="1"/>
        <v/>
      </c>
      <c r="L23" s="6"/>
      <c r="M23" s="6"/>
      <c r="N23" s="6"/>
      <c r="O23" s="8" t="str">
        <f t="shared" si="2"/>
        <v/>
      </c>
      <c r="P23" s="9" t="str">
        <f t="shared" si="3"/>
        <v/>
      </c>
      <c r="Q23" s="2"/>
      <c r="R23" s="5"/>
      <c r="S23" s="5"/>
      <c r="T23" s="2"/>
      <c r="U23" s="10"/>
      <c r="V23" s="2"/>
    </row>
    <row r="24" spans="1:22" ht="22.35" customHeight="1">
      <c r="A24" s="2"/>
      <c r="B24" s="2"/>
      <c r="C24" s="2"/>
      <c r="D24" s="2"/>
      <c r="E24" s="3"/>
      <c r="F24" s="6"/>
      <c r="G24" s="4" t="str">
        <f t="shared" si="0"/>
        <v/>
      </c>
      <c r="H24" s="2"/>
      <c r="I24" s="2"/>
      <c r="J24" s="7"/>
      <c r="K24" s="8" t="str">
        <f t="shared" ca="1" si="1"/>
        <v/>
      </c>
      <c r="L24" s="6"/>
      <c r="M24" s="6"/>
      <c r="N24" s="6"/>
      <c r="O24" s="8" t="str">
        <f t="shared" si="2"/>
        <v/>
      </c>
      <c r="P24" s="9" t="str">
        <f t="shared" si="3"/>
        <v/>
      </c>
      <c r="Q24" s="2"/>
      <c r="R24" s="5"/>
      <c r="S24" s="5"/>
      <c r="T24" s="2"/>
      <c r="U24" s="10"/>
      <c r="V24" s="2"/>
    </row>
    <row r="25" spans="1:22" ht="22.35" customHeight="1">
      <c r="A25" s="2"/>
      <c r="B25" s="2"/>
      <c r="C25" s="2"/>
      <c r="D25" s="2"/>
      <c r="E25" s="3"/>
      <c r="F25" s="6"/>
      <c r="G25" s="4" t="str">
        <f t="shared" si="0"/>
        <v/>
      </c>
      <c r="H25" s="2"/>
      <c r="I25" s="2"/>
      <c r="J25" s="7"/>
      <c r="K25" s="8" t="str">
        <f t="shared" ca="1" si="1"/>
        <v/>
      </c>
      <c r="L25" s="6"/>
      <c r="M25" s="6"/>
      <c r="N25" s="6"/>
      <c r="O25" s="8" t="str">
        <f t="shared" si="2"/>
        <v/>
      </c>
      <c r="P25" s="9" t="str">
        <f t="shared" si="3"/>
        <v/>
      </c>
      <c r="Q25" s="2"/>
      <c r="R25" s="5"/>
      <c r="S25" s="5"/>
      <c r="T25" s="2"/>
      <c r="U25" s="10"/>
      <c r="V25" s="2"/>
    </row>
    <row r="26" spans="1:22" ht="22.35" customHeight="1">
      <c r="A26" s="2"/>
      <c r="B26" s="2"/>
      <c r="C26" s="2"/>
      <c r="D26" s="2"/>
      <c r="E26" s="3"/>
      <c r="F26" s="6"/>
      <c r="G26" s="4" t="str">
        <f t="shared" si="0"/>
        <v/>
      </c>
      <c r="H26" s="2"/>
      <c r="I26" s="2"/>
      <c r="J26" s="7"/>
      <c r="K26" s="8" t="str">
        <f t="shared" ca="1" si="1"/>
        <v/>
      </c>
      <c r="L26" s="6"/>
      <c r="M26" s="6"/>
      <c r="N26" s="6"/>
      <c r="O26" s="8" t="str">
        <f t="shared" si="2"/>
        <v/>
      </c>
      <c r="P26" s="9" t="str">
        <f t="shared" si="3"/>
        <v/>
      </c>
      <c r="Q26" s="2"/>
      <c r="R26" s="5"/>
      <c r="S26" s="5"/>
      <c r="T26" s="2"/>
      <c r="U26" s="10"/>
      <c r="V26" s="2"/>
    </row>
    <row r="27" spans="1:22" ht="22.35" customHeight="1">
      <c r="A27" s="2"/>
      <c r="B27" s="2"/>
      <c r="C27" s="2"/>
      <c r="D27" s="2"/>
      <c r="E27" s="3"/>
      <c r="F27" s="6"/>
      <c r="G27" s="4" t="str">
        <f t="shared" si="0"/>
        <v/>
      </c>
      <c r="H27" s="2"/>
      <c r="I27" s="2"/>
      <c r="J27" s="7"/>
      <c r="K27" s="8" t="str">
        <f t="shared" ca="1" si="1"/>
        <v/>
      </c>
      <c r="L27" s="6"/>
      <c r="M27" s="6"/>
      <c r="N27" s="6"/>
      <c r="O27" s="8" t="str">
        <f t="shared" si="2"/>
        <v/>
      </c>
      <c r="P27" s="9" t="str">
        <f t="shared" si="3"/>
        <v/>
      </c>
      <c r="Q27" s="2"/>
      <c r="R27" s="5"/>
      <c r="S27" s="5"/>
      <c r="T27" s="2"/>
      <c r="U27" s="10"/>
      <c r="V27" s="2"/>
    </row>
    <row r="28" spans="1:22" ht="22.35" customHeight="1">
      <c r="A28" s="2"/>
      <c r="B28" s="2"/>
      <c r="C28" s="2"/>
      <c r="D28" s="2"/>
      <c r="E28" s="3"/>
      <c r="F28" s="6"/>
      <c r="G28" s="4" t="str">
        <f t="shared" si="0"/>
        <v/>
      </c>
      <c r="H28" s="2"/>
      <c r="I28" s="2"/>
      <c r="J28" s="7"/>
      <c r="K28" s="8" t="str">
        <f t="shared" ca="1" si="1"/>
        <v/>
      </c>
      <c r="L28" s="6"/>
      <c r="M28" s="6"/>
      <c r="N28" s="6"/>
      <c r="O28" s="8" t="str">
        <f t="shared" si="2"/>
        <v/>
      </c>
      <c r="P28" s="9" t="str">
        <f t="shared" si="3"/>
        <v/>
      </c>
      <c r="Q28" s="2"/>
      <c r="R28" s="5"/>
      <c r="S28" s="5"/>
      <c r="T28" s="2"/>
      <c r="U28" s="10"/>
      <c r="V28" s="2"/>
    </row>
    <row r="29" spans="1:22" ht="22.35" customHeight="1">
      <c r="A29" s="2"/>
      <c r="B29" s="2"/>
      <c r="C29" s="2"/>
      <c r="D29" s="2"/>
      <c r="E29" s="3"/>
      <c r="F29" s="6"/>
      <c r="G29" s="4" t="str">
        <f t="shared" si="0"/>
        <v/>
      </c>
      <c r="H29" s="2"/>
      <c r="I29" s="2"/>
      <c r="J29" s="7"/>
      <c r="K29" s="8" t="str">
        <f t="shared" ca="1" si="1"/>
        <v/>
      </c>
      <c r="L29" s="6"/>
      <c r="M29" s="6"/>
      <c r="N29" s="6"/>
      <c r="O29" s="8" t="str">
        <f t="shared" si="2"/>
        <v/>
      </c>
      <c r="P29" s="9" t="str">
        <f t="shared" si="3"/>
        <v/>
      </c>
      <c r="Q29" s="2"/>
      <c r="R29" s="5"/>
      <c r="S29" s="5"/>
      <c r="T29" s="2"/>
      <c r="U29" s="10"/>
      <c r="V29" s="2"/>
    </row>
    <row r="30" spans="1:22" ht="22.35" customHeight="1">
      <c r="A30" s="2"/>
      <c r="B30" s="2"/>
      <c r="C30" s="2"/>
      <c r="D30" s="2"/>
      <c r="E30" s="3"/>
      <c r="F30" s="6"/>
      <c r="G30" s="4" t="str">
        <f t="shared" si="0"/>
        <v/>
      </c>
      <c r="H30" s="2"/>
      <c r="I30" s="2"/>
      <c r="J30" s="7"/>
      <c r="K30" s="8" t="str">
        <f t="shared" ca="1" si="1"/>
        <v/>
      </c>
      <c r="L30" s="6"/>
      <c r="M30" s="6"/>
      <c r="N30" s="6"/>
      <c r="O30" s="8" t="str">
        <f t="shared" si="2"/>
        <v/>
      </c>
      <c r="P30" s="9" t="str">
        <f t="shared" si="3"/>
        <v/>
      </c>
      <c r="Q30" s="2"/>
      <c r="R30" s="5"/>
      <c r="S30" s="5"/>
      <c r="T30" s="2"/>
      <c r="U30" s="10"/>
      <c r="V30" s="2"/>
    </row>
    <row r="31" spans="1:22" ht="22.35" customHeight="1">
      <c r="A31" s="2"/>
      <c r="B31" s="2"/>
      <c r="C31" s="2"/>
      <c r="D31" s="2"/>
      <c r="E31" s="3"/>
      <c r="F31" s="6"/>
      <c r="G31" s="4" t="str">
        <f t="shared" si="0"/>
        <v/>
      </c>
      <c r="H31" s="2"/>
      <c r="I31" s="2"/>
      <c r="J31" s="7"/>
      <c r="K31" s="8" t="str">
        <f t="shared" ca="1" si="1"/>
        <v/>
      </c>
      <c r="L31" s="6"/>
      <c r="M31" s="6"/>
      <c r="N31" s="6"/>
      <c r="O31" s="8" t="str">
        <f t="shared" si="2"/>
        <v/>
      </c>
      <c r="P31" s="9" t="str">
        <f t="shared" si="3"/>
        <v/>
      </c>
      <c r="Q31" s="2"/>
      <c r="R31" s="5"/>
      <c r="S31" s="5"/>
      <c r="T31" s="2"/>
      <c r="U31" s="10"/>
      <c r="V31" s="2"/>
    </row>
    <row r="32" spans="1:22" ht="22.35" customHeight="1">
      <c r="A32" s="2"/>
      <c r="B32" s="2"/>
      <c r="C32" s="2"/>
      <c r="D32" s="2"/>
      <c r="E32" s="3"/>
      <c r="F32" s="6"/>
      <c r="G32" s="4" t="str">
        <f t="shared" si="0"/>
        <v/>
      </c>
      <c r="H32" s="2"/>
      <c r="I32" s="2"/>
      <c r="J32" s="7"/>
      <c r="K32" s="8" t="str">
        <f t="shared" ca="1" si="1"/>
        <v/>
      </c>
      <c r="L32" s="6"/>
      <c r="M32" s="6"/>
      <c r="N32" s="6"/>
      <c r="O32" s="8" t="str">
        <f t="shared" si="2"/>
        <v/>
      </c>
      <c r="P32" s="9" t="str">
        <f t="shared" si="3"/>
        <v/>
      </c>
      <c r="Q32" s="2"/>
      <c r="R32" s="5"/>
      <c r="S32" s="5"/>
      <c r="T32" s="2"/>
      <c r="U32" s="10"/>
      <c r="V32" s="2"/>
    </row>
    <row r="33" spans="1:22" ht="22.35" customHeight="1">
      <c r="A33" s="2"/>
      <c r="B33" s="2"/>
      <c r="C33" s="2"/>
      <c r="D33" s="2"/>
      <c r="E33" s="3"/>
      <c r="F33" s="6"/>
      <c r="G33" s="4" t="str">
        <f t="shared" si="0"/>
        <v/>
      </c>
      <c r="H33" s="2"/>
      <c r="I33" s="2"/>
      <c r="J33" s="7"/>
      <c r="K33" s="8" t="str">
        <f t="shared" ca="1" si="1"/>
        <v/>
      </c>
      <c r="L33" s="6"/>
      <c r="M33" s="6"/>
      <c r="N33" s="6"/>
      <c r="O33" s="8" t="str">
        <f t="shared" si="2"/>
        <v/>
      </c>
      <c r="P33" s="9" t="str">
        <f t="shared" si="3"/>
        <v/>
      </c>
      <c r="Q33" s="2"/>
      <c r="R33" s="5"/>
      <c r="S33" s="5"/>
      <c r="T33" s="2"/>
      <c r="U33" s="10"/>
      <c r="V33" s="2"/>
    </row>
    <row r="34" spans="1:22" ht="22.35" customHeight="1">
      <c r="A34" s="2"/>
      <c r="B34" s="2"/>
      <c r="C34" s="2"/>
      <c r="D34" s="2"/>
      <c r="E34" s="3"/>
      <c r="F34" s="6"/>
      <c r="G34" s="4" t="str">
        <f t="shared" si="0"/>
        <v/>
      </c>
      <c r="H34" s="2"/>
      <c r="I34" s="2"/>
      <c r="J34" s="7"/>
      <c r="K34" s="8" t="str">
        <f t="shared" ca="1" si="1"/>
        <v/>
      </c>
      <c r="L34" s="6"/>
      <c r="M34" s="6"/>
      <c r="N34" s="6"/>
      <c r="O34" s="8" t="str">
        <f t="shared" si="2"/>
        <v/>
      </c>
      <c r="P34" s="9" t="str">
        <f t="shared" si="3"/>
        <v/>
      </c>
      <c r="Q34" s="2"/>
      <c r="R34" s="5"/>
      <c r="S34" s="5"/>
      <c r="T34" s="2"/>
      <c r="U34" s="10"/>
      <c r="V34" s="2"/>
    </row>
    <row r="35" spans="1:22" ht="22.35" customHeight="1">
      <c r="A35" s="2"/>
      <c r="B35" s="2"/>
      <c r="C35" s="2"/>
      <c r="D35" s="2"/>
      <c r="E35" s="3"/>
      <c r="F35" s="6"/>
      <c r="G35" s="4" t="str">
        <f t="shared" si="0"/>
        <v/>
      </c>
      <c r="H35" s="2"/>
      <c r="I35" s="2"/>
      <c r="J35" s="7"/>
      <c r="K35" s="8" t="str">
        <f t="shared" ca="1" si="1"/>
        <v/>
      </c>
      <c r="L35" s="6"/>
      <c r="M35" s="6"/>
      <c r="N35" s="6"/>
      <c r="O35" s="8" t="str">
        <f t="shared" si="2"/>
        <v/>
      </c>
      <c r="P35" s="9" t="str">
        <f t="shared" si="3"/>
        <v/>
      </c>
      <c r="Q35" s="2"/>
      <c r="R35" s="5"/>
      <c r="S35" s="5"/>
      <c r="T35" s="2"/>
      <c r="U35" s="10"/>
      <c r="V35" s="2"/>
    </row>
    <row r="36" spans="1:22" ht="22.35" customHeight="1">
      <c r="A36" s="2"/>
      <c r="B36" s="2"/>
      <c r="C36" s="2"/>
      <c r="D36" s="2"/>
      <c r="E36" s="3"/>
      <c r="F36" s="6"/>
      <c r="G36" s="4" t="str">
        <f t="shared" si="0"/>
        <v/>
      </c>
      <c r="H36" s="2"/>
      <c r="I36" s="2"/>
      <c r="J36" s="7"/>
      <c r="K36" s="8" t="str">
        <f t="shared" ca="1" si="1"/>
        <v/>
      </c>
      <c r="L36" s="6"/>
      <c r="M36" s="6"/>
      <c r="N36" s="6"/>
      <c r="O36" s="8" t="str">
        <f t="shared" si="2"/>
        <v/>
      </c>
      <c r="P36" s="9" t="str">
        <f t="shared" si="3"/>
        <v/>
      </c>
      <c r="Q36" s="2"/>
      <c r="R36" s="5"/>
      <c r="S36" s="5"/>
      <c r="T36" s="2"/>
      <c r="U36" s="10"/>
      <c r="V36" s="2"/>
    </row>
    <row r="37" spans="1:22" ht="22.35" customHeight="1">
      <c r="A37" s="2"/>
      <c r="B37" s="2"/>
      <c r="C37" s="2"/>
      <c r="D37" s="2"/>
      <c r="E37" s="3"/>
      <c r="F37" s="6"/>
      <c r="G37" s="4" t="str">
        <f t="shared" si="0"/>
        <v/>
      </c>
      <c r="H37" s="2"/>
      <c r="I37" s="2"/>
      <c r="J37" s="7"/>
      <c r="K37" s="8" t="str">
        <f t="shared" ca="1" si="1"/>
        <v/>
      </c>
      <c r="L37" s="6"/>
      <c r="M37" s="6"/>
      <c r="N37" s="6"/>
      <c r="O37" s="8" t="str">
        <f t="shared" si="2"/>
        <v/>
      </c>
      <c r="P37" s="9" t="str">
        <f t="shared" si="3"/>
        <v/>
      </c>
      <c r="Q37" s="2"/>
      <c r="R37" s="5"/>
      <c r="S37" s="5"/>
      <c r="T37" s="2"/>
      <c r="U37" s="10"/>
      <c r="V37" s="2"/>
    </row>
    <row r="38" spans="1:22" ht="22.35" customHeight="1">
      <c r="A38" s="2"/>
      <c r="B38" s="2"/>
      <c r="C38" s="2"/>
      <c r="D38" s="2"/>
      <c r="E38" s="3"/>
      <c r="F38" s="6"/>
      <c r="G38" s="4" t="str">
        <f t="shared" si="0"/>
        <v/>
      </c>
      <c r="H38" s="2"/>
      <c r="I38" s="2"/>
      <c r="J38" s="7"/>
      <c r="K38" s="8" t="str">
        <f t="shared" ca="1" si="1"/>
        <v/>
      </c>
      <c r="L38" s="6"/>
      <c r="M38" s="6"/>
      <c r="N38" s="6"/>
      <c r="O38" s="8" t="str">
        <f t="shared" si="2"/>
        <v/>
      </c>
      <c r="P38" s="9" t="str">
        <f t="shared" si="3"/>
        <v/>
      </c>
      <c r="Q38" s="2"/>
      <c r="R38" s="5"/>
      <c r="S38" s="5"/>
      <c r="T38" s="2"/>
      <c r="U38" s="10"/>
      <c r="V38" s="2"/>
    </row>
    <row r="39" spans="1:22" ht="22.35" customHeight="1">
      <c r="A39" s="2"/>
      <c r="B39" s="2"/>
      <c r="C39" s="2"/>
      <c r="D39" s="2"/>
      <c r="E39" s="3"/>
      <c r="F39" s="6"/>
      <c r="G39" s="4" t="str">
        <f t="shared" si="0"/>
        <v/>
      </c>
      <c r="H39" s="2"/>
      <c r="I39" s="2"/>
      <c r="J39" s="7"/>
      <c r="K39" s="8" t="str">
        <f t="shared" ca="1" si="1"/>
        <v/>
      </c>
      <c r="L39" s="6"/>
      <c r="M39" s="6"/>
      <c r="N39" s="6"/>
      <c r="O39" s="8" t="str">
        <f t="shared" si="2"/>
        <v/>
      </c>
      <c r="P39" s="9" t="str">
        <f t="shared" si="3"/>
        <v/>
      </c>
      <c r="Q39" s="2"/>
      <c r="R39" s="5"/>
      <c r="S39" s="5"/>
      <c r="T39" s="2"/>
      <c r="U39" s="10"/>
      <c r="V39" s="2"/>
    </row>
    <row r="40" spans="1:22" ht="22.35" customHeight="1">
      <c r="A40" s="2"/>
      <c r="B40" s="2"/>
      <c r="C40" s="2"/>
      <c r="D40" s="2"/>
      <c r="E40" s="3"/>
      <c r="F40" s="6"/>
      <c r="G40" s="4" t="str">
        <f t="shared" si="0"/>
        <v/>
      </c>
      <c r="H40" s="2"/>
      <c r="I40" s="2"/>
      <c r="J40" s="7"/>
      <c r="K40" s="8" t="str">
        <f t="shared" ca="1" si="1"/>
        <v/>
      </c>
      <c r="L40" s="6"/>
      <c r="M40" s="6"/>
      <c r="N40" s="6"/>
      <c r="O40" s="8" t="str">
        <f t="shared" si="2"/>
        <v/>
      </c>
      <c r="P40" s="9" t="str">
        <f t="shared" si="3"/>
        <v/>
      </c>
      <c r="Q40" s="2"/>
      <c r="R40" s="5"/>
      <c r="S40" s="5"/>
      <c r="T40" s="2"/>
      <c r="U40" s="10"/>
      <c r="V40" s="2"/>
    </row>
    <row r="41" spans="1:22" ht="22.35" customHeight="1">
      <c r="A41" s="2"/>
      <c r="B41" s="2"/>
      <c r="C41" s="2"/>
      <c r="D41" s="2"/>
      <c r="E41" s="3"/>
      <c r="F41" s="6"/>
      <c r="G41" s="4" t="str">
        <f t="shared" si="0"/>
        <v/>
      </c>
      <c r="H41" s="2"/>
      <c r="I41" s="2"/>
      <c r="J41" s="7"/>
      <c r="K41" s="8" t="str">
        <f t="shared" ca="1" si="1"/>
        <v/>
      </c>
      <c r="L41" s="6"/>
      <c r="M41" s="6"/>
      <c r="N41" s="6"/>
      <c r="O41" s="8" t="str">
        <f t="shared" si="2"/>
        <v/>
      </c>
      <c r="P41" s="9" t="str">
        <f t="shared" si="3"/>
        <v/>
      </c>
      <c r="Q41" s="2"/>
      <c r="R41" s="5"/>
      <c r="S41" s="5"/>
      <c r="T41" s="2"/>
      <c r="U41" s="10"/>
      <c r="V41" s="2"/>
    </row>
    <row r="42" spans="1:22" ht="22.35" customHeight="1">
      <c r="A42" s="2"/>
      <c r="B42" s="2"/>
      <c r="C42" s="2"/>
      <c r="D42" s="2"/>
      <c r="E42" s="3"/>
      <c r="F42" s="6"/>
      <c r="G42" s="4" t="str">
        <f t="shared" si="0"/>
        <v/>
      </c>
      <c r="H42" s="2"/>
      <c r="I42" s="2"/>
      <c r="J42" s="7"/>
      <c r="K42" s="8" t="str">
        <f t="shared" ca="1" si="1"/>
        <v/>
      </c>
      <c r="L42" s="6"/>
      <c r="M42" s="6"/>
      <c r="N42" s="6"/>
      <c r="O42" s="8" t="str">
        <f t="shared" si="2"/>
        <v/>
      </c>
      <c r="P42" s="9" t="str">
        <f t="shared" si="3"/>
        <v/>
      </c>
      <c r="Q42" s="2"/>
      <c r="R42" s="5"/>
      <c r="S42" s="5"/>
      <c r="T42" s="2"/>
      <c r="U42" s="10"/>
      <c r="V42" s="2"/>
    </row>
    <row r="43" spans="1:22" ht="22.35" customHeight="1">
      <c r="A43" s="2"/>
      <c r="B43" s="2"/>
      <c r="C43" s="2"/>
      <c r="D43" s="2"/>
      <c r="E43" s="3"/>
      <c r="F43" s="6"/>
      <c r="G43" s="4" t="str">
        <f t="shared" si="0"/>
        <v/>
      </c>
      <c r="H43" s="2"/>
      <c r="I43" s="2"/>
      <c r="J43" s="7"/>
      <c r="K43" s="8" t="str">
        <f t="shared" ca="1" si="1"/>
        <v/>
      </c>
      <c r="L43" s="6"/>
      <c r="M43" s="6"/>
      <c r="N43" s="6"/>
      <c r="O43" s="8" t="str">
        <f t="shared" si="2"/>
        <v/>
      </c>
      <c r="P43" s="9" t="str">
        <f t="shared" si="3"/>
        <v/>
      </c>
      <c r="Q43" s="2"/>
      <c r="R43" s="5"/>
      <c r="S43" s="5"/>
      <c r="T43" s="2"/>
      <c r="U43" s="10"/>
      <c r="V43" s="2"/>
    </row>
    <row r="44" spans="1:22" ht="22.35" customHeight="1">
      <c r="A44" s="2"/>
      <c r="B44" s="2"/>
      <c r="C44" s="2"/>
      <c r="D44" s="2"/>
      <c r="E44" s="3"/>
      <c r="F44" s="6"/>
      <c r="G44" s="4" t="str">
        <f t="shared" ref="G44:G75" si="4">IF(OR(E44="",F44=""),"",E44-F44)</f>
        <v/>
      </c>
      <c r="H44" s="2"/>
      <c r="I44" s="2"/>
      <c r="J44" s="7"/>
      <c r="K44" s="8" t="str">
        <f t="shared" ref="K44:K61" ca="1" si="5">IF(G44="","",IF(G44&lt;TODAY(),5,IF(G44&lt;=TODAY()+1,5,IF(G44&lt;=TODAY()+3,4,IF(G44&lt;=TODAY()+7,3,IF(G44&lt;=TODAY()+14,2,1))))))</f>
        <v/>
      </c>
      <c r="L44" s="6"/>
      <c r="M44" s="6"/>
      <c r="N44" s="6"/>
      <c r="O44" s="8" t="str">
        <f t="shared" ref="O44:O75" si="6">IF(B44="","",IF(OR(H44="Parcial",H44="No",U44="Bloqueado"),0,IF(OR(E44="",F44="",H44&lt;&gt;"Sí",J44="",L44="",M44="",N44=""),"",K44+5+L44+M44+N44)))</f>
        <v/>
      </c>
      <c r="P44" s="9" t="str">
        <f t="shared" ref="P44:P75" si="7">IF(B44="","",IF(OR(H44="Parcial",H44="No",U44="Bloqueado"),"Bloqueada",IF(O44="","",IF(O44&gt;=22,"Crítica",IF(O44&gt;=17,"Alta",IF(O44&gt;=12,"Media","Baja"))))))</f>
        <v/>
      </c>
      <c r="Q44" s="2"/>
      <c r="R44" s="5"/>
      <c r="S44" s="5"/>
      <c r="T44" s="2"/>
      <c r="U44" s="10"/>
      <c r="V44" s="2"/>
    </row>
    <row r="45" spans="1:22" ht="22.35" customHeight="1">
      <c r="A45" s="2"/>
      <c r="B45" s="2"/>
      <c r="C45" s="2"/>
      <c r="D45" s="2"/>
      <c r="E45" s="3"/>
      <c r="F45" s="6"/>
      <c r="G45" s="4" t="str">
        <f t="shared" si="4"/>
        <v/>
      </c>
      <c r="H45" s="2"/>
      <c r="I45" s="2"/>
      <c r="J45" s="7"/>
      <c r="K45" s="8" t="str">
        <f t="shared" ca="1" si="5"/>
        <v/>
      </c>
      <c r="L45" s="6"/>
      <c r="M45" s="6"/>
      <c r="N45" s="6"/>
      <c r="O45" s="8" t="str">
        <f t="shared" si="6"/>
        <v/>
      </c>
      <c r="P45" s="9" t="str">
        <f t="shared" si="7"/>
        <v/>
      </c>
      <c r="Q45" s="2"/>
      <c r="R45" s="5"/>
      <c r="S45" s="5"/>
      <c r="T45" s="2"/>
      <c r="U45" s="10"/>
      <c r="V45" s="2"/>
    </row>
    <row r="46" spans="1:22" ht="22.35" customHeight="1">
      <c r="A46" s="2"/>
      <c r="B46" s="2"/>
      <c r="C46" s="2"/>
      <c r="D46" s="2"/>
      <c r="E46" s="3"/>
      <c r="F46" s="6"/>
      <c r="G46" s="4" t="str">
        <f t="shared" si="4"/>
        <v/>
      </c>
      <c r="H46" s="2"/>
      <c r="I46" s="2"/>
      <c r="J46" s="7"/>
      <c r="K46" s="8" t="str">
        <f t="shared" ca="1" si="5"/>
        <v/>
      </c>
      <c r="L46" s="6"/>
      <c r="M46" s="6"/>
      <c r="N46" s="6"/>
      <c r="O46" s="8" t="str">
        <f t="shared" si="6"/>
        <v/>
      </c>
      <c r="P46" s="9" t="str">
        <f t="shared" si="7"/>
        <v/>
      </c>
      <c r="Q46" s="2"/>
      <c r="R46" s="5"/>
      <c r="S46" s="5"/>
      <c r="T46" s="2"/>
      <c r="U46" s="10"/>
      <c r="V46" s="2"/>
    </row>
    <row r="47" spans="1:22" ht="22.35" customHeight="1">
      <c r="A47" s="2"/>
      <c r="B47" s="2"/>
      <c r="C47" s="2"/>
      <c r="D47" s="2"/>
      <c r="E47" s="3"/>
      <c r="F47" s="6"/>
      <c r="G47" s="4" t="str">
        <f t="shared" si="4"/>
        <v/>
      </c>
      <c r="H47" s="2"/>
      <c r="I47" s="2"/>
      <c r="J47" s="7"/>
      <c r="K47" s="8" t="str">
        <f t="shared" ca="1" si="5"/>
        <v/>
      </c>
      <c r="L47" s="6"/>
      <c r="M47" s="6"/>
      <c r="N47" s="6"/>
      <c r="O47" s="8" t="str">
        <f t="shared" si="6"/>
        <v/>
      </c>
      <c r="P47" s="9" t="str">
        <f t="shared" si="7"/>
        <v/>
      </c>
      <c r="Q47" s="2"/>
      <c r="R47" s="5"/>
      <c r="S47" s="5"/>
      <c r="T47" s="2"/>
      <c r="U47" s="10"/>
      <c r="V47" s="2"/>
    </row>
    <row r="48" spans="1:22" ht="22.35" customHeight="1">
      <c r="A48" s="2"/>
      <c r="B48" s="2"/>
      <c r="C48" s="2"/>
      <c r="D48" s="2"/>
      <c r="E48" s="3"/>
      <c r="F48" s="6"/>
      <c r="G48" s="4" t="str">
        <f t="shared" si="4"/>
        <v/>
      </c>
      <c r="H48" s="2"/>
      <c r="I48" s="2"/>
      <c r="J48" s="7"/>
      <c r="K48" s="8" t="str">
        <f t="shared" ca="1" si="5"/>
        <v/>
      </c>
      <c r="L48" s="6"/>
      <c r="M48" s="6"/>
      <c r="N48" s="6"/>
      <c r="O48" s="8" t="str">
        <f t="shared" si="6"/>
        <v/>
      </c>
      <c r="P48" s="9" t="str">
        <f t="shared" si="7"/>
        <v/>
      </c>
      <c r="Q48" s="2"/>
      <c r="R48" s="5"/>
      <c r="S48" s="5"/>
      <c r="T48" s="2"/>
      <c r="U48" s="10"/>
      <c r="V48" s="2"/>
    </row>
    <row r="49" spans="1:22" ht="22.35" customHeight="1">
      <c r="A49" s="2"/>
      <c r="B49" s="2"/>
      <c r="C49" s="2"/>
      <c r="D49" s="2"/>
      <c r="E49" s="3"/>
      <c r="F49" s="6"/>
      <c r="G49" s="4" t="str">
        <f t="shared" si="4"/>
        <v/>
      </c>
      <c r="H49" s="2"/>
      <c r="I49" s="2"/>
      <c r="J49" s="7"/>
      <c r="K49" s="8" t="str">
        <f t="shared" ca="1" si="5"/>
        <v/>
      </c>
      <c r="L49" s="6"/>
      <c r="M49" s="6"/>
      <c r="N49" s="6"/>
      <c r="O49" s="8" t="str">
        <f t="shared" si="6"/>
        <v/>
      </c>
      <c r="P49" s="9" t="str">
        <f t="shared" si="7"/>
        <v/>
      </c>
      <c r="Q49" s="2"/>
      <c r="R49" s="5"/>
      <c r="S49" s="5"/>
      <c r="T49" s="2"/>
      <c r="U49" s="10"/>
      <c r="V49" s="2"/>
    </row>
    <row r="50" spans="1:22" ht="22.35" customHeight="1">
      <c r="A50" s="2"/>
      <c r="B50" s="2"/>
      <c r="C50" s="2"/>
      <c r="D50" s="2"/>
      <c r="E50" s="3"/>
      <c r="F50" s="6"/>
      <c r="G50" s="4" t="str">
        <f t="shared" si="4"/>
        <v/>
      </c>
      <c r="H50" s="2"/>
      <c r="I50" s="2"/>
      <c r="J50" s="7"/>
      <c r="K50" s="8" t="str">
        <f t="shared" ca="1" si="5"/>
        <v/>
      </c>
      <c r="L50" s="6"/>
      <c r="M50" s="6"/>
      <c r="N50" s="6"/>
      <c r="O50" s="8" t="str">
        <f t="shared" si="6"/>
        <v/>
      </c>
      <c r="P50" s="9" t="str">
        <f t="shared" si="7"/>
        <v/>
      </c>
      <c r="Q50" s="2"/>
      <c r="R50" s="5"/>
      <c r="S50" s="5"/>
      <c r="T50" s="2"/>
      <c r="U50" s="10"/>
      <c r="V50" s="2"/>
    </row>
    <row r="51" spans="1:22" ht="22.35" customHeight="1">
      <c r="A51" s="2"/>
      <c r="B51" s="2"/>
      <c r="C51" s="2"/>
      <c r="D51" s="2"/>
      <c r="E51" s="3"/>
      <c r="F51" s="6"/>
      <c r="G51" s="4" t="str">
        <f t="shared" si="4"/>
        <v/>
      </c>
      <c r="H51" s="2"/>
      <c r="I51" s="2"/>
      <c r="J51" s="7"/>
      <c r="K51" s="8" t="str">
        <f t="shared" ca="1" si="5"/>
        <v/>
      </c>
      <c r="L51" s="6"/>
      <c r="M51" s="6"/>
      <c r="N51" s="6"/>
      <c r="O51" s="8" t="str">
        <f t="shared" si="6"/>
        <v/>
      </c>
      <c r="P51" s="9" t="str">
        <f t="shared" si="7"/>
        <v/>
      </c>
      <c r="Q51" s="2"/>
      <c r="R51" s="5"/>
      <c r="S51" s="5"/>
      <c r="T51" s="2"/>
      <c r="U51" s="10"/>
      <c r="V51" s="2"/>
    </row>
    <row r="52" spans="1:22" ht="22.35" customHeight="1">
      <c r="A52" s="2"/>
      <c r="B52" s="2"/>
      <c r="C52" s="2"/>
      <c r="D52" s="2"/>
      <c r="E52" s="3"/>
      <c r="F52" s="6"/>
      <c r="G52" s="4" t="str">
        <f t="shared" si="4"/>
        <v/>
      </c>
      <c r="H52" s="2"/>
      <c r="I52" s="2"/>
      <c r="J52" s="7"/>
      <c r="K52" s="8" t="str">
        <f t="shared" ca="1" si="5"/>
        <v/>
      </c>
      <c r="L52" s="6"/>
      <c r="M52" s="6"/>
      <c r="N52" s="6"/>
      <c r="O52" s="8" t="str">
        <f t="shared" si="6"/>
        <v/>
      </c>
      <c r="P52" s="9" t="str">
        <f t="shared" si="7"/>
        <v/>
      </c>
      <c r="Q52" s="2"/>
      <c r="R52" s="5"/>
      <c r="S52" s="5"/>
      <c r="T52" s="2"/>
      <c r="U52" s="10"/>
      <c r="V52" s="2"/>
    </row>
    <row r="53" spans="1:22" ht="22.35" customHeight="1">
      <c r="A53" s="2"/>
      <c r="B53" s="2"/>
      <c r="C53" s="2"/>
      <c r="D53" s="2"/>
      <c r="E53" s="3"/>
      <c r="F53" s="6"/>
      <c r="G53" s="4" t="str">
        <f t="shared" si="4"/>
        <v/>
      </c>
      <c r="H53" s="2"/>
      <c r="I53" s="2"/>
      <c r="J53" s="7"/>
      <c r="K53" s="8" t="str">
        <f t="shared" ca="1" si="5"/>
        <v/>
      </c>
      <c r="L53" s="6"/>
      <c r="M53" s="6"/>
      <c r="N53" s="6"/>
      <c r="O53" s="8" t="str">
        <f t="shared" si="6"/>
        <v/>
      </c>
      <c r="P53" s="9" t="str">
        <f t="shared" si="7"/>
        <v/>
      </c>
      <c r="Q53" s="2"/>
      <c r="R53" s="5"/>
      <c r="S53" s="5"/>
      <c r="T53" s="2"/>
      <c r="U53" s="10"/>
      <c r="V53" s="2"/>
    </row>
    <row r="54" spans="1:22" ht="22.35" customHeight="1">
      <c r="A54" s="2"/>
      <c r="B54" s="2"/>
      <c r="C54" s="2"/>
      <c r="D54" s="2"/>
      <c r="E54" s="3"/>
      <c r="F54" s="6"/>
      <c r="G54" s="4" t="str">
        <f t="shared" si="4"/>
        <v/>
      </c>
      <c r="H54" s="2"/>
      <c r="I54" s="2"/>
      <c r="J54" s="7"/>
      <c r="K54" s="8" t="str">
        <f t="shared" ca="1" si="5"/>
        <v/>
      </c>
      <c r="L54" s="6"/>
      <c r="M54" s="6"/>
      <c r="N54" s="6"/>
      <c r="O54" s="8" t="str">
        <f t="shared" si="6"/>
        <v/>
      </c>
      <c r="P54" s="9" t="str">
        <f t="shared" si="7"/>
        <v/>
      </c>
      <c r="Q54" s="2"/>
      <c r="R54" s="5"/>
      <c r="S54" s="5"/>
      <c r="T54" s="2"/>
      <c r="U54" s="10"/>
      <c r="V54" s="2"/>
    </row>
    <row r="55" spans="1:22" ht="22.35" customHeight="1">
      <c r="A55" s="2"/>
      <c r="B55" s="2"/>
      <c r="C55" s="2"/>
      <c r="D55" s="2"/>
      <c r="E55" s="3"/>
      <c r="F55" s="6"/>
      <c r="G55" s="4" t="str">
        <f t="shared" si="4"/>
        <v/>
      </c>
      <c r="H55" s="2"/>
      <c r="I55" s="2"/>
      <c r="J55" s="7"/>
      <c r="K55" s="8" t="str">
        <f t="shared" ca="1" si="5"/>
        <v/>
      </c>
      <c r="L55" s="6"/>
      <c r="M55" s="6"/>
      <c r="N55" s="6"/>
      <c r="O55" s="8" t="str">
        <f t="shared" si="6"/>
        <v/>
      </c>
      <c r="P55" s="9" t="str">
        <f t="shared" si="7"/>
        <v/>
      </c>
      <c r="Q55" s="2"/>
      <c r="R55" s="5"/>
      <c r="S55" s="5"/>
      <c r="T55" s="2"/>
      <c r="U55" s="10"/>
      <c r="V55" s="2"/>
    </row>
    <row r="56" spans="1:22" ht="22.35" customHeight="1">
      <c r="A56" s="2"/>
      <c r="B56" s="2"/>
      <c r="C56" s="2"/>
      <c r="D56" s="2"/>
      <c r="E56" s="3"/>
      <c r="F56" s="6"/>
      <c r="G56" s="4" t="str">
        <f t="shared" si="4"/>
        <v/>
      </c>
      <c r="H56" s="2"/>
      <c r="I56" s="2"/>
      <c r="J56" s="7"/>
      <c r="K56" s="8" t="str">
        <f t="shared" ca="1" si="5"/>
        <v/>
      </c>
      <c r="L56" s="6"/>
      <c r="M56" s="6"/>
      <c r="N56" s="6"/>
      <c r="O56" s="8" t="str">
        <f t="shared" si="6"/>
        <v/>
      </c>
      <c r="P56" s="9" t="str">
        <f t="shared" si="7"/>
        <v/>
      </c>
      <c r="Q56" s="2"/>
      <c r="R56" s="5"/>
      <c r="S56" s="5"/>
      <c r="T56" s="2"/>
      <c r="U56" s="10"/>
      <c r="V56" s="2"/>
    </row>
    <row r="57" spans="1:22" ht="22.35" customHeight="1">
      <c r="A57" s="2"/>
      <c r="B57" s="2"/>
      <c r="C57" s="2"/>
      <c r="D57" s="2"/>
      <c r="E57" s="3"/>
      <c r="F57" s="6"/>
      <c r="G57" s="4" t="str">
        <f t="shared" si="4"/>
        <v/>
      </c>
      <c r="H57" s="2"/>
      <c r="I57" s="2"/>
      <c r="J57" s="7"/>
      <c r="K57" s="8" t="str">
        <f t="shared" ca="1" si="5"/>
        <v/>
      </c>
      <c r="L57" s="6"/>
      <c r="M57" s="6"/>
      <c r="N57" s="6"/>
      <c r="O57" s="8" t="str">
        <f t="shared" si="6"/>
        <v/>
      </c>
      <c r="P57" s="9" t="str">
        <f t="shared" si="7"/>
        <v/>
      </c>
      <c r="Q57" s="2"/>
      <c r="R57" s="5"/>
      <c r="S57" s="5"/>
      <c r="T57" s="2"/>
      <c r="U57" s="10"/>
      <c r="V57" s="2"/>
    </row>
    <row r="58" spans="1:22" ht="22.35" customHeight="1">
      <c r="A58" s="2"/>
      <c r="B58" s="2"/>
      <c r="C58" s="2"/>
      <c r="D58" s="2"/>
      <c r="E58" s="3"/>
      <c r="F58" s="6"/>
      <c r="G58" s="4" t="str">
        <f t="shared" si="4"/>
        <v/>
      </c>
      <c r="H58" s="2"/>
      <c r="I58" s="2"/>
      <c r="J58" s="7"/>
      <c r="K58" s="8" t="str">
        <f t="shared" ca="1" si="5"/>
        <v/>
      </c>
      <c r="L58" s="6"/>
      <c r="M58" s="6"/>
      <c r="N58" s="6"/>
      <c r="O58" s="8" t="str">
        <f t="shared" si="6"/>
        <v/>
      </c>
      <c r="P58" s="9" t="str">
        <f t="shared" si="7"/>
        <v/>
      </c>
      <c r="Q58" s="2"/>
      <c r="R58" s="5"/>
      <c r="S58" s="5"/>
      <c r="T58" s="2"/>
      <c r="U58" s="10"/>
      <c r="V58" s="2"/>
    </row>
    <row r="59" spans="1:22" ht="22.35" customHeight="1">
      <c r="A59" s="2"/>
      <c r="B59" s="2"/>
      <c r="C59" s="2"/>
      <c r="D59" s="2"/>
      <c r="E59" s="3"/>
      <c r="F59" s="6"/>
      <c r="G59" s="4" t="str">
        <f t="shared" si="4"/>
        <v/>
      </c>
      <c r="H59" s="2"/>
      <c r="I59" s="2"/>
      <c r="J59" s="7"/>
      <c r="K59" s="8" t="str">
        <f t="shared" ca="1" si="5"/>
        <v/>
      </c>
      <c r="L59" s="6"/>
      <c r="M59" s="6"/>
      <c r="N59" s="6"/>
      <c r="O59" s="8" t="str">
        <f t="shared" si="6"/>
        <v/>
      </c>
      <c r="P59" s="9" t="str">
        <f t="shared" si="7"/>
        <v/>
      </c>
      <c r="Q59" s="2"/>
      <c r="R59" s="5"/>
      <c r="S59" s="5"/>
      <c r="T59" s="2"/>
      <c r="U59" s="10"/>
      <c r="V59" s="2"/>
    </row>
    <row r="60" spans="1:22" ht="22.35" customHeight="1">
      <c r="A60" s="2"/>
      <c r="B60" s="2"/>
      <c r="C60" s="2"/>
      <c r="D60" s="2"/>
      <c r="E60" s="3"/>
      <c r="F60" s="6"/>
      <c r="G60" s="4" t="str">
        <f t="shared" si="4"/>
        <v/>
      </c>
      <c r="H60" s="2"/>
      <c r="I60" s="2"/>
      <c r="J60" s="7"/>
      <c r="K60" s="8" t="str">
        <f t="shared" ca="1" si="5"/>
        <v/>
      </c>
      <c r="L60" s="6"/>
      <c r="M60" s="6"/>
      <c r="N60" s="6"/>
      <c r="O60" s="8" t="str">
        <f t="shared" si="6"/>
        <v/>
      </c>
      <c r="P60" s="9" t="str">
        <f t="shared" si="7"/>
        <v/>
      </c>
      <c r="Q60" s="2"/>
      <c r="R60" s="5"/>
      <c r="S60" s="5"/>
      <c r="T60" s="2"/>
      <c r="U60" s="10"/>
      <c r="V60" s="2"/>
    </row>
    <row r="61" spans="1:22" ht="22.35" customHeight="1">
      <c r="A61" s="2"/>
      <c r="B61" s="2"/>
      <c r="C61" s="2"/>
      <c r="D61" s="2"/>
      <c r="E61" s="3"/>
      <c r="F61" s="6"/>
      <c r="G61" s="4" t="str">
        <f t="shared" si="4"/>
        <v/>
      </c>
      <c r="H61" s="2"/>
      <c r="I61" s="2"/>
      <c r="J61" s="7"/>
      <c r="K61" s="8" t="str">
        <f t="shared" ca="1" si="5"/>
        <v/>
      </c>
      <c r="L61" s="6"/>
      <c r="M61" s="6"/>
      <c r="N61" s="6"/>
      <c r="O61" s="8" t="str">
        <f t="shared" si="6"/>
        <v/>
      </c>
      <c r="P61" s="9" t="str">
        <f t="shared" si="7"/>
        <v/>
      </c>
      <c r="Q61" s="2"/>
      <c r="R61" s="5"/>
      <c r="S61" s="5"/>
      <c r="T61" s="2"/>
      <c r="U61" s="10"/>
      <c r="V61" s="2"/>
    </row>
  </sheetData>
  <mergeCells count="16">
    <mergeCell ref="A9:V9"/>
    <mergeCell ref="A1:V1"/>
    <mergeCell ref="A2:V2"/>
    <mergeCell ref="A4:I4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K4:V4"/>
    <mergeCell ref="K5:V7"/>
  </mergeCells>
  <conditionalFormatting sqref="G12:G61">
    <cfRule type="expression" dxfId="21" priority="13">
      <formula>AND($B12&lt;&gt;"",$G12&lt;TODAY(),$U12&lt;&gt;"Terminado")</formula>
    </cfRule>
  </conditionalFormatting>
  <conditionalFormatting sqref="H12:H61">
    <cfRule type="expression" dxfId="20" priority="1">
      <formula>H12="No"</formula>
    </cfRule>
    <cfRule type="expression" dxfId="19" priority="2">
      <formula>H12="Parcial"</formula>
    </cfRule>
    <cfRule type="expression" dxfId="18" priority="3">
      <formula>H12="Sí"</formula>
    </cfRule>
  </conditionalFormatting>
  <conditionalFormatting sqref="O12:O61">
    <cfRule type="dataBar" priority="14">
      <dataBar>
        <cfvo type="min"/>
        <cfvo type="max"/>
        <color rgb="FF2D5A88"/>
      </dataBar>
    </cfRule>
    <cfRule type="dataBar" priority="18">
      <dataBar>
        <cfvo type="min"/>
        <cfvo type="max"/>
        <color rgb="FF2D5A88"/>
      </dataBar>
      <extLst>
        <ext xmlns:x14="http://schemas.microsoft.com/office/spreadsheetml/2009/9/main" uri="{B025F937-C7B1-47D3-B67F-A62EFF666E3E}">
          <x14:id>{806F7A40-5F6E-BAA1-BD9F-6AC08B8D3511}</x14:id>
        </ext>
      </extLst>
    </cfRule>
  </conditionalFormatting>
  <conditionalFormatting sqref="P12:P61">
    <cfRule type="expression" dxfId="17" priority="4">
      <formula>P12="Crítica"</formula>
    </cfRule>
    <cfRule type="expression" dxfId="16" priority="5">
      <formula>P12="Alta"</formula>
    </cfRule>
    <cfRule type="expression" dxfId="15" priority="6">
      <formula>P12="Media"</formula>
    </cfRule>
    <cfRule type="expression" dxfId="14" priority="7">
      <formula>P12="Baja"</formula>
    </cfRule>
    <cfRule type="expression" dxfId="13" priority="8">
      <formula>P12="Bloqueada"</formula>
    </cfRule>
    <cfRule type="expression" dxfId="12" priority="17">
      <formula>AND($B12&lt;&gt;"",$P12="",$H12="Sí")</formula>
    </cfRule>
  </conditionalFormatting>
  <conditionalFormatting sqref="R12:S61">
    <cfRule type="expression" dxfId="11" priority="15">
      <formula>AND($U12="Bloqueado",OR($R12&lt;&gt;"",$S12&lt;&gt;""))</formula>
    </cfRule>
    <cfRule type="expression" dxfId="10" priority="16">
      <formula>AND($R12&lt;&gt;"",$S12&lt;&gt;"",$S12&lt;$R12)</formula>
    </cfRule>
  </conditionalFormatting>
  <conditionalFormatting sqref="U12:U61">
    <cfRule type="expression" dxfId="9" priority="9">
      <formula>U12="Bloqueado"</formula>
    </cfRule>
    <cfRule type="expression" dxfId="8" priority="10">
      <formula>U12="En proceso"</formula>
    </cfRule>
    <cfRule type="expression" dxfId="7" priority="11">
      <formula>U12="Terminado"</formula>
    </cfRule>
    <cfRule type="expression" dxfId="6" priority="12">
      <formula>U12="Pendiente"</formula>
    </cfRule>
  </conditionalFormatting>
  <dataValidations count="5">
    <dataValidation type="list" sqref="H12:H61" xr:uid="{00000000-0002-0000-0200-000000000000}">
      <formula1>"Sí,Parcial,No"</formula1>
    </dataValidation>
    <dataValidation type="list" sqref="L12:N61" xr:uid="{00000000-0002-0000-0200-000001000000}">
      <formula1>"1,2,3,4,5"</formula1>
    </dataValidation>
    <dataValidation type="list" sqref="U12:U61" xr:uid="{00000000-0002-0000-0200-000002000000}">
      <formula1>"Pendiente,En proceso,Terminado,Bloqueado"</formula1>
    </dataValidation>
    <dataValidation type="whole" sqref="F12:F61" xr:uid="{00000000-0002-0000-0200-000003000000}">
      <formula1>0</formula1>
      <formula2>30</formula2>
    </dataValidation>
    <dataValidation type="decimal" sqref="J12:J61" xr:uid="{00000000-0002-0000-0200-000004000000}">
      <formula1>0.1</formula1>
      <formula2>999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6F7A40-5F6E-BAA1-BD9F-6AC08B8D3511}">
            <x14:dataBar>
              <x14:cfvo type="min"/>
              <x14:cfvo type="max"/>
              <x14:negativeFillColor auto="1"/>
              <x14:axisColor auto="1"/>
            </x14:dataBar>
          </x14:cfRule>
          <xm:sqref>O12:O61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Programación semanal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2026-06-22T03:26:29Z</dcterms:modified>
</cp:coreProperties>
</file>