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DELL\Downloads\"/>
    </mc:Choice>
  </mc:AlternateContent>
  <xr:revisionPtr revIDLastSave="0" documentId="13_ncr:1_{0750049D-5D90-4079-984A-6119D83AB8A8}" xr6:coauthVersionLast="47" xr6:coauthVersionMax="47" xr10:uidLastSave="{00000000-0000-0000-0000-000000000000}"/>
  <bookViews>
    <workbookView xWindow="28680" yWindow="-120" windowWidth="29040" windowHeight="15720" xr2:uid="{00000000-000D-0000-FFFF-FFFF00000000}"/>
  </bookViews>
  <sheets>
    <sheet name="Instrucciones" sheetId="1" r:id="rId1"/>
    <sheet name="Glosario" sheetId="2" r:id="rId2"/>
    <sheet name="Configuración" sheetId="3" r:id="rId3"/>
    <sheet name="Evaluador de crédito"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8" i="4" l="1"/>
  <c r="O108" i="4" s="1"/>
  <c r="O107" i="4"/>
  <c r="N107" i="4"/>
  <c r="L107" i="4"/>
  <c r="K107" i="4"/>
  <c r="M107" i="4" s="1"/>
  <c r="K106" i="4"/>
  <c r="M106" i="4" s="1"/>
  <c r="O105" i="4"/>
  <c r="N105" i="4"/>
  <c r="M105" i="4"/>
  <c r="L105" i="4"/>
  <c r="K105" i="4"/>
  <c r="O104" i="4"/>
  <c r="K104" i="4"/>
  <c r="N104" i="4" s="1"/>
  <c r="L103" i="4"/>
  <c r="K103" i="4"/>
  <c r="O103" i="4" s="1"/>
  <c r="O102" i="4"/>
  <c r="N102" i="4"/>
  <c r="M102" i="4"/>
  <c r="L102" i="4"/>
  <c r="K102" i="4"/>
  <c r="K101" i="4"/>
  <c r="N101" i="4" s="1"/>
  <c r="O100" i="4"/>
  <c r="K100" i="4"/>
  <c r="N100" i="4" s="1"/>
  <c r="O99" i="4"/>
  <c r="K99" i="4"/>
  <c r="L99" i="4" s="1"/>
  <c r="M98" i="4"/>
  <c r="K98" i="4"/>
  <c r="O98" i="4" s="1"/>
  <c r="O97" i="4"/>
  <c r="N97" i="4"/>
  <c r="M97" i="4"/>
  <c r="K97" i="4"/>
  <c r="L97" i="4" s="1"/>
  <c r="K96" i="4"/>
  <c r="O96" i="4" s="1"/>
  <c r="K95" i="4"/>
  <c r="O95" i="4" s="1"/>
  <c r="K94" i="4"/>
  <c r="M94" i="4" s="1"/>
  <c r="O93" i="4"/>
  <c r="N93" i="4"/>
  <c r="M93" i="4"/>
  <c r="L93" i="4"/>
  <c r="K93" i="4"/>
  <c r="O92" i="4"/>
  <c r="N92" i="4"/>
  <c r="K92" i="4"/>
  <c r="M92" i="4" s="1"/>
  <c r="L91" i="4"/>
  <c r="K91" i="4"/>
  <c r="O91" i="4" s="1"/>
  <c r="O90" i="4"/>
  <c r="N90" i="4"/>
  <c r="M90" i="4"/>
  <c r="L90" i="4"/>
  <c r="K90" i="4"/>
  <c r="K89" i="4"/>
  <c r="N89" i="4" s="1"/>
  <c r="O88" i="4"/>
  <c r="K88" i="4"/>
  <c r="N88" i="4" s="1"/>
  <c r="O87" i="4"/>
  <c r="K87" i="4"/>
  <c r="L87" i="4" s="1"/>
  <c r="M86" i="4"/>
  <c r="K86" i="4"/>
  <c r="O86" i="4" s="1"/>
  <c r="O85" i="4"/>
  <c r="N85" i="4"/>
  <c r="M85" i="4"/>
  <c r="K85" i="4"/>
  <c r="L85" i="4" s="1"/>
  <c r="K84" i="4"/>
  <c r="O84" i="4" s="1"/>
  <c r="K83" i="4"/>
  <c r="O83" i="4" s="1"/>
  <c r="K82" i="4"/>
  <c r="M82" i="4" s="1"/>
  <c r="O81" i="4"/>
  <c r="N81" i="4"/>
  <c r="M81" i="4"/>
  <c r="L81" i="4"/>
  <c r="K81" i="4"/>
  <c r="O80" i="4"/>
  <c r="N80" i="4"/>
  <c r="K80" i="4"/>
  <c r="M80" i="4" s="1"/>
  <c r="L79" i="4"/>
  <c r="K79" i="4"/>
  <c r="O79" i="4" s="1"/>
  <c r="O78" i="4"/>
  <c r="N78" i="4"/>
  <c r="M78" i="4"/>
  <c r="L78" i="4"/>
  <c r="K78" i="4"/>
  <c r="K77" i="4"/>
  <c r="N77" i="4" s="1"/>
  <c r="O76" i="4"/>
  <c r="K76" i="4"/>
  <c r="N76" i="4" s="1"/>
  <c r="O75" i="4"/>
  <c r="K75" i="4"/>
  <c r="L75" i="4" s="1"/>
  <c r="M74" i="4"/>
  <c r="K74" i="4"/>
  <c r="O74" i="4" s="1"/>
  <c r="O73" i="4"/>
  <c r="N73" i="4"/>
  <c r="M73" i="4"/>
  <c r="K73" i="4"/>
  <c r="L73" i="4" s="1"/>
  <c r="K72" i="4"/>
  <c r="O72" i="4" s="1"/>
  <c r="K71" i="4"/>
  <c r="O71" i="4" s="1"/>
  <c r="K70" i="4"/>
  <c r="M70" i="4" s="1"/>
  <c r="O69" i="4"/>
  <c r="N69" i="4"/>
  <c r="M69" i="4"/>
  <c r="L69" i="4"/>
  <c r="K69" i="4"/>
  <c r="O68" i="4"/>
  <c r="N68" i="4"/>
  <c r="K68" i="4"/>
  <c r="M68" i="4" s="1"/>
  <c r="L67" i="4"/>
  <c r="K67" i="4"/>
  <c r="O67" i="4" s="1"/>
  <c r="O66" i="4"/>
  <c r="N66" i="4"/>
  <c r="M66" i="4"/>
  <c r="L66" i="4"/>
  <c r="K66" i="4"/>
  <c r="K65" i="4"/>
  <c r="N65" i="4" s="1"/>
  <c r="O64" i="4"/>
  <c r="K64" i="4"/>
  <c r="N64" i="4" s="1"/>
  <c r="O63" i="4"/>
  <c r="K63" i="4"/>
  <c r="L63" i="4" s="1"/>
  <c r="M62" i="4"/>
  <c r="K62" i="4"/>
  <c r="O62" i="4" s="1"/>
  <c r="O61" i="4"/>
  <c r="N61" i="4"/>
  <c r="M61" i="4"/>
  <c r="K61" i="4"/>
  <c r="L61" i="4" s="1"/>
  <c r="K60" i="4"/>
  <c r="O60" i="4" s="1"/>
  <c r="K59" i="4"/>
  <c r="O59" i="4" s="1"/>
  <c r="K58" i="4"/>
  <c r="M58" i="4" s="1"/>
  <c r="O57" i="4"/>
  <c r="N57" i="4"/>
  <c r="M57" i="4"/>
  <c r="L57" i="4"/>
  <c r="K57" i="4"/>
  <c r="O56" i="4"/>
  <c r="N56" i="4"/>
  <c r="K56" i="4"/>
  <c r="M56" i="4" s="1"/>
  <c r="L55" i="4"/>
  <c r="K55" i="4"/>
  <c r="O55" i="4" s="1"/>
  <c r="O54" i="4"/>
  <c r="N54" i="4"/>
  <c r="M54" i="4"/>
  <c r="L54" i="4"/>
  <c r="K54" i="4"/>
  <c r="K53" i="4"/>
  <c r="N53" i="4" s="1"/>
  <c r="O52" i="4"/>
  <c r="K52" i="4"/>
  <c r="N52" i="4" s="1"/>
  <c r="O51" i="4"/>
  <c r="L51" i="4"/>
  <c r="K51" i="4"/>
  <c r="N51" i="4" s="1"/>
  <c r="M50" i="4"/>
  <c r="K50" i="4"/>
  <c r="O50" i="4" s="1"/>
  <c r="O49" i="4"/>
  <c r="N49" i="4"/>
  <c r="M49" i="4"/>
  <c r="K49" i="4"/>
  <c r="L49" i="4" s="1"/>
  <c r="K48" i="4"/>
  <c r="O48" i="4" s="1"/>
  <c r="K47" i="4"/>
  <c r="O47" i="4" s="1"/>
  <c r="K46" i="4"/>
  <c r="M46" i="4" s="1"/>
  <c r="O45" i="4"/>
  <c r="N45" i="4"/>
  <c r="M45" i="4"/>
  <c r="L45" i="4"/>
  <c r="K45" i="4"/>
  <c r="O44" i="4"/>
  <c r="N44" i="4"/>
  <c r="K44" i="4"/>
  <c r="M44" i="4" s="1"/>
  <c r="L43" i="4"/>
  <c r="K43" i="4"/>
  <c r="O43" i="4" s="1"/>
  <c r="O42" i="4"/>
  <c r="N42" i="4"/>
  <c r="M42" i="4"/>
  <c r="L42" i="4"/>
  <c r="K42" i="4"/>
  <c r="K41" i="4"/>
  <c r="N41" i="4" s="1"/>
  <c r="O40" i="4"/>
  <c r="K40" i="4"/>
  <c r="N40" i="4" s="1"/>
  <c r="O39" i="4"/>
  <c r="L39" i="4"/>
  <c r="K39" i="4"/>
  <c r="N39" i="4" s="1"/>
  <c r="M38" i="4"/>
  <c r="K38" i="4"/>
  <c r="O38" i="4" s="1"/>
  <c r="O37" i="4"/>
  <c r="N37" i="4"/>
  <c r="M37" i="4"/>
  <c r="K37" i="4"/>
  <c r="L37" i="4" s="1"/>
  <c r="K36" i="4"/>
  <c r="O36" i="4" s="1"/>
  <c r="K35" i="4"/>
  <c r="O35" i="4" s="1"/>
  <c r="M34" i="4"/>
  <c r="K34" i="4"/>
  <c r="L34" i="4" s="1"/>
  <c r="O33" i="4"/>
  <c r="N33" i="4"/>
  <c r="M33" i="4"/>
  <c r="L33" i="4"/>
  <c r="K33" i="4"/>
  <c r="O32" i="4"/>
  <c r="N32" i="4"/>
  <c r="K32" i="4"/>
  <c r="M32" i="4" s="1"/>
  <c r="L31" i="4"/>
  <c r="K31" i="4"/>
  <c r="O31" i="4" s="1"/>
  <c r="O30" i="4"/>
  <c r="N30" i="4"/>
  <c r="M30" i="4"/>
  <c r="L30" i="4"/>
  <c r="K30" i="4"/>
  <c r="N29" i="4"/>
  <c r="K29" i="4"/>
  <c r="M29" i="4" s="1"/>
  <c r="O28" i="4"/>
  <c r="K28" i="4"/>
  <c r="N28" i="4" s="1"/>
  <c r="O27" i="4"/>
  <c r="L27" i="4"/>
  <c r="K27" i="4"/>
  <c r="N27" i="4" s="1"/>
  <c r="M26" i="4"/>
  <c r="K26" i="4"/>
  <c r="O26" i="4" s="1"/>
  <c r="O25" i="4"/>
  <c r="N25" i="4"/>
  <c r="M25" i="4"/>
  <c r="K25" i="4"/>
  <c r="L25" i="4" s="1"/>
  <c r="K24" i="4"/>
  <c r="O24" i="4" s="1"/>
  <c r="K23" i="4"/>
  <c r="O23" i="4" s="1"/>
  <c r="M22" i="4"/>
  <c r="K22" i="4"/>
  <c r="L22" i="4" s="1"/>
  <c r="O21" i="4"/>
  <c r="N21" i="4"/>
  <c r="M21" i="4"/>
  <c r="L21" i="4"/>
  <c r="K21" i="4"/>
  <c r="O20" i="4"/>
  <c r="N20" i="4"/>
  <c r="K20" i="4"/>
  <c r="M20" i="4" s="1"/>
  <c r="L19" i="4"/>
  <c r="K19" i="4"/>
  <c r="O19" i="4" s="1"/>
  <c r="O18" i="4"/>
  <c r="N18" i="4"/>
  <c r="M18" i="4"/>
  <c r="L18" i="4"/>
  <c r="K18" i="4"/>
  <c r="N17" i="4"/>
  <c r="K17" i="4"/>
  <c r="M17" i="4" s="1"/>
  <c r="O16" i="4"/>
  <c r="K16" i="4"/>
  <c r="N16" i="4" s="1"/>
  <c r="O15" i="4"/>
  <c r="L15" i="4"/>
  <c r="K15" i="4"/>
  <c r="N15" i="4" s="1"/>
  <c r="M14" i="4"/>
  <c r="K14" i="4"/>
  <c r="O14" i="4" s="1"/>
  <c r="M13" i="4"/>
  <c r="K13" i="4"/>
  <c r="N13" i="4" s="1"/>
  <c r="K12" i="4"/>
  <c r="O12" i="4" s="1"/>
  <c r="K11" i="4"/>
  <c r="O11" i="4" s="1"/>
  <c r="K10" i="4"/>
  <c r="M10" i="4" s="1"/>
  <c r="N9" i="4"/>
  <c r="K9" i="4"/>
  <c r="O9" i="4" s="1"/>
  <c r="J4" i="4"/>
  <c r="H4" i="4"/>
  <c r="F4" i="4"/>
  <c r="D4" i="4"/>
  <c r="B4" i="4"/>
  <c r="N10" i="4" l="1"/>
  <c r="M15" i="4"/>
  <c r="O17" i="4"/>
  <c r="L20" i="4"/>
  <c r="N22" i="4"/>
  <c r="M27" i="4"/>
  <c r="O29" i="4"/>
  <c r="L32" i="4"/>
  <c r="N34" i="4"/>
  <c r="M39" i="4"/>
  <c r="O41" i="4"/>
  <c r="L44" i="4"/>
  <c r="N46" i="4"/>
  <c r="M51" i="4"/>
  <c r="O53" i="4"/>
  <c r="L56" i="4"/>
  <c r="N58" i="4"/>
  <c r="M63" i="4"/>
  <c r="O65" i="4"/>
  <c r="L68" i="4"/>
  <c r="N70" i="4"/>
  <c r="M75" i="4"/>
  <c r="O77" i="4"/>
  <c r="L80" i="4"/>
  <c r="N82" i="4"/>
  <c r="M87" i="4"/>
  <c r="O89" i="4"/>
  <c r="L92" i="4"/>
  <c r="N94" i="4"/>
  <c r="M99" i="4"/>
  <c r="O101" i="4"/>
  <c r="L104" i="4"/>
  <c r="N106" i="4"/>
  <c r="O10" i="4"/>
  <c r="L13" i="4"/>
  <c r="O22" i="4"/>
  <c r="O34" i="4"/>
  <c r="O46" i="4"/>
  <c r="O58" i="4"/>
  <c r="N63" i="4"/>
  <c r="O70" i="4"/>
  <c r="N75" i="4"/>
  <c r="O82" i="4"/>
  <c r="N87" i="4"/>
  <c r="O94" i="4"/>
  <c r="N99" i="4"/>
  <c r="M104" i="4"/>
  <c r="O106" i="4"/>
  <c r="L11" i="4"/>
  <c r="L35" i="4"/>
  <c r="L47" i="4"/>
  <c r="L59" i="4"/>
  <c r="L71" i="4"/>
  <c r="L83" i="4"/>
  <c r="L95" i="4"/>
  <c r="M11" i="4"/>
  <c r="O13" i="4"/>
  <c r="L16" i="4"/>
  <c r="M23" i="4"/>
  <c r="L28" i="4"/>
  <c r="M35" i="4"/>
  <c r="L40" i="4"/>
  <c r="M47" i="4"/>
  <c r="L52" i="4"/>
  <c r="M59" i="4"/>
  <c r="L64" i="4"/>
  <c r="M71" i="4"/>
  <c r="L76" i="4"/>
  <c r="M83" i="4"/>
  <c r="L88" i="4"/>
  <c r="M95" i="4"/>
  <c r="L100" i="4"/>
  <c r="L23" i="4"/>
  <c r="N11" i="4"/>
  <c r="N23" i="4"/>
  <c r="M28" i="4"/>
  <c r="N35" i="4"/>
  <c r="M40" i="4"/>
  <c r="N47" i="4"/>
  <c r="M52" i="4"/>
  <c r="N59" i="4"/>
  <c r="M64" i="4"/>
  <c r="N71" i="4"/>
  <c r="M76" i="4"/>
  <c r="N83" i="4"/>
  <c r="M88" i="4"/>
  <c r="N95" i="4"/>
  <c r="M100" i="4"/>
  <c r="L9" i="4"/>
  <c r="M16" i="4"/>
  <c r="M9" i="4"/>
  <c r="L14" i="4"/>
  <c r="L26" i="4"/>
  <c r="L38" i="4"/>
  <c r="L50" i="4"/>
  <c r="L62" i="4"/>
  <c r="L74" i="4"/>
  <c r="L86" i="4"/>
  <c r="L98" i="4"/>
  <c r="L12" i="4"/>
  <c r="N14" i="4"/>
  <c r="M19" i="4"/>
  <c r="L24" i="4"/>
  <c r="N26" i="4"/>
  <c r="M31" i="4"/>
  <c r="L36" i="4"/>
  <c r="N38" i="4"/>
  <c r="M43" i="4"/>
  <c r="L48" i="4"/>
  <c r="N50" i="4"/>
  <c r="M55" i="4"/>
  <c r="L60" i="4"/>
  <c r="N62" i="4"/>
  <c r="M67" i="4"/>
  <c r="L72" i="4"/>
  <c r="N74" i="4"/>
  <c r="M79" i="4"/>
  <c r="L84" i="4"/>
  <c r="N86" i="4"/>
  <c r="M91" i="4"/>
  <c r="L96" i="4"/>
  <c r="N98" i="4"/>
  <c r="M103" i="4"/>
  <c r="L108" i="4"/>
  <c r="M12" i="4"/>
  <c r="L17" i="4"/>
  <c r="N19" i="4"/>
  <c r="M24" i="4"/>
  <c r="L29" i="4"/>
  <c r="N31" i="4"/>
  <c r="M36" i="4"/>
  <c r="L41" i="4"/>
  <c r="N43" i="4"/>
  <c r="M48" i="4"/>
  <c r="L53" i="4"/>
  <c r="N55" i="4"/>
  <c r="M60" i="4"/>
  <c r="L65" i="4"/>
  <c r="N67" i="4"/>
  <c r="M72" i="4"/>
  <c r="L77" i="4"/>
  <c r="N79" i="4"/>
  <c r="M84" i="4"/>
  <c r="L89" i="4"/>
  <c r="N91" i="4"/>
  <c r="M96" i="4"/>
  <c r="L101" i="4"/>
  <c r="N103" i="4"/>
  <c r="M108" i="4"/>
  <c r="L10" i="4"/>
  <c r="N12" i="4"/>
  <c r="N24" i="4"/>
  <c r="N36" i="4"/>
  <c r="M41" i="4"/>
  <c r="L46" i="4"/>
  <c r="N48" i="4"/>
  <c r="M53" i="4"/>
  <c r="L58" i="4"/>
  <c r="N60" i="4"/>
  <c r="M65" i="4"/>
  <c r="L70" i="4"/>
  <c r="N72" i="4"/>
  <c r="M77" i="4"/>
  <c r="L82" i="4"/>
  <c r="N84" i="4"/>
  <c r="M89" i="4"/>
  <c r="L94" i="4"/>
  <c r="N96" i="4"/>
  <c r="M101" i="4"/>
  <c r="L106" i="4"/>
  <c r="N108" i="4"/>
</calcChain>
</file>

<file path=xl/sharedStrings.xml><?xml version="1.0" encoding="utf-8"?>
<sst xmlns="http://schemas.openxmlformats.org/spreadsheetml/2006/main" count="230" uniqueCount="189">
  <si>
    <t>Plantilla de política de crédito a clientes</t>
  </si>
  <si>
    <t>Objetivo</t>
  </si>
  <si>
    <t>Ayudarte a decidir si conviene aprobar crédito a un cliente antes de vender a plazo.</t>
  </si>
  <si>
    <t>Flujo recomendado</t>
  </si>
  <si>
    <t>1) Revisa la hoja Configuración y ajusta los topes a tu negocio. 2) Evalúa cada cliente en la hoja Evaluador de crédito. 3) Revisa la recomendación y registra la decisión final.</t>
  </si>
  <si>
    <t>Cuándo usarla</t>
  </si>
  <si>
    <t>Antes de aprobar una venta a crédito, ampliar un límite o aceptar un plazo solicitado por un cliente.</t>
  </si>
  <si>
    <t>Qué decisión ayuda a tomar</t>
  </si>
  <si>
    <t>Aprobar crédito, aprobar con condiciones, vender de contado, suspender crédito o enviar el caso a revisión.</t>
  </si>
  <si>
    <t>Hoja Configuración</t>
  </si>
  <si>
    <t>Contiene los topes editables: margen mínimo, plazos máximos, porcentaje de crédito condicionado, anticipo mínimo, alerta por saldo pendiente y regla de suspensión.</t>
  </si>
  <si>
    <t>Campos obligatorios</t>
  </si>
  <si>
    <t>Cliente, tipo de cliente, monto solicitado, margen estimado, historial de pago, saldo pendiente, saldo vencido, plazo solicitado y anticipo ofrecido. Si no hay saldo o anticipo, escribe 0.</t>
  </si>
  <si>
    <t>Cómo usar el Evaluador</t>
  </si>
  <si>
    <t>Completa los campos de cada cliente y revisa la decisión recomendada, nivel de riesgo, motivo, límite sugerido y plazo sugerido.</t>
  </si>
  <si>
    <t>Interpretación de resultados</t>
  </si>
  <si>
    <t>Aprobado: puede venderse a crédito. Aprobado con condiciones: pide anticipo, menor límite o menor plazo. Revisión manual: debe revisarlo gerencia o administración. Venta de contado: no conviene financiar esa venta. Crédito suspendido: no aprobar crédito hasta regularizar pagos.</t>
  </si>
  <si>
    <t>Ejemplos iniciales</t>
  </si>
  <si>
    <t>Las primeras filas del evaluador muestran casos típicos. Puedes borrarlas cuando empieces a registrar tus propios clientes.</t>
  </si>
  <si>
    <t>Qué no hace</t>
  </si>
  <si>
    <t>No controla facturas, cartera vencida, aging ni cobranza. Esa información pertenece a una plantilla de cuentas por cobrar.</t>
  </si>
  <si>
    <t>Datos numéricos en cero</t>
  </si>
  <si>
    <t>Si no hay saldo pendiente, saldo vencido o anticipo, escribe 0. No dejes esos campos vacíos, porque afectan la recomendación.</t>
  </si>
  <si>
    <t>Margen estimado</t>
  </si>
  <si>
    <t>Escribe el margen como porcentaje. Ejemplo: 25% o 0,25 según tu configuración regional de Excel.</t>
  </si>
  <si>
    <t>Decisión final</t>
  </si>
  <si>
    <t>La decisión recomendada es una guía. La decisión final debe registrarla la persona responsable de aprobar el crédito.</t>
  </si>
  <si>
    <t>Semáforos visuales</t>
  </si>
  <si>
    <t>Verde indica menor riesgo; amarillo o naranja requiere cuidado; rojo indica alto riesgo o suspensión.</t>
  </si>
  <si>
    <t>Límite sugerido</t>
  </si>
  <si>
    <t>Es el monto máximo que conviene financiar para la solicitud evaluada. No necesariamente es un cupo permanente para el cliente. Si el monto solicitado menos anticipo supera ese límite, pide más anticipo, reduce el pedido o envía el caso a revisión.</t>
  </si>
  <si>
    <t>Revisión recomendada</t>
  </si>
  <si>
    <t>Actualiza los parámetros si cambian tus márgenes, tu caja, tus plazos con proveedores o el comportamiento de pago de tus clientes.</t>
  </si>
  <si>
    <t>Nota importante</t>
  </si>
  <si>
    <t>Los topes sugeridos son orientativos. Ajusta la configuración según tu sector, margen, capacidad de caja y tolerancia al riesgo.</t>
  </si>
  <si>
    <t>Concepto</t>
  </si>
  <si>
    <t>Definición simple</t>
  </si>
  <si>
    <t>Política de crédito</t>
  </si>
  <si>
    <t>Reglas para decidir cuándo vender a plazo, a quién aprobar crédito y bajo qué condiciones.</t>
  </si>
  <si>
    <t>Crédito a clientes</t>
  </si>
  <si>
    <t>Venta que el cliente paga después de recibir el producto o servicio.</t>
  </si>
  <si>
    <t>Venta a plazo</t>
  </si>
  <si>
    <t>Venta en la que el pago se realiza días después de la entrega o facturación.</t>
  </si>
  <si>
    <t>Configuración</t>
  </si>
  <si>
    <t>Hoja donde ajustas los topes que usa la plantilla para evaluar riesgo y recomendar condiciones.</t>
  </si>
  <si>
    <t>Parámetro</t>
  </si>
  <si>
    <t>Valor editable que define cómo se comportan las fórmulas de evaluación.</t>
  </si>
  <si>
    <t>Tipo de cliente</t>
  </si>
  <si>
    <t>Clasificación del cliente según su relación con el negocio: nuevo, recurrente, estratégico, mayorista o distribuidor.</t>
  </si>
  <si>
    <t>Monto solicitado</t>
  </si>
  <si>
    <t>Valor de la venta o crédito que el cliente pide financiar.</t>
  </si>
  <si>
    <t>Ganancia aproximada de la venta antes de financiar al cliente. Se expresa como porcentaje.</t>
  </si>
  <si>
    <t>Margen mínimo aceptable</t>
  </si>
  <si>
    <t>Tope definido por el usuario. Si el margen está por debajo, la plantilla puede activar una alerta.</t>
  </si>
  <si>
    <t>Margen bajo</t>
  </si>
  <si>
    <t>Venta con margen menor al mínimo definido en Configuración.</t>
  </si>
  <si>
    <t>Historial de pago</t>
  </si>
  <si>
    <t>Comportamiento del cliente en pagos anteriores: bueno, regular, malo, sin historial o con atrasos.</t>
  </si>
  <si>
    <t>Cliente con atrasos</t>
  </si>
  <si>
    <t>Cliente que ya ha pagado tarde o tiene comportamiento de pago riesgoso.</t>
  </si>
  <si>
    <t>Saldo pendiente</t>
  </si>
  <si>
    <t>Dinero que el cliente todavía debe, esté vencido o no.</t>
  </si>
  <si>
    <t>Saldo vencido</t>
  </si>
  <si>
    <t>Dinero que el cliente ya debió pagar y sigue pendiente.</t>
  </si>
  <si>
    <t>Alerta por saldo pendiente</t>
  </si>
  <si>
    <t>Multiplicador que compara deuda actual frente al nuevo monto solicitado para detectar exposición alta.</t>
  </si>
  <si>
    <t>Exposición actual</t>
  </si>
  <si>
    <t>Monto que el cliente ya debe antes de aprobar una nueva venta a crédito; ayuda a medir si se acumula demasiado riesgo.</t>
  </si>
  <si>
    <t>Plazo solicitado</t>
  </si>
  <si>
    <t>Cantidad de días que el cliente pide para pagar.</t>
  </si>
  <si>
    <t>Plazo máximo estándar</t>
  </si>
  <si>
    <t>Máximo de días que la empresa acepta como crédito normal.</t>
  </si>
  <si>
    <t>Plazo máximo condicionado</t>
  </si>
  <si>
    <t>Máximo de días sugerido cuando el crédito se aprueba con condiciones.</t>
  </si>
  <si>
    <t>Plazo largo</t>
  </si>
  <si>
    <t>Plazo mayor al máximo estándar definido en Configuración.</t>
  </si>
  <si>
    <t>Anticipo ofrecido</t>
  </si>
  <si>
    <t>Pago parcial antes de entregar el producto o iniciar el servicio.</t>
  </si>
  <si>
    <t>Anticipo mínimo sugerido</t>
  </si>
  <si>
    <t>Porcentaje mínimo definido por el usuario para reducir riesgo en clientes nuevos o solicitudes riesgosas.</t>
  </si>
  <si>
    <t>% máximo de crédito condicionado</t>
  </si>
  <si>
    <t>Porcentaje máximo del monto solicitado que se sugiere aprobar cuando hay riesgo medio.</t>
  </si>
  <si>
    <t>Monto a financiar</t>
  </si>
  <si>
    <t>Parte del pedido que quedaría pendiente después del anticipo. Se calcula como monto solicitado menos anticipo ofrecido.</t>
  </si>
  <si>
    <t>Suspender con saldo vencido</t>
  </si>
  <si>
    <t>Regla configurable que indica si cualquier saldo vencido debe bloquear nuevo crédito.</t>
  </si>
  <si>
    <t>Decisión recomendada</t>
  </si>
  <si>
    <t>Resultado sugerido por la plantilla según los datos ingresados y los topes configurados.</t>
  </si>
  <si>
    <t>Nivel de riesgo</t>
  </si>
  <si>
    <t>Lectura rápida del riesgo de la solicitud: bajo, medio, alto, crítico o sin datos completos.</t>
  </si>
  <si>
    <t>Motivo de la recomendación</t>
  </si>
  <si>
    <t>Explicación breve de por qué la plantilla sugiere aprobar, condicionar, suspender o revisar.</t>
  </si>
  <si>
    <t>Monto máximo que la plantilla recomienda dejar a crédito para esa solicitud, según la decisión, los topes configurados y el riesgo del cliente.</t>
  </si>
  <si>
    <t>Plazo sugerido</t>
  </si>
  <si>
    <t>Número de días recomendado para el crédito, según el riesgo detectado y los parámetros definidos.</t>
  </si>
  <si>
    <t>Decisión que toma el responsable después de revisar la recomendación.</t>
  </si>
  <si>
    <t>Próxima revisión</t>
  </si>
  <si>
    <t>Fecha o momento para volver a evaluar al cliente o la condición aprobada.</t>
  </si>
  <si>
    <t>Completar datos</t>
  </si>
  <si>
    <t>Mensaje que aparece cuando falta información clave para evaluar.</t>
  </si>
  <si>
    <t>Aprobado</t>
  </si>
  <si>
    <t>El cliente puede comprar a crédito según el monto y plazo sugeridos.</t>
  </si>
  <si>
    <t>Aprobado con condiciones</t>
  </si>
  <si>
    <t>El crédito puede aprobarse, pero con anticipo, menor límite o plazo más corto.</t>
  </si>
  <si>
    <t>Aprobado con anticipo</t>
  </si>
  <si>
    <t>Se aprueba la venta a crédito solo si el cliente paga una parte antes de entregar el producto o servicio.</t>
  </si>
  <si>
    <t>Aprobado con menor límite</t>
  </si>
  <si>
    <t>Se aprueba menos crédito del solicitado para reducir la exposición del negocio.</t>
  </si>
  <si>
    <t>Aprobado con menor plazo</t>
  </si>
  <si>
    <t>Se aprueba crédito, pero con menos días de pago que los solicitados por el cliente.</t>
  </si>
  <si>
    <t>Revisión manual</t>
  </si>
  <si>
    <t>La solicitud requiere revisión de gerencia o administración antes de decidir.</t>
  </si>
  <si>
    <t>Revisión de gerencia</t>
  </si>
  <si>
    <t>La solicitud necesita aprobación de una persona responsable antes de confirmar la venta a crédito.</t>
  </si>
  <si>
    <t>Venta de contado</t>
  </si>
  <si>
    <t>No se recomienda dar crédito; el cliente debería pagar antes o contra entrega.</t>
  </si>
  <si>
    <t>Crédito suspendido</t>
  </si>
  <si>
    <t>No se recomienda aprobar nuevo crédito hasta regularizar pagos o revisar el caso.</t>
  </si>
  <si>
    <t>Semáforo visual</t>
  </si>
  <si>
    <t>Color automático que ayuda a interpretar el riesgo de la decisión.</t>
  </si>
  <si>
    <t>Datos mínimos que deben completarse para evaluar: cliente, tipo, monto, margen, historial, saldos, plazo y anticipo.</t>
  </si>
  <si>
    <t>Saldo en cero</t>
  </si>
  <si>
    <t>Valor 0 que se ingresa cuando el cliente no tiene deuda pendiente o vencida. Es mejor escribir 0 que dejar la celda vacía.</t>
  </si>
  <si>
    <t>Configuración de criterios</t>
  </si>
  <si>
    <t>Ajusta estos topes antes de usar el evaluador. La plantilla trae valores sugeridos, pero cada negocio debe adaptarlos a su margen, caja y tolerancia al riesgo.</t>
  </si>
  <si>
    <t>Valor editable</t>
  </si>
  <si>
    <t>Unidad / tipo</t>
  </si>
  <si>
    <t>Cómo lo usa la plantilla</t>
  </si>
  <si>
    <t>%</t>
  </si>
  <si>
    <t>Si el margen está por debajo de este valor, la venta se considera de margen bajo.</t>
  </si>
  <si>
    <t>días</t>
  </si>
  <si>
    <t>Plazo máximo para aprobar crédito normal.</t>
  </si>
  <si>
    <t>Plazo sugerido cuando la solicitud se aprueba con condiciones.</t>
  </si>
  <si>
    <t>% del monto solicitado</t>
  </si>
  <si>
    <t>Porcentaje máximo que se sugiere aprobar cuando hay riesgo medio.</t>
  </si>
  <si>
    <t>Anticipo mínimo esperado para clientes nuevos o sin historial.</t>
  </si>
  <si>
    <t>multiplicador</t>
  </si>
  <si>
    <t>Si el saldo pendiente supera este múltiplo del nuevo monto, envía a revisión manual.</t>
  </si>
  <si>
    <t>Sí</t>
  </si>
  <si>
    <t>Sí/No</t>
  </si>
  <si>
    <t>Si está en Sí, cualquier saldo vencido bloquea nuevo crédito.</t>
  </si>
  <si>
    <t>Instrucciones rápidas</t>
  </si>
  <si>
    <t>1</t>
  </si>
  <si>
    <t>Completa primero los valores editables de esta hoja.</t>
  </si>
  <si>
    <t>2</t>
  </si>
  <si>
    <t>Luego evalúa clientes en la hoja Evaluador de crédito.</t>
  </si>
  <si>
    <t>3</t>
  </si>
  <si>
    <t>Si tu negocio tiene márgenes bajos por naturaleza, ajusta el margen mínimo a un valor realista.</t>
  </si>
  <si>
    <t>4</t>
  </si>
  <si>
    <t>Si tus clientes B2B suelen pagar a 30 o 45 días, ajusta los plazos máximos según tu caja.</t>
  </si>
  <si>
    <t>5</t>
  </si>
  <si>
    <t>No borres las etiquetas de la columna A; las fórmulas dependen de las celdas de valor en la columna B.</t>
  </si>
  <si>
    <t>Evaluador de crédito a clientes</t>
  </si>
  <si>
    <t>Completa datos en A:J. Revisa la recomendación en K:O y registra tu decisión en P:R. Ajusta primero los topes en Configuración.</t>
  </si>
  <si>
    <t>Total</t>
  </si>
  <si>
    <t>Aprobados</t>
  </si>
  <si>
    <t>Condicionados</t>
  </si>
  <si>
    <t>No crédito</t>
  </si>
  <si>
    <t>Revisión</t>
  </si>
  <si>
    <t>DATOS</t>
  </si>
  <si>
    <t>EVALUACIÓN</t>
  </si>
  <si>
    <t>RESULTADO</t>
  </si>
  <si>
    <t>CIERRE</t>
  </si>
  <si>
    <t>Fecha</t>
  </si>
  <si>
    <t>Cliente</t>
  </si>
  <si>
    <t>Margen estimado %</t>
  </si>
  <si>
    <t>Observaciones</t>
  </si>
  <si>
    <t>2026-06-12</t>
  </si>
  <si>
    <t>Cliente nuevo ABC</t>
  </si>
  <si>
    <t>Nuevo</t>
  </si>
  <si>
    <t>Sin historial</t>
  </si>
  <si>
    <t>Antes del próximo pedido</t>
  </si>
  <si>
    <t>Cliente nuevo con 50% de anticipo. Financiar solo hasta el límite sugerido y mantener plazo corto.</t>
  </si>
  <si>
    <t>Distribuidora Norte</t>
  </si>
  <si>
    <t>Recurrente puntual</t>
  </si>
  <si>
    <t>Bueno</t>
  </si>
  <si>
    <t>En 30 días</t>
  </si>
  <si>
    <t>Buen historial. Revisar si aumenta el monto.</t>
  </si>
  <si>
    <t>Comercial Sur</t>
  </si>
  <si>
    <t>Mayorista</t>
  </si>
  <si>
    <t>Con atrasos</t>
  </si>
  <si>
    <t>Cuando regularice el saldo</t>
  </si>
  <si>
    <t>Tiene saldo vencido. No aprobar nuevo crédito.</t>
  </si>
  <si>
    <t>Pedido grande XYZ</t>
  </si>
  <si>
    <t>Esta semana</t>
  </si>
  <si>
    <t>Pedido alto, margen bajo y plazo largo.</t>
  </si>
  <si>
    <t>Cliente sin historial LMN</t>
  </si>
  <si>
    <t>Después de 3 compras</t>
  </si>
  <si>
    <t>Sin historial, sin anticipo y margen 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</si>
</sst>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9">
    <font>
      <sz val="11"/>
      <name val="Carlito"/>
    </font>
    <font>
      <b/>
      <sz val="16"/>
      <color rgb="FFFFFFFF"/>
      <name val="Carlito"/>
    </font>
    <font>
      <b/>
      <sz val="11"/>
      <color rgb="FFFFFFFF"/>
      <name val="Carlito"/>
    </font>
    <font>
      <sz val="11"/>
      <color rgb="FF1F2933"/>
      <name val="Carlito"/>
    </font>
    <font>
      <b/>
      <sz val="11"/>
      <color rgb="FF1F2933"/>
      <name val="Carlito"/>
    </font>
    <font>
      <b/>
      <sz val="14"/>
      <color rgb="FFFFFFFF"/>
      <name val="Carlito"/>
    </font>
    <font>
      <b/>
      <sz val="12"/>
      <color rgb="FFFFFFFF"/>
      <name val="Carlito"/>
    </font>
    <font>
      <b/>
      <sz val="10"/>
      <color rgb="FFFFFFFF"/>
      <name val="Carlito"/>
    </font>
    <font>
      <b/>
      <sz val="11"/>
      <color rgb="FF0B1F3A"/>
      <name val="Carlito"/>
    </font>
  </fonts>
  <fills count="16">
    <fill>
      <patternFill patternType="none"/>
    </fill>
    <fill>
      <patternFill patternType="gray125"/>
    </fill>
    <fill>
      <patternFill patternType="solid">
        <fgColor rgb="FF0B1F3A"/>
      </patternFill>
    </fill>
    <fill>
      <patternFill patternType="solid">
        <fgColor rgb="FF173B63"/>
      </patternFill>
    </fill>
    <fill>
      <patternFill patternType="solid">
        <fgColor rgb="FFEAF2FB"/>
      </patternFill>
    </fill>
    <fill>
      <patternFill patternType="solid">
        <fgColor rgb="FFF3F6FA"/>
      </patternFill>
    </fill>
    <fill>
      <patternFill patternType="solid">
        <fgColor rgb="FFFFFFFF"/>
      </patternFill>
    </fill>
    <fill>
      <patternFill patternType="solid">
        <fgColor rgb="FF334155"/>
      </patternFill>
    </fill>
    <fill>
      <patternFill patternType="solid">
        <fgColor rgb="FFFFFFFF"/>
      </patternFill>
    </fill>
    <fill>
      <patternFill patternType="solid">
        <fgColor rgb="FF0B1F3A"/>
        <bgColor indexed="64"/>
      </patternFill>
    </fill>
    <fill>
      <patternFill patternType="solid">
        <fgColor indexed="65"/>
        <bgColor indexed="64"/>
      </patternFill>
    </fill>
    <fill>
      <patternFill patternType="solid">
        <fgColor rgb="FF173B63"/>
        <bgColor indexed="64"/>
      </patternFill>
    </fill>
    <fill>
      <patternFill patternType="solid">
        <fgColor rgb="FFF3F6FA"/>
        <bgColor indexed="64"/>
      </patternFill>
    </fill>
    <fill>
      <patternFill patternType="solid">
        <fgColor rgb="FFEAF2FB"/>
        <bgColor indexed="64"/>
      </patternFill>
    </fill>
    <fill>
      <patternFill patternType="solid">
        <fgColor rgb="FFFFF7ED"/>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37">
    <xf numFmtId="0" fontId="0" fillId="0" borderId="0" xfId="0"/>
    <xf numFmtId="0" fontId="1" fillId="2" borderId="0" xfId="0" applyFont="1" applyFill="1" applyAlignment="1">
      <alignment horizontal="left"/>
    </xf>
    <xf numFmtId="0" fontId="2" fillId="2" borderId="0" xfId="0" applyFont="1" applyFill="1" applyAlignment="1">
      <alignment wrapText="1"/>
    </xf>
    <xf numFmtId="0" fontId="7" fillId="2" borderId="0" xfId="0" applyFont="1" applyFill="1" applyAlignment="1">
      <alignment wrapText="1"/>
    </xf>
    <xf numFmtId="0" fontId="2" fillId="3" borderId="0" xfId="0" applyFont="1" applyFill="1" applyAlignment="1">
      <alignment horizontal="center"/>
    </xf>
    <xf numFmtId="0" fontId="4" fillId="4" borderId="0" xfId="0" applyFont="1" applyFill="1" applyAlignment="1">
      <alignment horizontal="center"/>
    </xf>
    <xf numFmtId="0" fontId="8" fillId="5" borderId="0" xfId="0" applyFont="1" applyFill="1"/>
    <xf numFmtId="0" fontId="2" fillId="2" borderId="0" xfId="0" applyFont="1" applyFill="1" applyAlignment="1">
      <alignment horizontal="center" vertical="center" wrapText="1"/>
    </xf>
    <xf numFmtId="164" fontId="3" fillId="6" borderId="0" xfId="0" applyNumberFormat="1" applyFont="1" applyFill="1" applyAlignment="1">
      <alignment vertical="top" wrapText="1"/>
    </xf>
    <xf numFmtId="0" fontId="3" fillId="6" borderId="0" xfId="0" applyFont="1" applyFill="1" applyAlignment="1">
      <alignment vertical="top" wrapText="1"/>
    </xf>
    <xf numFmtId="3" fontId="3" fillId="6" borderId="0" xfId="0" applyNumberFormat="1" applyFont="1" applyFill="1" applyAlignment="1">
      <alignment vertical="top" wrapText="1"/>
    </xf>
    <xf numFmtId="0" fontId="3" fillId="4" borderId="0" xfId="0" applyFont="1" applyFill="1" applyAlignment="1">
      <alignment vertical="top" wrapText="1"/>
    </xf>
    <xf numFmtId="3" fontId="3" fillId="4" borderId="0" xfId="0" applyNumberFormat="1" applyFont="1" applyFill="1" applyAlignment="1">
      <alignment vertical="top" wrapText="1"/>
    </xf>
    <xf numFmtId="1" fontId="3" fillId="4" borderId="0" xfId="0" applyNumberFormat="1" applyFont="1" applyFill="1" applyAlignment="1">
      <alignment vertical="top" wrapText="1"/>
    </xf>
    <xf numFmtId="0" fontId="2" fillId="7" borderId="0" xfId="0" applyFont="1" applyFill="1" applyAlignment="1">
      <alignment horizontal="center" vertical="center" wrapText="1"/>
    </xf>
    <xf numFmtId="9" fontId="3" fillId="8" borderId="0" xfId="0" applyNumberFormat="1" applyFont="1" applyFill="1" applyAlignment="1">
      <alignment vertical="top" wrapText="1"/>
    </xf>
    <xf numFmtId="0" fontId="5" fillId="9" borderId="0" xfId="0" applyFont="1" applyFill="1" applyAlignment="1">
      <alignment horizontal="left" vertical="center"/>
    </xf>
    <xf numFmtId="0" fontId="5" fillId="9" borderId="0" xfId="0" applyFont="1" applyFill="1" applyAlignment="1">
      <alignment horizontal="left" vertical="center" wrapText="1"/>
    </xf>
    <xf numFmtId="0" fontId="0" fillId="10" borderId="0" xfId="0" applyFill="1"/>
    <xf numFmtId="0" fontId="2" fillId="11" borderId="0" xfId="0" applyFont="1" applyFill="1" applyAlignment="1">
      <alignment vertical="top" wrapText="1"/>
    </xf>
    <xf numFmtId="0" fontId="3" fillId="12" borderId="0" xfId="0" applyFont="1" applyFill="1" applyAlignment="1">
      <alignment vertical="top" wrapText="1"/>
    </xf>
    <xf numFmtId="0" fontId="2" fillId="11" borderId="0" xfId="0" applyFont="1" applyFill="1" applyAlignment="1">
      <alignment wrapText="1"/>
    </xf>
    <xf numFmtId="0" fontId="3" fillId="12" borderId="0" xfId="0" applyFont="1" applyFill="1" applyAlignment="1">
      <alignment wrapText="1"/>
    </xf>
    <xf numFmtId="0" fontId="6" fillId="9" borderId="0" xfId="0" applyFont="1" applyFill="1" applyAlignment="1">
      <alignment horizontal="center" wrapText="1"/>
    </xf>
    <xf numFmtId="0" fontId="1" fillId="9" borderId="0" xfId="0" applyFont="1" applyFill="1" applyAlignment="1">
      <alignment horizontal="left"/>
    </xf>
    <xf numFmtId="0" fontId="2" fillId="11" borderId="0" xfId="0" applyFont="1" applyFill="1" applyAlignment="1" applyProtection="1">
      <alignment horizontal="center" wrapText="1"/>
      <protection locked="0"/>
    </xf>
    <xf numFmtId="0" fontId="4" fillId="13" borderId="0" xfId="0" applyFont="1" applyFill="1" applyAlignment="1" applyProtection="1">
      <alignment wrapText="1"/>
      <protection locked="0"/>
    </xf>
    <xf numFmtId="9" fontId="4" fillId="14" borderId="0" xfId="0" applyNumberFormat="1" applyFont="1" applyFill="1" applyAlignment="1" applyProtection="1">
      <alignment horizontal="center"/>
      <protection locked="0"/>
    </xf>
    <xf numFmtId="0" fontId="3" fillId="15" borderId="0" xfId="0" applyFont="1" applyFill="1" applyAlignment="1" applyProtection="1">
      <alignment wrapText="1"/>
      <protection locked="0"/>
    </xf>
    <xf numFmtId="1" fontId="4" fillId="14" borderId="0" xfId="0" applyNumberFormat="1" applyFont="1" applyFill="1" applyAlignment="1" applyProtection="1">
      <alignment horizontal="center"/>
      <protection locked="0"/>
    </xf>
    <xf numFmtId="2" fontId="4" fillId="14" borderId="0" xfId="0" applyNumberFormat="1" applyFont="1" applyFill="1" applyAlignment="1" applyProtection="1">
      <alignment horizontal="center"/>
      <protection locked="0"/>
    </xf>
    <xf numFmtId="0" fontId="4" fillId="14" borderId="0" xfId="0" applyFont="1" applyFill="1" applyAlignment="1" applyProtection="1">
      <alignment horizontal="center"/>
      <protection locked="0"/>
    </xf>
    <xf numFmtId="0" fontId="0" fillId="10" borderId="0" xfId="0" applyFill="1" applyProtection="1">
      <protection locked="0"/>
    </xf>
    <xf numFmtId="0" fontId="2" fillId="11" borderId="0" xfId="0" applyFont="1" applyFill="1" applyProtection="1">
      <protection locked="0"/>
    </xf>
    <xf numFmtId="0" fontId="4" fillId="13" borderId="0" xfId="0" applyFont="1" applyFill="1" applyAlignment="1" applyProtection="1">
      <alignment horizontal="center"/>
      <protection locked="0"/>
    </xf>
    <xf numFmtId="0" fontId="3" fillId="12" borderId="0" xfId="0" applyFont="1" applyFill="1" applyAlignment="1" applyProtection="1">
      <protection locked="0"/>
    </xf>
    <xf numFmtId="0" fontId="3" fillId="12" borderId="0" xfId="0" applyFont="1" applyFill="1" applyAlignment="1" applyProtection="1">
      <alignment wrapText="1"/>
      <protection locked="0"/>
    </xf>
  </cellXfs>
  <cellStyles count="1">
    <cellStyle name="Normal" xfId="0" builtinId="0"/>
  </cellStyles>
  <dxfs count="15">
    <dxf>
      <fill>
        <patternFill>
          <bgColor rgb="FFE5E7EB"/>
        </patternFill>
      </fill>
    </dxf>
    <dxf>
      <fill>
        <patternFill>
          <bgColor rgb="FFFEE2E2"/>
        </patternFill>
      </fill>
    </dxf>
    <dxf>
      <fill>
        <patternFill>
          <bgColor rgb="FFFED7AA"/>
        </patternFill>
      </fill>
    </dxf>
    <dxf>
      <fill>
        <patternFill>
          <bgColor rgb="FFFEF3C7"/>
        </patternFill>
      </fill>
    </dxf>
    <dxf>
      <fill>
        <patternFill>
          <bgColor rgb="FFD1FAE5"/>
        </patternFill>
      </fill>
    </dxf>
    <dxf>
      <fill>
        <patternFill>
          <bgColor rgb="FFE5E7EB"/>
        </patternFill>
      </fill>
    </dxf>
    <dxf>
      <fill>
        <patternFill>
          <bgColor rgb="FFFEE2E2"/>
        </patternFill>
      </fill>
    </dxf>
    <dxf>
      <fill>
        <patternFill>
          <bgColor rgb="FFFED7AA"/>
        </patternFill>
      </fill>
    </dxf>
    <dxf>
      <fill>
        <patternFill>
          <bgColor rgb="FFFEF3C7"/>
        </patternFill>
      </fill>
    </dxf>
    <dxf>
      <fill>
        <patternFill>
          <bgColor rgb="FFD1FAE5"/>
        </patternFill>
      </fill>
    </dxf>
    <dxf>
      <font>
        <color rgb="FF7A4B00"/>
      </font>
      <fill>
        <patternFill>
          <bgColor rgb="FFFFF3CD"/>
        </patternFill>
      </fill>
    </dxf>
    <dxf>
      <fill>
        <patternFill>
          <bgColor rgb="FFFEF3C7"/>
        </patternFill>
      </fill>
    </dxf>
    <dxf>
      <fill>
        <patternFill>
          <bgColor rgb="FFFEE2E2"/>
        </patternFill>
      </fill>
    </dxf>
    <dxf>
      <fill>
        <patternFill>
          <bgColor rgb="FFFED7AA"/>
        </patternFill>
      </fill>
    </dxf>
    <dxf>
      <font>
        <color rgb="FF7A4F00"/>
      </font>
      <fill>
        <patternFill patternType="solid">
          <bgColor rgb="FFFFF2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6</xdr:col>
      <xdr:colOff>114592</xdr:colOff>
      <xdr:row>3</xdr:row>
      <xdr:rowOff>28575</xdr:rowOff>
    </xdr:to>
    <xdr:pic>
      <xdr:nvPicPr>
        <xdr:cNvPr id="2" name="Imagen 1">
          <a:extLst>
            <a:ext uri="{FF2B5EF4-FFF2-40B4-BE49-F238E27FC236}">
              <a16:creationId xmlns:a16="http://schemas.microsoft.com/office/drawing/2014/main" id="{66BBE7B4-3796-47F5-B67A-83A983FD9923}"/>
            </a:ext>
          </a:extLst>
        </xdr:cNvPr>
        <xdr:cNvPicPr>
          <a:picLocks noChangeAspect="1"/>
        </xdr:cNvPicPr>
      </xdr:nvPicPr>
      <xdr:blipFill>
        <a:blip xmlns:r="http://schemas.openxmlformats.org/officeDocument/2006/relationships" r:embed="rId1"/>
        <a:stretch>
          <a:fillRect/>
        </a:stretch>
      </xdr:blipFill>
      <xdr:spPr>
        <a:xfrm>
          <a:off x="14487525" y="0"/>
          <a:ext cx="2114842" cy="590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6</xdr:col>
      <xdr:colOff>114592</xdr:colOff>
      <xdr:row>3</xdr:row>
      <xdr:rowOff>133350</xdr:rowOff>
    </xdr:to>
    <xdr:pic>
      <xdr:nvPicPr>
        <xdr:cNvPr id="2" name="Imagen 1">
          <a:extLst>
            <a:ext uri="{FF2B5EF4-FFF2-40B4-BE49-F238E27FC236}">
              <a16:creationId xmlns:a16="http://schemas.microsoft.com/office/drawing/2014/main" id="{67A94075-3243-4B74-BD13-33078ADDCA8C}"/>
            </a:ext>
          </a:extLst>
        </xdr:cNvPr>
        <xdr:cNvPicPr>
          <a:picLocks noChangeAspect="1"/>
        </xdr:cNvPicPr>
      </xdr:nvPicPr>
      <xdr:blipFill>
        <a:blip xmlns:r="http://schemas.openxmlformats.org/officeDocument/2006/relationships" r:embed="rId1"/>
        <a:stretch>
          <a:fillRect/>
        </a:stretch>
      </xdr:blipFill>
      <xdr:spPr>
        <a:xfrm>
          <a:off x="11972925" y="0"/>
          <a:ext cx="2114842" cy="590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9</xdr:col>
      <xdr:colOff>114592</xdr:colOff>
      <xdr:row>5</xdr:row>
      <xdr:rowOff>76200</xdr:rowOff>
    </xdr:to>
    <xdr:pic>
      <xdr:nvPicPr>
        <xdr:cNvPr id="2" name="Imagen 1">
          <a:extLst>
            <a:ext uri="{FF2B5EF4-FFF2-40B4-BE49-F238E27FC236}">
              <a16:creationId xmlns:a16="http://schemas.microsoft.com/office/drawing/2014/main" id="{9C4FE495-AF17-4422-A422-8BBA3892947F}"/>
            </a:ext>
          </a:extLst>
        </xdr:cNvPr>
        <xdr:cNvPicPr>
          <a:picLocks noChangeAspect="1"/>
        </xdr:cNvPicPr>
      </xdr:nvPicPr>
      <xdr:blipFill>
        <a:blip xmlns:r="http://schemas.openxmlformats.org/officeDocument/2006/relationships" r:embed="rId1"/>
        <a:stretch>
          <a:fillRect/>
        </a:stretch>
      </xdr:blipFill>
      <xdr:spPr>
        <a:xfrm>
          <a:off x="13373100" y="1143000"/>
          <a:ext cx="2114842" cy="5905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0</xdr:colOff>
      <xdr:row>0</xdr:row>
      <xdr:rowOff>0</xdr:rowOff>
    </xdr:from>
    <xdr:to>
      <xdr:col>22</xdr:col>
      <xdr:colOff>114592</xdr:colOff>
      <xdr:row>2</xdr:row>
      <xdr:rowOff>0</xdr:rowOff>
    </xdr:to>
    <xdr:pic>
      <xdr:nvPicPr>
        <xdr:cNvPr id="2" name="Imagen 1">
          <a:extLst>
            <a:ext uri="{FF2B5EF4-FFF2-40B4-BE49-F238E27FC236}">
              <a16:creationId xmlns:a16="http://schemas.microsoft.com/office/drawing/2014/main" id="{E223A993-FA1D-47C0-90EB-4908663A73D2}"/>
            </a:ext>
          </a:extLst>
        </xdr:cNvPr>
        <xdr:cNvPicPr>
          <a:picLocks noChangeAspect="1"/>
        </xdr:cNvPicPr>
      </xdr:nvPicPr>
      <xdr:blipFill>
        <a:blip xmlns:r="http://schemas.openxmlformats.org/officeDocument/2006/relationships" r:embed="rId1"/>
        <a:stretch>
          <a:fillRect/>
        </a:stretch>
      </xdr:blipFill>
      <xdr:spPr>
        <a:xfrm>
          <a:off x="31070550" y="0"/>
          <a:ext cx="2114842" cy="590550"/>
        </a:xfrm>
        <a:prstGeom prst="rect">
          <a:avLst/>
        </a:prstGeom>
      </xdr:spPr>
    </xdr:pic>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
  <sheetViews>
    <sheetView tabSelected="1" workbookViewId="0">
      <selection activeCell="B12" sqref="B12"/>
    </sheetView>
  </sheetViews>
  <sheetFormatPr baseColWidth="10" defaultColWidth="8.796875" defaultRowHeight="13.8"/>
  <cols>
    <col min="1" max="1" width="28" style="18" customWidth="1"/>
    <col min="2" max="2" width="153.3984375" style="18" customWidth="1"/>
    <col min="3" max="16384" width="8.796875" style="18"/>
  </cols>
  <sheetData>
    <row r="1" spans="1:2" ht="17.399999999999999">
      <c r="A1" s="16" t="s">
        <v>0</v>
      </c>
      <c r="B1" s="17"/>
    </row>
    <row r="2" spans="1:2">
      <c r="A2" s="19" t="s">
        <v>1</v>
      </c>
      <c r="B2" s="20" t="s">
        <v>2</v>
      </c>
    </row>
    <row r="3" spans="1:2">
      <c r="A3" s="19" t="s">
        <v>3</v>
      </c>
      <c r="B3" s="20" t="s">
        <v>4</v>
      </c>
    </row>
    <row r="4" spans="1:2">
      <c r="A4" s="19" t="s">
        <v>5</v>
      </c>
      <c r="B4" s="20" t="s">
        <v>6</v>
      </c>
    </row>
    <row r="5" spans="1:2">
      <c r="A5" s="19" t="s">
        <v>7</v>
      </c>
      <c r="B5" s="20" t="s">
        <v>8</v>
      </c>
    </row>
    <row r="6" spans="1:2">
      <c r="A6" s="19" t="s">
        <v>9</v>
      </c>
      <c r="B6" s="20" t="s">
        <v>10</v>
      </c>
    </row>
    <row r="7" spans="1:2">
      <c r="A7" s="19" t="s">
        <v>11</v>
      </c>
      <c r="B7" s="20" t="s">
        <v>12</v>
      </c>
    </row>
    <row r="8" spans="1:2">
      <c r="A8" s="19" t="s">
        <v>13</v>
      </c>
      <c r="B8" s="20" t="s">
        <v>14</v>
      </c>
    </row>
    <row r="9" spans="1:2" ht="27.6">
      <c r="A9" s="19" t="s">
        <v>15</v>
      </c>
      <c r="B9" s="20" t="s">
        <v>16</v>
      </c>
    </row>
    <row r="10" spans="1:2">
      <c r="A10" s="19" t="s">
        <v>17</v>
      </c>
      <c r="B10" s="20" t="s">
        <v>18</v>
      </c>
    </row>
    <row r="11" spans="1:2">
      <c r="A11" s="19" t="s">
        <v>19</v>
      </c>
      <c r="B11" s="20" t="s">
        <v>20</v>
      </c>
    </row>
    <row r="12" spans="1:2">
      <c r="A12" s="19" t="s">
        <v>21</v>
      </c>
      <c r="B12" s="20" t="s">
        <v>22</v>
      </c>
    </row>
    <row r="13" spans="1:2">
      <c r="A13" s="19" t="s">
        <v>23</v>
      </c>
      <c r="B13" s="20" t="s">
        <v>24</v>
      </c>
    </row>
    <row r="14" spans="1:2">
      <c r="A14" s="19" t="s">
        <v>25</v>
      </c>
      <c r="B14" s="20" t="s">
        <v>26</v>
      </c>
    </row>
    <row r="15" spans="1:2">
      <c r="A15" s="19" t="s">
        <v>27</v>
      </c>
      <c r="B15" s="20" t="s">
        <v>28</v>
      </c>
    </row>
    <row r="16" spans="1:2" ht="27.6">
      <c r="A16" s="21" t="s">
        <v>29</v>
      </c>
      <c r="B16" s="22" t="s">
        <v>30</v>
      </c>
    </row>
    <row r="17" spans="1:2">
      <c r="A17" s="21" t="s">
        <v>31</v>
      </c>
      <c r="B17" s="22" t="s">
        <v>32</v>
      </c>
    </row>
    <row r="18" spans="1:2">
      <c r="A18" s="21" t="s">
        <v>33</v>
      </c>
      <c r="B18" s="22" t="s">
        <v>34</v>
      </c>
    </row>
  </sheetData>
  <sheetProtection algorithmName="SHA-512" hashValue="ude2wdJmr9XVzFB5nbMvR6GSRpWKUknWLzacxQ3A8VwRq6b2y3G3/zmjRGPXWaMoTvhbV5DJ+JUWaWGMc2ajDA==" saltValue="o7sp9wbr/dEXpTkSI2VcGw==" spinCount="100000" sheet="1" objects="1" scenarios="1" formatCells="0" formatColumns="0" formatRows="0" autoFilter="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6"/>
  <sheetViews>
    <sheetView workbookViewId="0">
      <selection activeCell="C7" sqref="C7"/>
    </sheetView>
  </sheetViews>
  <sheetFormatPr baseColWidth="10" defaultColWidth="8.796875" defaultRowHeight="13.8"/>
  <cols>
    <col min="1" max="1" width="32" style="18" customWidth="1"/>
    <col min="2" max="2" width="116.3984375" style="18" bestFit="1" customWidth="1"/>
    <col min="3" max="16384" width="8.796875" style="18"/>
  </cols>
  <sheetData>
    <row r="1" spans="1:2" ht="12" customHeight="1">
      <c r="A1" s="23" t="s">
        <v>35</v>
      </c>
      <c r="B1" s="23" t="s">
        <v>36</v>
      </c>
    </row>
    <row r="2" spans="1:2" ht="12" customHeight="1">
      <c r="A2" s="19" t="s">
        <v>37</v>
      </c>
      <c r="B2" s="20" t="s">
        <v>38</v>
      </c>
    </row>
    <row r="3" spans="1:2" ht="12" customHeight="1">
      <c r="A3" s="19" t="s">
        <v>39</v>
      </c>
      <c r="B3" s="20" t="s">
        <v>40</v>
      </c>
    </row>
    <row r="4" spans="1:2" ht="12" customHeight="1">
      <c r="A4" s="19" t="s">
        <v>41</v>
      </c>
      <c r="B4" s="20" t="s">
        <v>42</v>
      </c>
    </row>
    <row r="5" spans="1:2" ht="12" customHeight="1">
      <c r="A5" s="19" t="s">
        <v>43</v>
      </c>
      <c r="B5" s="20" t="s">
        <v>44</v>
      </c>
    </row>
    <row r="6" spans="1:2" ht="12" customHeight="1">
      <c r="A6" s="19" t="s">
        <v>45</v>
      </c>
      <c r="B6" s="20" t="s">
        <v>46</v>
      </c>
    </row>
    <row r="7" spans="1:2" ht="12" customHeight="1">
      <c r="A7" s="19" t="s">
        <v>47</v>
      </c>
      <c r="B7" s="20" t="s">
        <v>48</v>
      </c>
    </row>
    <row r="8" spans="1:2" ht="12" customHeight="1">
      <c r="A8" s="19" t="s">
        <v>49</v>
      </c>
      <c r="B8" s="20" t="s">
        <v>50</v>
      </c>
    </row>
    <row r="9" spans="1:2" ht="12" customHeight="1">
      <c r="A9" s="19" t="s">
        <v>23</v>
      </c>
      <c r="B9" s="20" t="s">
        <v>51</v>
      </c>
    </row>
    <row r="10" spans="1:2" ht="12" customHeight="1">
      <c r="A10" s="19" t="s">
        <v>52</v>
      </c>
      <c r="B10" s="20" t="s">
        <v>53</v>
      </c>
    </row>
    <row r="11" spans="1:2" ht="12" customHeight="1">
      <c r="A11" s="19" t="s">
        <v>54</v>
      </c>
      <c r="B11" s="20" t="s">
        <v>55</v>
      </c>
    </row>
    <row r="12" spans="1:2" ht="12" customHeight="1">
      <c r="A12" s="19" t="s">
        <v>56</v>
      </c>
      <c r="B12" s="20" t="s">
        <v>57</v>
      </c>
    </row>
    <row r="13" spans="1:2" ht="12" customHeight="1">
      <c r="A13" s="19" t="s">
        <v>58</v>
      </c>
      <c r="B13" s="20" t="s">
        <v>59</v>
      </c>
    </row>
    <row r="14" spans="1:2" ht="12" customHeight="1">
      <c r="A14" s="19" t="s">
        <v>60</v>
      </c>
      <c r="B14" s="20" t="s">
        <v>61</v>
      </c>
    </row>
    <row r="15" spans="1:2" ht="12" customHeight="1">
      <c r="A15" s="19" t="s">
        <v>62</v>
      </c>
      <c r="B15" s="20" t="s">
        <v>63</v>
      </c>
    </row>
    <row r="16" spans="1:2" ht="12" customHeight="1">
      <c r="A16" s="19" t="s">
        <v>64</v>
      </c>
      <c r="B16" s="20" t="s">
        <v>65</v>
      </c>
    </row>
    <row r="17" spans="1:2" ht="12" customHeight="1">
      <c r="A17" s="19" t="s">
        <v>66</v>
      </c>
      <c r="B17" s="20" t="s">
        <v>67</v>
      </c>
    </row>
    <row r="18" spans="1:2" ht="12" customHeight="1">
      <c r="A18" s="19" t="s">
        <v>68</v>
      </c>
      <c r="B18" s="20" t="s">
        <v>69</v>
      </c>
    </row>
    <row r="19" spans="1:2" ht="12" customHeight="1">
      <c r="A19" s="19" t="s">
        <v>70</v>
      </c>
      <c r="B19" s="20" t="s">
        <v>71</v>
      </c>
    </row>
    <row r="20" spans="1:2" ht="12" customHeight="1">
      <c r="A20" s="19" t="s">
        <v>72</v>
      </c>
      <c r="B20" s="20" t="s">
        <v>73</v>
      </c>
    </row>
    <row r="21" spans="1:2" ht="12" customHeight="1">
      <c r="A21" s="19" t="s">
        <v>74</v>
      </c>
      <c r="B21" s="20" t="s">
        <v>75</v>
      </c>
    </row>
    <row r="22" spans="1:2" ht="12" customHeight="1">
      <c r="A22" s="19" t="s">
        <v>76</v>
      </c>
      <c r="B22" s="20" t="s">
        <v>77</v>
      </c>
    </row>
    <row r="23" spans="1:2" ht="12" customHeight="1">
      <c r="A23" s="19" t="s">
        <v>78</v>
      </c>
      <c r="B23" s="20" t="s">
        <v>79</v>
      </c>
    </row>
    <row r="24" spans="1:2" ht="12" customHeight="1">
      <c r="A24" s="19" t="s">
        <v>80</v>
      </c>
      <c r="B24" s="20" t="s">
        <v>81</v>
      </c>
    </row>
    <row r="25" spans="1:2" ht="12" customHeight="1">
      <c r="A25" s="19" t="s">
        <v>82</v>
      </c>
      <c r="B25" s="20" t="s">
        <v>83</v>
      </c>
    </row>
    <row r="26" spans="1:2" ht="12" customHeight="1">
      <c r="A26" s="19" t="s">
        <v>84</v>
      </c>
      <c r="B26" s="20" t="s">
        <v>85</v>
      </c>
    </row>
    <row r="27" spans="1:2" ht="12" customHeight="1">
      <c r="A27" s="19" t="s">
        <v>86</v>
      </c>
      <c r="B27" s="20" t="s">
        <v>87</v>
      </c>
    </row>
    <row r="28" spans="1:2" ht="12" customHeight="1">
      <c r="A28" s="19" t="s">
        <v>88</v>
      </c>
      <c r="B28" s="20" t="s">
        <v>89</v>
      </c>
    </row>
    <row r="29" spans="1:2" ht="12" customHeight="1">
      <c r="A29" s="19" t="s">
        <v>90</v>
      </c>
      <c r="B29" s="20" t="s">
        <v>91</v>
      </c>
    </row>
    <row r="30" spans="1:2" ht="21.15" customHeight="1">
      <c r="A30" s="19" t="s">
        <v>29</v>
      </c>
      <c r="B30" s="20" t="s">
        <v>92</v>
      </c>
    </row>
    <row r="31" spans="1:2" ht="12" customHeight="1">
      <c r="A31" s="19" t="s">
        <v>93</v>
      </c>
      <c r="B31" s="20" t="s">
        <v>94</v>
      </c>
    </row>
    <row r="32" spans="1:2" ht="12" customHeight="1">
      <c r="A32" s="19" t="s">
        <v>25</v>
      </c>
      <c r="B32" s="20" t="s">
        <v>95</v>
      </c>
    </row>
    <row r="33" spans="1:2" ht="12" customHeight="1">
      <c r="A33" s="19" t="s">
        <v>96</v>
      </c>
      <c r="B33" s="20" t="s">
        <v>97</v>
      </c>
    </row>
    <row r="34" spans="1:2" ht="12" customHeight="1">
      <c r="A34" s="19" t="s">
        <v>98</v>
      </c>
      <c r="B34" s="20" t="s">
        <v>99</v>
      </c>
    </row>
    <row r="35" spans="1:2" ht="12" customHeight="1">
      <c r="A35" s="19" t="s">
        <v>100</v>
      </c>
      <c r="B35" s="20" t="s">
        <v>101</v>
      </c>
    </row>
    <row r="36" spans="1:2" ht="12" customHeight="1">
      <c r="A36" s="19" t="s">
        <v>102</v>
      </c>
      <c r="B36" s="20" t="s">
        <v>103</v>
      </c>
    </row>
    <row r="37" spans="1:2" ht="12" customHeight="1">
      <c r="A37" s="19" t="s">
        <v>104</v>
      </c>
      <c r="B37" s="20" t="s">
        <v>105</v>
      </c>
    </row>
    <row r="38" spans="1:2" ht="12" customHeight="1">
      <c r="A38" s="19" t="s">
        <v>106</v>
      </c>
      <c r="B38" s="20" t="s">
        <v>107</v>
      </c>
    </row>
    <row r="39" spans="1:2" ht="12" customHeight="1">
      <c r="A39" s="19" t="s">
        <v>108</v>
      </c>
      <c r="B39" s="20" t="s">
        <v>109</v>
      </c>
    </row>
    <row r="40" spans="1:2" ht="12" customHeight="1">
      <c r="A40" s="19" t="s">
        <v>110</v>
      </c>
      <c r="B40" s="20" t="s">
        <v>111</v>
      </c>
    </row>
    <row r="41" spans="1:2" ht="12" customHeight="1">
      <c r="A41" s="19" t="s">
        <v>112</v>
      </c>
      <c r="B41" s="20" t="s">
        <v>113</v>
      </c>
    </row>
    <row r="42" spans="1:2" ht="12" customHeight="1">
      <c r="A42" s="21" t="s">
        <v>114</v>
      </c>
      <c r="B42" s="22" t="s">
        <v>115</v>
      </c>
    </row>
    <row r="43" spans="1:2" ht="12" customHeight="1">
      <c r="A43" s="21" t="s">
        <v>116</v>
      </c>
      <c r="B43" s="22" t="s">
        <v>117</v>
      </c>
    </row>
    <row r="44" spans="1:2" ht="12" customHeight="1">
      <c r="A44" s="21" t="s">
        <v>118</v>
      </c>
      <c r="B44" s="22" t="s">
        <v>119</v>
      </c>
    </row>
    <row r="45" spans="1:2" ht="12" customHeight="1">
      <c r="A45" s="21" t="s">
        <v>11</v>
      </c>
      <c r="B45" s="22" t="s">
        <v>120</v>
      </c>
    </row>
    <row r="46" spans="1:2" ht="12" customHeight="1">
      <c r="A46" s="21" t="s">
        <v>121</v>
      </c>
      <c r="B46" s="22" t="s">
        <v>122</v>
      </c>
    </row>
  </sheetData>
  <sheetProtection algorithmName="SHA-512" hashValue="pRY5/T3JfIfPmSnz4JqJoScCDoHtGdoynOjPWdWK8sW+emtH0zHnvn76IB9PPx8Ea8Bsnw5TY/hqoMyyMnEMNA==" saltValue="yw4H7bYd5F4Myx5sJ+sxcw==" spinCount="100000" sheet="1" objects="1" scenarios="1" formatCells="0" formatColumns="0" formatRows="0" sort="0" autoFilter="0" pivotTables="0"/>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1"/>
  <sheetViews>
    <sheetView topLeftCell="A3" workbookViewId="0">
      <selection activeCell="D26" sqref="D26"/>
    </sheetView>
  </sheetViews>
  <sheetFormatPr baseColWidth="10" defaultColWidth="8.796875" defaultRowHeight="13.8"/>
  <cols>
    <col min="1" max="1" width="34" style="18" customWidth="1"/>
    <col min="2" max="2" width="18" style="18" customWidth="1"/>
    <col min="3" max="3" width="24" style="18" customWidth="1"/>
    <col min="4" max="4" width="82" style="18" customWidth="1"/>
    <col min="5" max="16384" width="8.796875" style="18"/>
  </cols>
  <sheetData>
    <row r="1" spans="1:4" ht="21">
      <c r="A1" s="24" t="s">
        <v>123</v>
      </c>
      <c r="B1" s="24"/>
      <c r="C1" s="24"/>
      <c r="D1" s="24"/>
    </row>
    <row r="2" spans="1:4" ht="69">
      <c r="A2" s="22" t="s">
        <v>124</v>
      </c>
      <c r="B2" s="22"/>
      <c r="C2" s="22"/>
      <c r="D2" s="22"/>
    </row>
    <row r="3" spans="1:4">
      <c r="A3" s="25" t="s">
        <v>45</v>
      </c>
      <c r="B3" s="25" t="s">
        <v>125</v>
      </c>
      <c r="C3" s="25" t="s">
        <v>126</v>
      </c>
      <c r="D3" s="25" t="s">
        <v>127</v>
      </c>
    </row>
    <row r="4" spans="1:4">
      <c r="A4" s="26" t="s">
        <v>52</v>
      </c>
      <c r="B4" s="27">
        <v>0.2</v>
      </c>
      <c r="C4" s="28" t="s">
        <v>128</v>
      </c>
      <c r="D4" s="28" t="s">
        <v>129</v>
      </c>
    </row>
    <row r="5" spans="1:4">
      <c r="A5" s="26" t="s">
        <v>70</v>
      </c>
      <c r="B5" s="29">
        <v>30</v>
      </c>
      <c r="C5" s="28" t="s">
        <v>130</v>
      </c>
      <c r="D5" s="28" t="s">
        <v>131</v>
      </c>
    </row>
    <row r="6" spans="1:4">
      <c r="A6" s="26" t="s">
        <v>72</v>
      </c>
      <c r="B6" s="29">
        <v>15</v>
      </c>
      <c r="C6" s="28" t="s">
        <v>130</v>
      </c>
      <c r="D6" s="28" t="s">
        <v>132</v>
      </c>
    </row>
    <row r="7" spans="1:4">
      <c r="A7" s="26" t="s">
        <v>80</v>
      </c>
      <c r="B7" s="27">
        <v>0.5</v>
      </c>
      <c r="C7" s="28" t="s">
        <v>133</v>
      </c>
      <c r="D7" s="28" t="s">
        <v>134</v>
      </c>
    </row>
    <row r="8" spans="1:4">
      <c r="A8" s="26" t="s">
        <v>78</v>
      </c>
      <c r="B8" s="27">
        <v>0.2</v>
      </c>
      <c r="C8" s="28" t="s">
        <v>133</v>
      </c>
      <c r="D8" s="28" t="s">
        <v>135</v>
      </c>
    </row>
    <row r="9" spans="1:4">
      <c r="A9" s="26" t="s">
        <v>64</v>
      </c>
      <c r="B9" s="30">
        <v>2</v>
      </c>
      <c r="C9" s="28" t="s">
        <v>136</v>
      </c>
      <c r="D9" s="28" t="s">
        <v>137</v>
      </c>
    </row>
    <row r="10" spans="1:4">
      <c r="A10" s="26" t="s">
        <v>84</v>
      </c>
      <c r="B10" s="31" t="s">
        <v>138</v>
      </c>
      <c r="C10" s="28" t="s">
        <v>139</v>
      </c>
      <c r="D10" s="28" t="s">
        <v>140</v>
      </c>
    </row>
    <row r="11" spans="1:4">
      <c r="A11" s="32"/>
      <c r="B11" s="32"/>
      <c r="C11" s="32"/>
      <c r="D11" s="32"/>
    </row>
    <row r="12" spans="1:4">
      <c r="A12" s="33" t="s">
        <v>141</v>
      </c>
      <c r="B12" s="33"/>
      <c r="C12" s="33"/>
      <c r="D12" s="33"/>
    </row>
    <row r="13" spans="1:4">
      <c r="A13" s="34" t="s">
        <v>142</v>
      </c>
      <c r="B13" s="35" t="s">
        <v>143</v>
      </c>
      <c r="C13" s="36"/>
      <c r="D13" s="36"/>
    </row>
    <row r="14" spans="1:4">
      <c r="A14" s="34" t="s">
        <v>144</v>
      </c>
      <c r="B14" s="35" t="s">
        <v>145</v>
      </c>
      <c r="C14" s="36"/>
      <c r="D14" s="36"/>
    </row>
    <row r="15" spans="1:4">
      <c r="A15" s="34" t="s">
        <v>146</v>
      </c>
      <c r="B15" s="35" t="s">
        <v>147</v>
      </c>
      <c r="C15" s="36"/>
      <c r="D15" s="36"/>
    </row>
    <row r="16" spans="1:4">
      <c r="A16" s="34" t="s">
        <v>148</v>
      </c>
      <c r="B16" s="35" t="s">
        <v>149</v>
      </c>
      <c r="C16" s="36"/>
      <c r="D16" s="36"/>
    </row>
    <row r="17" spans="1:4">
      <c r="A17" s="34" t="s">
        <v>150</v>
      </c>
      <c r="B17" s="35" t="s">
        <v>151</v>
      </c>
      <c r="C17" s="36"/>
      <c r="D17" s="36"/>
    </row>
    <row r="18" spans="1:4">
      <c r="A18" s="32"/>
      <c r="B18" s="32"/>
      <c r="C18" s="32"/>
      <c r="D18" s="32"/>
    </row>
    <row r="19" spans="1:4">
      <c r="A19" s="32"/>
      <c r="B19" s="32"/>
      <c r="C19" s="32"/>
      <c r="D19" s="32"/>
    </row>
    <row r="20" spans="1:4">
      <c r="A20" s="32"/>
      <c r="B20" s="32"/>
      <c r="C20" s="32"/>
      <c r="D20" s="32"/>
    </row>
    <row r="21" spans="1:4">
      <c r="A21" s="32"/>
      <c r="B21" s="32"/>
      <c r="C21" s="32"/>
      <c r="D21" s="32"/>
    </row>
  </sheetData>
  <sheetProtection algorithmName="SHA-512" hashValue="UYJAF96LDcZu7Uaxc0xBMsMBpMkazkX/ql2C2lx8iWSGynW7sVIR+gd2UBwqTi46Or7eRtKINWS6MeMBCdxP/g==" saltValue="YN5zCOo8fV3xXfqk+r6p7Q==" spinCount="100000" sheet="1" scenarios="1" formatCells="0" formatColumns="0" formatRows="0" insertColumns="0" autoFilter="0" pivotTables="0"/>
  <dataValidations count="1">
    <dataValidation type="list" sqref="B10" xr:uid="{00000000-0002-0000-0200-000000000000}">
      <formula1>"Sí,No"</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08"/>
  <sheetViews>
    <sheetView workbookViewId="0">
      <selection activeCell="Y20" sqref="A20:Y25"/>
    </sheetView>
  </sheetViews>
  <sheetFormatPr baseColWidth="10" defaultColWidth="8.796875" defaultRowHeight="13.8"/>
  <cols>
    <col min="1" max="1" width="12" customWidth="1"/>
    <col min="2" max="2" width="28" customWidth="1"/>
    <col min="3" max="3" width="22" customWidth="1"/>
    <col min="4" max="5" width="16" customWidth="1"/>
    <col min="6" max="6" width="18" customWidth="1"/>
    <col min="7" max="9" width="16" customWidth="1"/>
    <col min="10" max="10" width="17" customWidth="1"/>
    <col min="11" max="11" width="25" customWidth="1"/>
    <col min="12" max="12" width="16" customWidth="1"/>
    <col min="13" max="13" width="48" customWidth="1"/>
    <col min="14" max="14" width="16" customWidth="1"/>
    <col min="15" max="15" width="15" customWidth="1"/>
    <col min="16" max="16" width="28" customWidth="1"/>
    <col min="17" max="17" width="22" customWidth="1"/>
    <col min="18" max="18" width="52" customWidth="1"/>
  </cols>
  <sheetData>
    <row r="1" spans="1:18" ht="19.2" customHeight="1">
      <c r="A1" s="1" t="s">
        <v>152</v>
      </c>
      <c r="B1" s="1"/>
      <c r="C1" s="1"/>
      <c r="D1" s="1"/>
      <c r="E1" s="1"/>
      <c r="F1" s="1"/>
      <c r="G1" s="1"/>
      <c r="H1" s="1"/>
      <c r="I1" s="1"/>
      <c r="J1" s="1"/>
      <c r="K1" s="1"/>
      <c r="L1" s="1"/>
      <c r="M1" s="1"/>
      <c r="N1" s="1"/>
      <c r="O1" s="1"/>
      <c r="P1" s="1"/>
      <c r="Q1" s="1"/>
      <c r="R1" s="1"/>
    </row>
    <row r="2" spans="1:18" ht="27.15" customHeight="1">
      <c r="A2" s="3" t="s">
        <v>153</v>
      </c>
      <c r="B2" s="2"/>
      <c r="C2" s="2"/>
      <c r="D2" s="2"/>
      <c r="E2" s="2"/>
      <c r="F2" s="2"/>
      <c r="G2" s="2"/>
      <c r="H2" s="2"/>
      <c r="I2" s="2"/>
      <c r="J2" s="2"/>
      <c r="K2" s="2"/>
      <c r="L2" s="2"/>
      <c r="M2" s="2"/>
      <c r="N2" s="2"/>
      <c r="O2" s="2"/>
      <c r="P2" s="2"/>
      <c r="Q2" s="2"/>
      <c r="R2" s="2"/>
    </row>
    <row r="4" spans="1:18" ht="17.55" customHeight="1">
      <c r="A4" s="4" t="s">
        <v>154</v>
      </c>
      <c r="B4" s="5">
        <f>COUNTIF($K$9:$K$108,"&lt;&gt;" )-COUNTIF($K$9:$K$108,"Completar datos")</f>
        <v>100</v>
      </c>
      <c r="C4" s="4" t="s">
        <v>155</v>
      </c>
      <c r="D4" s="5">
        <f>COUNTIF($K$9:$K$108,"Aprobado")</f>
        <v>1</v>
      </c>
      <c r="E4" s="4" t="s">
        <v>156</v>
      </c>
      <c r="F4" s="5">
        <f>COUNTIF($K$9:$K$108,"Aprobado con condiciones")</f>
        <v>1</v>
      </c>
      <c r="G4" s="4" t="s">
        <v>157</v>
      </c>
      <c r="H4" s="5">
        <f>COUNTIF($K$9:$K$108,"Crédito suspendido")+COUNTIF($K$9:$K$108,"Venta de contado")</f>
        <v>2</v>
      </c>
      <c r="I4" s="4" t="s">
        <v>158</v>
      </c>
      <c r="J4" s="5">
        <f>COUNTIF($K$9:$K$108,"Revisión manual")</f>
        <v>1</v>
      </c>
    </row>
    <row r="7" spans="1:18" ht="19.2" customHeight="1">
      <c r="A7" s="6" t="s">
        <v>159</v>
      </c>
      <c r="B7" s="6"/>
      <c r="C7" s="6"/>
      <c r="D7" s="6" t="s">
        <v>160</v>
      </c>
      <c r="E7" s="6"/>
      <c r="F7" s="6"/>
      <c r="G7" s="6"/>
      <c r="H7" s="6"/>
      <c r="I7" s="6"/>
      <c r="J7" s="6"/>
      <c r="K7" s="6" t="s">
        <v>161</v>
      </c>
      <c r="L7" s="6"/>
      <c r="M7" s="6"/>
      <c r="N7" s="6"/>
      <c r="O7" s="6"/>
      <c r="P7" s="6" t="s">
        <v>162</v>
      </c>
      <c r="Q7" s="6"/>
      <c r="R7" s="6"/>
    </row>
    <row r="8" spans="1:18" ht="19.2" customHeight="1">
      <c r="A8" s="7" t="s">
        <v>163</v>
      </c>
      <c r="B8" s="7" t="s">
        <v>164</v>
      </c>
      <c r="C8" s="7" t="s">
        <v>47</v>
      </c>
      <c r="D8" s="7" t="s">
        <v>49</v>
      </c>
      <c r="E8" s="7" t="s">
        <v>165</v>
      </c>
      <c r="F8" s="7" t="s">
        <v>56</v>
      </c>
      <c r="G8" s="7" t="s">
        <v>60</v>
      </c>
      <c r="H8" s="7" t="s">
        <v>62</v>
      </c>
      <c r="I8" s="7" t="s">
        <v>68</v>
      </c>
      <c r="J8" s="7" t="s">
        <v>76</v>
      </c>
      <c r="K8" s="7" t="s">
        <v>86</v>
      </c>
      <c r="L8" s="7" t="s">
        <v>88</v>
      </c>
      <c r="M8" s="7" t="s">
        <v>90</v>
      </c>
      <c r="N8" s="7" t="s">
        <v>29</v>
      </c>
      <c r="O8" s="7" t="s">
        <v>93</v>
      </c>
      <c r="P8" s="14" t="s">
        <v>25</v>
      </c>
      <c r="Q8" s="14" t="s">
        <v>96</v>
      </c>
      <c r="R8" s="14" t="s">
        <v>166</v>
      </c>
    </row>
    <row r="9" spans="1:18" ht="17.55" customHeight="1">
      <c r="A9" s="8" t="s">
        <v>167</v>
      </c>
      <c r="B9" s="9" t="s">
        <v>168</v>
      </c>
      <c r="C9" s="9" t="s">
        <v>169</v>
      </c>
      <c r="D9" s="10">
        <v>1200</v>
      </c>
      <c r="E9" s="15">
        <v>0.28000000000000003</v>
      </c>
      <c r="F9" s="9" t="s">
        <v>170</v>
      </c>
      <c r="G9" s="10">
        <v>0</v>
      </c>
      <c r="H9" s="10">
        <v>0</v>
      </c>
      <c r="I9" s="10">
        <v>15</v>
      </c>
      <c r="J9" s="10">
        <v>600</v>
      </c>
      <c r="K9" s="11" t="str">
        <f>IF(COUNTBLANK(B9:J9)=9,"",IF(COUNTBLANK(B9:J9)&gt;0,"Completar datos",IF(D9&lt;=0,"Completar datos",IF(AND(Configuración!$B$10="Sí",H9&gt;0),"Crédito suspendido",IF(OR(F9="Malo",F9="Con atrasos"),"Venta de contado",IF(AND(F9="Sin historial",J9&lt;D9*Configuración!$B$8),"Venta de contado",IF(AND(E9&lt;Configuración!$B$4,I9&gt;Configuración!$B$5),"Revisión manual",IF(G9&gt;D9*Configuración!$B$9,"Revisión manual",IF(OR(C9="Nuevo",F9="Sin historial",F9="Regular",E9&lt;Configuración!$B$4,I9&gt;Configuración!$B$5),"Aprobado con condiciones","Aprobado")))))))))</f>
        <v>Aprobado con condiciones</v>
      </c>
      <c r="L9" s="11" t="str">
        <f t="shared" ref="L9:L40" si="0">IF(K9="","",IF(K9="Completar datos","Sin datos completos",IF(K9="Aprobado","Bajo",IF(K9="Aprobado con condiciones","Medio",IF(K9="Revisión manual","Alto",IF(K9="Venta de contado","Alto",IF(K9="Crédito suspendido","Crítico","")))))))</f>
        <v>Medio</v>
      </c>
      <c r="M9" s="11" t="str">
        <f>IF(K9="","",IF(K9="Completar datos","Faltan campos clave para evaluar.",IF(AND(Configuración!$B$10="Sí",H9&gt;0),"Tiene saldo vencido: no aprobar más crédito hasta regularizar.",IF(OR(F9="Malo",F9="Con atrasos"),"Historial con atrasos: vender de contado o revisar cuando mejore el pago.",IF(AND(F9="Sin historial",J9&lt;D9*Configuración!$B$8),"Sin historial y anticipo insuficiente: solicitar anticipo o vender de contado.",IF(AND(E9&lt;Configuración!$B$4,I9&gt;Configuración!$B$5),"Margen bajo y plazo largo: gerencia debe validar si conviene financiar.",IF(G9&gt;D9*Configuración!$B$9,"Saldo pendiente alto frente al pedido: revisar exposición acumulada.",IF(AND(C9="Nuevo",J9&gt;=D9*Configuración!$B$8),"Cliente nuevo con anticipo suficiente: aprobar solo con límite y plazo corto.",IF(F9="Regular","Historial regular: reducir límite, acortar plazo o pedir anticipo.",IF(F9="Sin historial","Sin historial: aprobar solo con condiciones controladas.","Buen historial y sin alertas según configuración."))))))))))</f>
        <v>Cliente nuevo con anticipo suficiente: aprobar solo con límite y plazo corto.</v>
      </c>
      <c r="N9" s="12">
        <f>IF(K9="","",IF(K9="Aprobado",MAX(0,D9-J9),IF(K9="Aprobado con condiciones",MAX(0,MIN(D9-J9,D9*Configuración!$B$7)),IF(K9="Revisión manual","Revisar",0))))</f>
        <v>600</v>
      </c>
      <c r="O9" s="13">
        <f>IF(K9="","",IF(K9="Aprobado",MIN(I9,Configuración!$B$5),IF(K9="Aprobado con condiciones",MIN(I9,Configuración!$B$6),IF(K9="Revisión manual","Revisar",0))))</f>
        <v>15</v>
      </c>
      <c r="P9" s="9" t="s">
        <v>104</v>
      </c>
      <c r="Q9" s="9" t="s">
        <v>171</v>
      </c>
      <c r="R9" s="9" t="s">
        <v>172</v>
      </c>
    </row>
    <row r="10" spans="1:18" ht="17.55" customHeight="1">
      <c r="A10" s="8" t="s">
        <v>167</v>
      </c>
      <c r="B10" s="9" t="s">
        <v>173</v>
      </c>
      <c r="C10" s="9" t="s">
        <v>174</v>
      </c>
      <c r="D10" s="10">
        <v>2500</v>
      </c>
      <c r="E10" s="15">
        <v>0.32</v>
      </c>
      <c r="F10" s="9" t="s">
        <v>175</v>
      </c>
      <c r="G10" s="10">
        <v>500</v>
      </c>
      <c r="H10" s="10">
        <v>0</v>
      </c>
      <c r="I10" s="10">
        <v>30</v>
      </c>
      <c r="J10" s="10">
        <v>0</v>
      </c>
      <c r="K10" s="11" t="str">
        <f>IF(COUNTBLANK(B10:J10)=9,"",IF(COUNTBLANK(B10:J10)&gt;0,"Completar datos",IF(D10&lt;=0,"Completar datos",IF(AND(Configuración!$B$10="Sí",H10&gt;0),"Crédito suspendido",IF(OR(F10="Malo",F10="Con atrasos"),"Venta de contado",IF(AND(F10="Sin historial",J10&lt;D10*Configuración!$B$8),"Venta de contado",IF(AND(E10&lt;Configuración!$B$4,I10&gt;Configuración!$B$5),"Revisión manual",IF(G10&gt;D10*Configuración!$B$9,"Revisión manual",IF(OR(C10="Nuevo",F10="Sin historial",F10="Regular",E10&lt;Configuración!$B$4,I10&gt;Configuración!$B$5),"Aprobado con condiciones","Aprobado")))))))))</f>
        <v>Aprobado</v>
      </c>
      <c r="L10" s="11" t="str">
        <f t="shared" si="0"/>
        <v>Bajo</v>
      </c>
      <c r="M10" s="11" t="str">
        <f>IF(K10="","",IF(K10="Completar datos","Faltan campos clave para evaluar.",IF(AND(Configuración!$B$10="Sí",H10&gt;0),"Tiene saldo vencido: no aprobar más crédito hasta regularizar.",IF(OR(F10="Malo",F10="Con atrasos"),"Historial con atrasos: vender de contado o revisar cuando mejore el pago.",IF(AND(F10="Sin historial",J10&lt;D10*Configuración!$B$8),"Sin historial y anticipo insuficiente: solicitar anticipo o vender de contado.",IF(AND(E10&lt;Configuración!$B$4,I10&gt;Configuración!$B$5),"Margen bajo y plazo largo: gerencia debe validar si conviene financiar.",IF(G10&gt;D10*Configuración!$B$9,"Saldo pendiente alto frente al pedido: revisar exposición acumulada.",IF(AND(C10="Nuevo",J10&gt;=D10*Configuración!$B$8),"Cliente nuevo con anticipo suficiente: aprobar solo con límite y plazo corto.",IF(F10="Regular","Historial regular: reducir límite, acortar plazo o pedir anticipo.",IF(F10="Sin historial","Sin historial: aprobar solo con condiciones controladas.","Buen historial y sin alertas según configuración."))))))))))</f>
        <v>Buen historial y sin alertas según configuración.</v>
      </c>
      <c r="N10" s="12">
        <f>IF(K10="","",IF(K10="Aprobado",MAX(0,D10-J10),IF(K10="Aprobado con condiciones",MAX(0,MIN(D10-J10,D10*Configuración!$B$7)),IF(K10="Revisión manual","Revisar",0))))</f>
        <v>2500</v>
      </c>
      <c r="O10" s="13">
        <f>IF(K10="","",IF(K10="Aprobado",MIN(I10,Configuración!$B$5),IF(K10="Aprobado con condiciones",MIN(I10,Configuración!$B$6),IF(K10="Revisión manual","Revisar",0))))</f>
        <v>30</v>
      </c>
      <c r="P10" s="9" t="s">
        <v>100</v>
      </c>
      <c r="Q10" s="9" t="s">
        <v>176</v>
      </c>
      <c r="R10" s="9" t="s">
        <v>177</v>
      </c>
    </row>
    <row r="11" spans="1:18" ht="17.55" customHeight="1">
      <c r="A11" s="8" t="s">
        <v>167</v>
      </c>
      <c r="B11" s="9" t="s">
        <v>178</v>
      </c>
      <c r="C11" s="9" t="s">
        <v>179</v>
      </c>
      <c r="D11" s="10">
        <v>1800</v>
      </c>
      <c r="E11" s="15">
        <v>0.25</v>
      </c>
      <c r="F11" s="9" t="s">
        <v>180</v>
      </c>
      <c r="G11" s="10">
        <v>700</v>
      </c>
      <c r="H11" s="10">
        <v>300</v>
      </c>
      <c r="I11" s="10">
        <v>30</v>
      </c>
      <c r="J11" s="10">
        <v>0</v>
      </c>
      <c r="K11" s="11" t="str">
        <f>IF(COUNTBLANK(B11:J11)=9,"",IF(COUNTBLANK(B11:J11)&gt;0,"Completar datos",IF(D11&lt;=0,"Completar datos",IF(AND(Configuración!$B$10="Sí",H11&gt;0),"Crédito suspendido",IF(OR(F11="Malo",F11="Con atrasos"),"Venta de contado",IF(AND(F11="Sin historial",J11&lt;D11*Configuración!$B$8),"Venta de contado",IF(AND(E11&lt;Configuración!$B$4,I11&gt;Configuración!$B$5),"Revisión manual",IF(G11&gt;D11*Configuración!$B$9,"Revisión manual",IF(OR(C11="Nuevo",F11="Sin historial",F11="Regular",E11&lt;Configuración!$B$4,I11&gt;Configuración!$B$5),"Aprobado con condiciones","Aprobado")))))))))</f>
        <v>Crédito suspendido</v>
      </c>
      <c r="L11" s="11" t="str">
        <f t="shared" si="0"/>
        <v>Crítico</v>
      </c>
      <c r="M11" s="11" t="str">
        <f>IF(K11="","",IF(K11="Completar datos","Faltan campos clave para evaluar.",IF(AND(Configuración!$B$10="Sí",H11&gt;0),"Tiene saldo vencido: no aprobar más crédito hasta regularizar.",IF(OR(F11="Malo",F11="Con atrasos"),"Historial con atrasos: vender de contado o revisar cuando mejore el pago.",IF(AND(F11="Sin historial",J11&lt;D11*Configuración!$B$8),"Sin historial y anticipo insuficiente: solicitar anticipo o vender de contado.",IF(AND(E11&lt;Configuración!$B$4,I11&gt;Configuración!$B$5),"Margen bajo y plazo largo: gerencia debe validar si conviene financiar.",IF(G11&gt;D11*Configuración!$B$9,"Saldo pendiente alto frente al pedido: revisar exposición acumulada.",IF(AND(C11="Nuevo",J11&gt;=D11*Configuración!$B$8),"Cliente nuevo con anticipo suficiente: aprobar solo con límite y plazo corto.",IF(F11="Regular","Historial regular: reducir límite, acortar plazo o pedir anticipo.",IF(F11="Sin historial","Sin historial: aprobar solo con condiciones controladas.","Buen historial y sin alertas según configuración."))))))))))</f>
        <v>Tiene saldo vencido: no aprobar más crédito hasta regularizar.</v>
      </c>
      <c r="N11" s="12">
        <f>IF(K11="","",IF(K11="Aprobado",MAX(0,D11-J11),IF(K11="Aprobado con condiciones",MAX(0,MIN(D11-J11,D11*Configuración!$B$7)),IF(K11="Revisión manual","Revisar",0))))</f>
        <v>0</v>
      </c>
      <c r="O11" s="13">
        <f>IF(K11="","",IF(K11="Aprobado",MIN(I11,Configuración!$B$5),IF(K11="Aprobado con condiciones",MIN(I11,Configuración!$B$6),IF(K11="Revisión manual","Revisar",0))))</f>
        <v>0</v>
      </c>
      <c r="P11" s="9" t="s">
        <v>116</v>
      </c>
      <c r="Q11" s="9" t="s">
        <v>181</v>
      </c>
      <c r="R11" s="9" t="s">
        <v>182</v>
      </c>
    </row>
    <row r="12" spans="1:18" ht="17.55" customHeight="1">
      <c r="A12" s="8" t="s">
        <v>167</v>
      </c>
      <c r="B12" s="9" t="s">
        <v>183</v>
      </c>
      <c r="C12" s="9" t="s">
        <v>174</v>
      </c>
      <c r="D12" s="10">
        <v>8000</v>
      </c>
      <c r="E12" s="15">
        <v>0.18</v>
      </c>
      <c r="F12" s="9" t="s">
        <v>175</v>
      </c>
      <c r="G12" s="10">
        <v>1000</v>
      </c>
      <c r="H12" s="10">
        <v>0</v>
      </c>
      <c r="I12" s="10">
        <v>45</v>
      </c>
      <c r="J12" s="10">
        <v>0</v>
      </c>
      <c r="K12" s="11" t="str">
        <f>IF(COUNTBLANK(B12:J12)=9,"",IF(COUNTBLANK(B12:J12)&gt;0,"Completar datos",IF(D12&lt;=0,"Completar datos",IF(AND(Configuración!$B$10="Sí",H12&gt;0),"Crédito suspendido",IF(OR(F12="Malo",F12="Con atrasos"),"Venta de contado",IF(AND(F12="Sin historial",J12&lt;D12*Configuración!$B$8),"Venta de contado",IF(AND(E12&lt;Configuración!$B$4,I12&gt;Configuración!$B$5),"Revisión manual",IF(G12&gt;D12*Configuración!$B$9,"Revisión manual",IF(OR(C12="Nuevo",F12="Sin historial",F12="Regular",E12&lt;Configuración!$B$4,I12&gt;Configuración!$B$5),"Aprobado con condiciones","Aprobado")))))))))</f>
        <v>Revisión manual</v>
      </c>
      <c r="L12" s="11" t="str">
        <f t="shared" si="0"/>
        <v>Alto</v>
      </c>
      <c r="M12" s="11" t="str">
        <f>IF(K12="","",IF(K12="Completar datos","Faltan campos clave para evaluar.",IF(AND(Configuración!$B$10="Sí",H12&gt;0),"Tiene saldo vencido: no aprobar más crédito hasta regularizar.",IF(OR(F12="Malo",F12="Con atrasos"),"Historial con atrasos: vender de contado o revisar cuando mejore el pago.",IF(AND(F12="Sin historial",J12&lt;D12*Configuración!$B$8),"Sin historial y anticipo insuficiente: solicitar anticipo o vender de contado.",IF(AND(E12&lt;Configuración!$B$4,I12&gt;Configuración!$B$5),"Margen bajo y plazo largo: gerencia debe validar si conviene financiar.",IF(G12&gt;D12*Configuración!$B$9,"Saldo pendiente alto frente al pedido: revisar exposición acumulada.",IF(AND(C12="Nuevo",J12&gt;=D12*Configuración!$B$8),"Cliente nuevo con anticipo suficiente: aprobar solo con límite y plazo corto.",IF(F12="Regular","Historial regular: reducir límite, acortar plazo o pedir anticipo.",IF(F12="Sin historial","Sin historial: aprobar solo con condiciones controladas.","Buen historial y sin alertas según configuración."))))))))))</f>
        <v>Margen bajo y plazo largo: gerencia debe validar si conviene financiar.</v>
      </c>
      <c r="N12" s="12" t="str">
        <f>IF(K12="","",IF(K12="Aprobado",MAX(0,D12-J12),IF(K12="Aprobado con condiciones",MAX(0,MIN(D12-J12,D12*Configuración!$B$7)),IF(K12="Revisión manual","Revisar",0))))</f>
        <v>Revisar</v>
      </c>
      <c r="O12" s="13" t="str">
        <f>IF(K12="","",IF(K12="Aprobado",MIN(I12,Configuración!$B$5),IF(K12="Aprobado con condiciones",MIN(I12,Configuración!$B$6),IF(K12="Revisión manual","Revisar",0))))</f>
        <v>Revisar</v>
      </c>
      <c r="P12" s="9" t="s">
        <v>112</v>
      </c>
      <c r="Q12" s="9" t="s">
        <v>184</v>
      </c>
      <c r="R12" s="9" t="s">
        <v>185</v>
      </c>
    </row>
    <row r="13" spans="1:18" ht="17.55" customHeight="1">
      <c r="A13" s="8" t="s">
        <v>167</v>
      </c>
      <c r="B13" s="9" t="s">
        <v>186</v>
      </c>
      <c r="C13" s="9" t="s">
        <v>169</v>
      </c>
      <c r="D13" s="10">
        <v>2000</v>
      </c>
      <c r="E13" s="15">
        <v>0.15</v>
      </c>
      <c r="F13" s="9" t="s">
        <v>170</v>
      </c>
      <c r="G13" s="10">
        <v>0</v>
      </c>
      <c r="H13" s="10">
        <v>0</v>
      </c>
      <c r="I13" s="10">
        <v>30</v>
      </c>
      <c r="J13" s="10">
        <v>0</v>
      </c>
      <c r="K13" s="11" t="str">
        <f>IF(COUNTBLANK(B13:J13)=9,"",IF(COUNTBLANK(B13:J13)&gt;0,"Completar datos",IF(D13&lt;=0,"Completar datos",IF(AND(Configuración!$B$10="Sí",H13&gt;0),"Crédito suspendido",IF(OR(F13="Malo",F13="Con atrasos"),"Venta de contado",IF(AND(F13="Sin historial",J13&lt;D13*Configuración!$B$8),"Venta de contado",IF(AND(E13&lt;Configuración!$B$4,I13&gt;Configuración!$B$5),"Revisión manual",IF(G13&gt;D13*Configuración!$B$9,"Revisión manual",IF(OR(C13="Nuevo",F13="Sin historial",F13="Regular",E13&lt;Configuración!$B$4,I13&gt;Configuración!$B$5),"Aprobado con condiciones","Aprobado")))))))))</f>
        <v>Venta de contado</v>
      </c>
      <c r="L13" s="11" t="str">
        <f t="shared" si="0"/>
        <v>Alto</v>
      </c>
      <c r="M13" s="11" t="str">
        <f>IF(K13="","",IF(K13="Completar datos","Faltan campos clave para evaluar.",IF(AND(Configuración!$B$10="Sí",H13&gt;0),"Tiene saldo vencido: no aprobar más crédito hasta regularizar.",IF(OR(F13="Malo",F13="Con atrasos"),"Historial con atrasos: vender de contado o revisar cuando mejore el pago.",IF(AND(F13="Sin historial",J13&lt;D13*Configuración!$B$8),"Sin historial y anticipo insuficiente: solicitar anticipo o vender de contado.",IF(AND(E13&lt;Configuración!$B$4,I13&gt;Configuración!$B$5),"Margen bajo y plazo largo: gerencia debe validar si conviene financiar.",IF(G13&gt;D13*Configuración!$B$9,"Saldo pendiente alto frente al pedido: revisar exposición acumulada.",IF(AND(C13="Nuevo",J13&gt;=D13*Configuración!$B$8),"Cliente nuevo con anticipo suficiente: aprobar solo con límite y plazo corto.",IF(F13="Regular","Historial regular: reducir límite, acortar plazo o pedir anticipo.",IF(F13="Sin historial","Sin historial: aprobar solo con condiciones controladas.","Buen historial y sin alertas según configuración."))))))))))</f>
        <v>Sin historial y anticipo insuficiente: solicitar anticipo o vender de contado.</v>
      </c>
      <c r="N13" s="12">
        <f>IF(K13="","",IF(K13="Aprobado",MAX(0,D13-J13),IF(K13="Aprobado con condiciones",MAX(0,MIN(D13-J13,D13*Configuración!$B$7)),IF(K13="Revisión manual","Revisar",0))))</f>
        <v>0</v>
      </c>
      <c r="O13" s="13">
        <f>IF(K13="","",IF(K13="Aprobado",MIN(I13,Configuración!$B$5),IF(K13="Aprobado con condiciones",MIN(I13,Configuración!$B$6),IF(K13="Revisión manual","Revisar",0))))</f>
        <v>0</v>
      </c>
      <c r="P13" s="9" t="s">
        <v>114</v>
      </c>
      <c r="Q13" s="9" t="s">
        <v>187</v>
      </c>
      <c r="R13" s="9" t="s">
        <v>188</v>
      </c>
    </row>
    <row r="14" spans="1:18" ht="17.55" customHeight="1">
      <c r="A14" s="8"/>
      <c r="B14" s="9"/>
      <c r="C14" s="9"/>
      <c r="D14" s="10"/>
      <c r="E14" s="15"/>
      <c r="F14" s="9"/>
      <c r="G14" s="10"/>
      <c r="H14" s="10"/>
      <c r="I14" s="10"/>
      <c r="J14" s="10"/>
      <c r="K14" s="11" t="str">
        <f>IF(COUNTBLANK(B14:J14)=9,"",IF(COUNTBLANK(B14:J14)&gt;0,"Completar datos",IF(D14&lt;=0,"Completar datos",IF(AND(Configuración!$B$10="Sí",H14&gt;0),"Crédito suspendido",IF(OR(F14="Malo",F14="Con atrasos"),"Venta de contado",IF(AND(F14="Sin historial",J14&lt;D14*Configuración!$B$8),"Venta de contado",IF(AND(E14&lt;Configuración!$B$4,I14&gt;Configuración!$B$5),"Revisión manual",IF(G14&gt;D14*Configuración!$B$9,"Revisión manual",IF(OR(C14="Nuevo",F14="Sin historial",F14="Regular",E14&lt;Configuración!$B$4,I14&gt;Configuración!$B$5),"Aprobado con condiciones","Aprobado")))))))))</f>
        <v/>
      </c>
      <c r="L14" s="11" t="str">
        <f t="shared" si="0"/>
        <v/>
      </c>
      <c r="M14" s="11" t="str">
        <f>IF(K14="","",IF(K14="Completar datos","Faltan campos clave para evaluar.",IF(AND(Configuración!$B$10="Sí",H14&gt;0),"Tiene saldo vencido: no aprobar más crédito hasta regularizar.",IF(OR(F14="Malo",F14="Con atrasos"),"Historial con atrasos: vender de contado o revisar cuando mejore el pago.",IF(AND(F14="Sin historial",J14&lt;D14*Configuración!$B$8),"Sin historial y anticipo insuficiente: solicitar anticipo o vender de contado.",IF(AND(E14&lt;Configuración!$B$4,I14&gt;Configuración!$B$5),"Margen bajo y plazo largo: gerencia debe validar si conviene financiar.",IF(G14&gt;D14*Configuración!$B$9,"Saldo pendiente alto frente al pedido: revisar exposición acumulada.",IF(AND(C14="Nuevo",J14&gt;=D14*Configuración!$B$8),"Cliente nuevo con anticipo suficiente: aprobar solo con límite y plazo corto.",IF(F14="Regular","Historial regular: reducir límite, acortar plazo o pedir anticipo.",IF(F14="Sin historial","Sin historial: aprobar solo con condiciones controladas.","Buen historial y sin alertas según configuración."))))))))))</f>
        <v/>
      </c>
      <c r="N14" s="12" t="str">
        <f>IF(K14="","",IF(K14="Aprobado",MAX(0,D14-J14),IF(K14="Aprobado con condiciones",MAX(0,MIN(D14-J14,D14*Configuración!$B$7)),IF(K14="Revisión manual","Revisar",0))))</f>
        <v/>
      </c>
      <c r="O14" s="13" t="str">
        <f>IF(K14="","",IF(K14="Aprobado",MIN(I14,Configuración!$B$5),IF(K14="Aprobado con condiciones",MIN(I14,Configuración!$B$6),IF(K14="Revisión manual","Revisar",0))))</f>
        <v/>
      </c>
      <c r="P14" s="9"/>
      <c r="Q14" s="9"/>
      <c r="R14" s="9"/>
    </row>
    <row r="15" spans="1:18" ht="17.55" customHeight="1">
      <c r="A15" s="8"/>
      <c r="B15" s="9"/>
      <c r="C15" s="9"/>
      <c r="D15" s="10"/>
      <c r="E15" s="15"/>
      <c r="F15" s="9"/>
      <c r="G15" s="10"/>
      <c r="H15" s="10"/>
      <c r="I15" s="10"/>
      <c r="J15" s="10"/>
      <c r="K15" s="11" t="str">
        <f>IF(COUNTBLANK(B15:J15)=9,"",IF(COUNTBLANK(B15:J15)&gt;0,"Completar datos",IF(D15&lt;=0,"Completar datos",IF(AND(Configuración!$B$10="Sí",H15&gt;0),"Crédito suspendido",IF(OR(F15="Malo",F15="Con atrasos"),"Venta de contado",IF(AND(F15="Sin historial",J15&lt;D15*Configuración!$B$8),"Venta de contado",IF(AND(E15&lt;Configuración!$B$4,I15&gt;Configuración!$B$5),"Revisión manual",IF(G15&gt;D15*Configuración!$B$9,"Revisión manual",IF(OR(C15="Nuevo",F15="Sin historial",F15="Regular",E15&lt;Configuración!$B$4,I15&gt;Configuración!$B$5),"Aprobado con condiciones","Aprobado")))))))))</f>
        <v/>
      </c>
      <c r="L15" s="11" t="str">
        <f t="shared" si="0"/>
        <v/>
      </c>
      <c r="M15" s="11" t="str">
        <f>IF(K15="","",IF(K15="Completar datos","Faltan campos clave para evaluar.",IF(AND(Configuración!$B$10="Sí",H15&gt;0),"Tiene saldo vencido: no aprobar más crédito hasta regularizar.",IF(OR(F15="Malo",F15="Con atrasos"),"Historial con atrasos: vender de contado o revisar cuando mejore el pago.",IF(AND(F15="Sin historial",J15&lt;D15*Configuración!$B$8),"Sin historial y anticipo insuficiente: solicitar anticipo o vender de contado.",IF(AND(E15&lt;Configuración!$B$4,I15&gt;Configuración!$B$5),"Margen bajo y plazo largo: gerencia debe validar si conviene financiar.",IF(G15&gt;D15*Configuración!$B$9,"Saldo pendiente alto frente al pedido: revisar exposición acumulada.",IF(AND(C15="Nuevo",J15&gt;=D15*Configuración!$B$8),"Cliente nuevo con anticipo suficiente: aprobar solo con límite y plazo corto.",IF(F15="Regular","Historial regular: reducir límite, acortar plazo o pedir anticipo.",IF(F15="Sin historial","Sin historial: aprobar solo con condiciones controladas.","Buen historial y sin alertas según configuración."))))))))))</f>
        <v/>
      </c>
      <c r="N15" s="12" t="str">
        <f>IF(K15="","",IF(K15="Aprobado",MAX(0,D15-J15),IF(K15="Aprobado con condiciones",MAX(0,MIN(D15-J15,D15*Configuración!$B$7)),IF(K15="Revisión manual","Revisar",0))))</f>
        <v/>
      </c>
      <c r="O15" s="13" t="str">
        <f>IF(K15="","",IF(K15="Aprobado",MIN(I15,Configuración!$B$5),IF(K15="Aprobado con condiciones",MIN(I15,Configuración!$B$6),IF(K15="Revisión manual","Revisar",0))))</f>
        <v/>
      </c>
      <c r="P15" s="9"/>
      <c r="Q15" s="9"/>
      <c r="R15" s="9"/>
    </row>
    <row r="16" spans="1:18" ht="17.55" customHeight="1">
      <c r="A16" s="8"/>
      <c r="B16" s="9"/>
      <c r="C16" s="9"/>
      <c r="D16" s="10"/>
      <c r="E16" s="15"/>
      <c r="F16" s="9"/>
      <c r="G16" s="10"/>
      <c r="H16" s="10"/>
      <c r="I16" s="10"/>
      <c r="J16" s="10"/>
      <c r="K16" s="11" t="str">
        <f>IF(COUNTBLANK(B16:J16)=9,"",IF(COUNTBLANK(B16:J16)&gt;0,"Completar datos",IF(D16&lt;=0,"Completar datos",IF(AND(Configuración!$B$10="Sí",H16&gt;0),"Crédito suspendido",IF(OR(F16="Malo",F16="Con atrasos"),"Venta de contado",IF(AND(F16="Sin historial",J16&lt;D16*Configuración!$B$8),"Venta de contado",IF(AND(E16&lt;Configuración!$B$4,I16&gt;Configuración!$B$5),"Revisión manual",IF(G16&gt;D16*Configuración!$B$9,"Revisión manual",IF(OR(C16="Nuevo",F16="Sin historial",F16="Regular",E16&lt;Configuración!$B$4,I16&gt;Configuración!$B$5),"Aprobado con condiciones","Aprobado")))))))))</f>
        <v/>
      </c>
      <c r="L16" s="11" t="str">
        <f t="shared" si="0"/>
        <v/>
      </c>
      <c r="M16" s="11" t="str">
        <f>IF(K16="","",IF(K16="Completar datos","Faltan campos clave para evaluar.",IF(AND(Configuración!$B$10="Sí",H16&gt;0),"Tiene saldo vencido: no aprobar más crédito hasta regularizar.",IF(OR(F16="Malo",F16="Con atrasos"),"Historial con atrasos: vender de contado o revisar cuando mejore el pago.",IF(AND(F16="Sin historial",J16&lt;D16*Configuración!$B$8),"Sin historial y anticipo insuficiente: solicitar anticipo o vender de contado.",IF(AND(E16&lt;Configuración!$B$4,I16&gt;Configuración!$B$5),"Margen bajo y plazo largo: gerencia debe validar si conviene financiar.",IF(G16&gt;D16*Configuración!$B$9,"Saldo pendiente alto frente al pedido: revisar exposición acumulada.",IF(AND(C16="Nuevo",J16&gt;=D16*Configuración!$B$8),"Cliente nuevo con anticipo suficiente: aprobar solo con límite y plazo corto.",IF(F16="Regular","Historial regular: reducir límite, acortar plazo o pedir anticipo.",IF(F16="Sin historial","Sin historial: aprobar solo con condiciones controladas.","Buen historial y sin alertas según configuración."))))))))))</f>
        <v/>
      </c>
      <c r="N16" s="12" t="str">
        <f>IF(K16="","",IF(K16="Aprobado",MAX(0,D16-J16),IF(K16="Aprobado con condiciones",MAX(0,MIN(D16-J16,D16*Configuración!$B$7)),IF(K16="Revisión manual","Revisar",0))))</f>
        <v/>
      </c>
      <c r="O16" s="13" t="str">
        <f>IF(K16="","",IF(K16="Aprobado",MIN(I16,Configuración!$B$5),IF(K16="Aprobado con condiciones",MIN(I16,Configuración!$B$6),IF(K16="Revisión manual","Revisar",0))))</f>
        <v/>
      </c>
      <c r="P16" s="9"/>
      <c r="Q16" s="9"/>
      <c r="R16" s="9"/>
    </row>
    <row r="17" spans="1:18" ht="17.55" customHeight="1">
      <c r="A17" s="8"/>
      <c r="B17" s="9"/>
      <c r="C17" s="9"/>
      <c r="D17" s="10"/>
      <c r="E17" s="15"/>
      <c r="F17" s="9"/>
      <c r="G17" s="10"/>
      <c r="H17" s="10"/>
      <c r="I17" s="10"/>
      <c r="J17" s="10"/>
      <c r="K17" s="11" t="str">
        <f>IF(COUNTBLANK(B17:J17)=9,"",IF(COUNTBLANK(B17:J17)&gt;0,"Completar datos",IF(D17&lt;=0,"Completar datos",IF(AND(Configuración!$B$10="Sí",H17&gt;0),"Crédito suspendido",IF(OR(F17="Malo",F17="Con atrasos"),"Venta de contado",IF(AND(F17="Sin historial",J17&lt;D17*Configuración!$B$8),"Venta de contado",IF(AND(E17&lt;Configuración!$B$4,I17&gt;Configuración!$B$5),"Revisión manual",IF(G17&gt;D17*Configuración!$B$9,"Revisión manual",IF(OR(C17="Nuevo",F17="Sin historial",F17="Regular",E17&lt;Configuración!$B$4,I17&gt;Configuración!$B$5),"Aprobado con condiciones","Aprobado")))))))))</f>
        <v/>
      </c>
      <c r="L17" s="11" t="str">
        <f t="shared" si="0"/>
        <v/>
      </c>
      <c r="M17" s="11" t="str">
        <f>IF(K17="","",IF(K17="Completar datos","Faltan campos clave para evaluar.",IF(AND(Configuración!$B$10="Sí",H17&gt;0),"Tiene saldo vencido: no aprobar más crédito hasta regularizar.",IF(OR(F17="Malo",F17="Con atrasos"),"Historial con atrasos: vender de contado o revisar cuando mejore el pago.",IF(AND(F17="Sin historial",J17&lt;D17*Configuración!$B$8),"Sin historial y anticipo insuficiente: solicitar anticipo o vender de contado.",IF(AND(E17&lt;Configuración!$B$4,I17&gt;Configuración!$B$5),"Margen bajo y plazo largo: gerencia debe validar si conviene financiar.",IF(G17&gt;D17*Configuración!$B$9,"Saldo pendiente alto frente al pedido: revisar exposición acumulada.",IF(AND(C17="Nuevo",J17&gt;=D17*Configuración!$B$8),"Cliente nuevo con anticipo suficiente: aprobar solo con límite y plazo corto.",IF(F17="Regular","Historial regular: reducir límite, acortar plazo o pedir anticipo.",IF(F17="Sin historial","Sin historial: aprobar solo con condiciones controladas.","Buen historial y sin alertas según configuración."))))))))))</f>
        <v/>
      </c>
      <c r="N17" s="12" t="str">
        <f>IF(K17="","",IF(K17="Aprobado",MAX(0,D17-J17),IF(K17="Aprobado con condiciones",MAX(0,MIN(D17-J17,D17*Configuración!$B$7)),IF(K17="Revisión manual","Revisar",0))))</f>
        <v/>
      </c>
      <c r="O17" s="13" t="str">
        <f>IF(K17="","",IF(K17="Aprobado",MIN(I17,Configuración!$B$5),IF(K17="Aprobado con condiciones",MIN(I17,Configuración!$B$6),IF(K17="Revisión manual","Revisar",0))))</f>
        <v/>
      </c>
      <c r="P17" s="9"/>
      <c r="Q17" s="9"/>
      <c r="R17" s="9"/>
    </row>
    <row r="18" spans="1:18" ht="17.55" customHeight="1">
      <c r="A18" s="8"/>
      <c r="B18" s="9"/>
      <c r="C18" s="9"/>
      <c r="D18" s="10"/>
      <c r="E18" s="15"/>
      <c r="F18" s="9"/>
      <c r="G18" s="10"/>
      <c r="H18" s="10"/>
      <c r="I18" s="10"/>
      <c r="J18" s="10"/>
      <c r="K18" s="11" t="str">
        <f>IF(COUNTBLANK(B18:J18)=9,"",IF(COUNTBLANK(B18:J18)&gt;0,"Completar datos",IF(D18&lt;=0,"Completar datos",IF(AND(Configuración!$B$10="Sí",H18&gt;0),"Crédito suspendido",IF(OR(F18="Malo",F18="Con atrasos"),"Venta de contado",IF(AND(F18="Sin historial",J18&lt;D18*Configuración!$B$8),"Venta de contado",IF(AND(E18&lt;Configuración!$B$4,I18&gt;Configuración!$B$5),"Revisión manual",IF(G18&gt;D18*Configuración!$B$9,"Revisión manual",IF(OR(C18="Nuevo",F18="Sin historial",F18="Regular",E18&lt;Configuración!$B$4,I18&gt;Configuración!$B$5),"Aprobado con condiciones","Aprobado")))))))))</f>
        <v/>
      </c>
      <c r="L18" s="11" t="str">
        <f t="shared" si="0"/>
        <v/>
      </c>
      <c r="M18" s="11" t="str">
        <f>IF(K18="","",IF(K18="Completar datos","Faltan campos clave para evaluar.",IF(AND(Configuración!$B$10="Sí",H18&gt;0),"Tiene saldo vencido: no aprobar más crédito hasta regularizar.",IF(OR(F18="Malo",F18="Con atrasos"),"Historial con atrasos: vender de contado o revisar cuando mejore el pago.",IF(AND(F18="Sin historial",J18&lt;D18*Configuración!$B$8),"Sin historial y anticipo insuficiente: solicitar anticipo o vender de contado.",IF(AND(E18&lt;Configuración!$B$4,I18&gt;Configuración!$B$5),"Margen bajo y plazo largo: gerencia debe validar si conviene financiar.",IF(G18&gt;D18*Configuración!$B$9,"Saldo pendiente alto frente al pedido: revisar exposición acumulada.",IF(AND(C18="Nuevo",J18&gt;=D18*Configuración!$B$8),"Cliente nuevo con anticipo suficiente: aprobar solo con límite y plazo corto.",IF(F18="Regular","Historial regular: reducir límite, acortar plazo o pedir anticipo.",IF(F18="Sin historial","Sin historial: aprobar solo con condiciones controladas.","Buen historial y sin alertas según configuración."))))))))))</f>
        <v/>
      </c>
      <c r="N18" s="12" t="str">
        <f>IF(K18="","",IF(K18="Aprobado",MAX(0,D18-J18),IF(K18="Aprobado con condiciones",MAX(0,MIN(D18-J18,D18*Configuración!$B$7)),IF(K18="Revisión manual","Revisar",0))))</f>
        <v/>
      </c>
      <c r="O18" s="13" t="str">
        <f>IF(K18="","",IF(K18="Aprobado",MIN(I18,Configuración!$B$5),IF(K18="Aprobado con condiciones",MIN(I18,Configuración!$B$6),IF(K18="Revisión manual","Revisar",0))))</f>
        <v/>
      </c>
      <c r="P18" s="9"/>
      <c r="Q18" s="9"/>
      <c r="R18" s="9"/>
    </row>
    <row r="19" spans="1:18" ht="17.55" customHeight="1">
      <c r="A19" s="8"/>
      <c r="B19" s="9"/>
      <c r="C19" s="9"/>
      <c r="D19" s="10"/>
      <c r="E19" s="15"/>
      <c r="F19" s="9"/>
      <c r="G19" s="10"/>
      <c r="H19" s="10"/>
      <c r="I19" s="10"/>
      <c r="J19" s="10"/>
      <c r="K19" s="11" t="str">
        <f>IF(COUNTBLANK(B19:J19)=9,"",IF(COUNTBLANK(B19:J19)&gt;0,"Completar datos",IF(D19&lt;=0,"Completar datos",IF(AND(Configuración!$B$10="Sí",H19&gt;0),"Crédito suspendido",IF(OR(F19="Malo",F19="Con atrasos"),"Venta de contado",IF(AND(F19="Sin historial",J19&lt;D19*Configuración!$B$8),"Venta de contado",IF(AND(E19&lt;Configuración!$B$4,I19&gt;Configuración!$B$5),"Revisión manual",IF(G19&gt;D19*Configuración!$B$9,"Revisión manual",IF(OR(C19="Nuevo",F19="Sin historial",F19="Regular",E19&lt;Configuración!$B$4,I19&gt;Configuración!$B$5),"Aprobado con condiciones","Aprobado")))))))))</f>
        <v/>
      </c>
      <c r="L19" s="11" t="str">
        <f t="shared" si="0"/>
        <v/>
      </c>
      <c r="M19" s="11" t="str">
        <f>IF(K19="","",IF(K19="Completar datos","Faltan campos clave para evaluar.",IF(AND(Configuración!$B$10="Sí",H19&gt;0),"Tiene saldo vencido: no aprobar más crédito hasta regularizar.",IF(OR(F19="Malo",F19="Con atrasos"),"Historial con atrasos: vender de contado o revisar cuando mejore el pago.",IF(AND(F19="Sin historial",J19&lt;D19*Configuración!$B$8),"Sin historial y anticipo insuficiente: solicitar anticipo o vender de contado.",IF(AND(E19&lt;Configuración!$B$4,I19&gt;Configuración!$B$5),"Margen bajo y plazo largo: gerencia debe validar si conviene financiar.",IF(G19&gt;D19*Configuración!$B$9,"Saldo pendiente alto frente al pedido: revisar exposición acumulada.",IF(AND(C19="Nuevo",J19&gt;=D19*Configuración!$B$8),"Cliente nuevo con anticipo suficiente: aprobar solo con límite y plazo corto.",IF(F19="Regular","Historial regular: reducir límite, acortar plazo o pedir anticipo.",IF(F19="Sin historial","Sin historial: aprobar solo con condiciones controladas.","Buen historial y sin alertas según configuración."))))))))))</f>
        <v/>
      </c>
      <c r="N19" s="12" t="str">
        <f>IF(K19="","",IF(K19="Aprobado",MAX(0,D19-J19),IF(K19="Aprobado con condiciones",MAX(0,MIN(D19-J19,D19*Configuración!$B$7)),IF(K19="Revisión manual","Revisar",0))))</f>
        <v/>
      </c>
      <c r="O19" s="13" t="str">
        <f>IF(K19="","",IF(K19="Aprobado",MIN(I19,Configuración!$B$5),IF(K19="Aprobado con condiciones",MIN(I19,Configuración!$B$6),IF(K19="Revisión manual","Revisar",0))))</f>
        <v/>
      </c>
      <c r="P19" s="9"/>
      <c r="Q19" s="9"/>
      <c r="R19" s="9"/>
    </row>
    <row r="20" spans="1:18" ht="17.55" customHeight="1">
      <c r="A20" s="8"/>
      <c r="B20" s="9"/>
      <c r="C20" s="9"/>
      <c r="D20" s="10"/>
      <c r="E20" s="15"/>
      <c r="F20" s="9"/>
      <c r="G20" s="10"/>
      <c r="H20" s="10"/>
      <c r="I20" s="10"/>
      <c r="J20" s="10"/>
      <c r="K20" s="11" t="str">
        <f>IF(COUNTBLANK(B20:J20)=9,"",IF(COUNTBLANK(B20:J20)&gt;0,"Completar datos",IF(D20&lt;=0,"Completar datos",IF(AND(Configuración!$B$10="Sí",H20&gt;0),"Crédito suspendido",IF(OR(F20="Malo",F20="Con atrasos"),"Venta de contado",IF(AND(F20="Sin historial",J20&lt;D20*Configuración!$B$8),"Venta de contado",IF(AND(E20&lt;Configuración!$B$4,I20&gt;Configuración!$B$5),"Revisión manual",IF(G20&gt;D20*Configuración!$B$9,"Revisión manual",IF(OR(C20="Nuevo",F20="Sin historial",F20="Regular",E20&lt;Configuración!$B$4,I20&gt;Configuración!$B$5),"Aprobado con condiciones","Aprobado")))))))))</f>
        <v/>
      </c>
      <c r="L20" s="11" t="str">
        <f t="shared" si="0"/>
        <v/>
      </c>
      <c r="M20" s="11" t="str">
        <f>IF(K20="","",IF(K20="Completar datos","Faltan campos clave para evaluar.",IF(AND(Configuración!$B$10="Sí",H20&gt;0),"Tiene saldo vencido: no aprobar más crédito hasta regularizar.",IF(OR(F20="Malo",F20="Con atrasos"),"Historial con atrasos: vender de contado o revisar cuando mejore el pago.",IF(AND(F20="Sin historial",J20&lt;D20*Configuración!$B$8),"Sin historial y anticipo insuficiente: solicitar anticipo o vender de contado.",IF(AND(E20&lt;Configuración!$B$4,I20&gt;Configuración!$B$5),"Margen bajo y plazo largo: gerencia debe validar si conviene financiar.",IF(G20&gt;D20*Configuración!$B$9,"Saldo pendiente alto frente al pedido: revisar exposición acumulada.",IF(AND(C20="Nuevo",J20&gt;=D20*Configuración!$B$8),"Cliente nuevo con anticipo suficiente: aprobar solo con límite y plazo corto.",IF(F20="Regular","Historial regular: reducir límite, acortar plazo o pedir anticipo.",IF(F20="Sin historial","Sin historial: aprobar solo con condiciones controladas.","Buen historial y sin alertas según configuración."))))))))))</f>
        <v/>
      </c>
      <c r="N20" s="12" t="str">
        <f>IF(K20="","",IF(K20="Aprobado",MAX(0,D20-J20),IF(K20="Aprobado con condiciones",MAX(0,MIN(D20-J20,D20*Configuración!$B$7)),IF(K20="Revisión manual","Revisar",0))))</f>
        <v/>
      </c>
      <c r="O20" s="13" t="str">
        <f>IF(K20="","",IF(K20="Aprobado",MIN(I20,Configuración!$B$5),IF(K20="Aprobado con condiciones",MIN(I20,Configuración!$B$6),IF(K20="Revisión manual","Revisar",0))))</f>
        <v/>
      </c>
      <c r="P20" s="9"/>
      <c r="Q20" s="9"/>
      <c r="R20" s="9"/>
    </row>
    <row r="21" spans="1:18" ht="17.55" customHeight="1">
      <c r="A21" s="8"/>
      <c r="B21" s="9"/>
      <c r="C21" s="9"/>
      <c r="D21" s="10"/>
      <c r="E21" s="15"/>
      <c r="F21" s="9"/>
      <c r="G21" s="10"/>
      <c r="H21" s="10"/>
      <c r="I21" s="10"/>
      <c r="J21" s="10"/>
      <c r="K21" s="11" t="str">
        <f>IF(COUNTBLANK(B21:J21)=9,"",IF(COUNTBLANK(B21:J21)&gt;0,"Completar datos",IF(D21&lt;=0,"Completar datos",IF(AND(Configuración!$B$10="Sí",H21&gt;0),"Crédito suspendido",IF(OR(F21="Malo",F21="Con atrasos"),"Venta de contado",IF(AND(F21="Sin historial",J21&lt;D21*Configuración!$B$8),"Venta de contado",IF(AND(E21&lt;Configuración!$B$4,I21&gt;Configuración!$B$5),"Revisión manual",IF(G21&gt;D21*Configuración!$B$9,"Revisión manual",IF(OR(C21="Nuevo",F21="Sin historial",F21="Regular",E21&lt;Configuración!$B$4,I21&gt;Configuración!$B$5),"Aprobado con condiciones","Aprobado")))))))))</f>
        <v/>
      </c>
      <c r="L21" s="11" t="str">
        <f t="shared" si="0"/>
        <v/>
      </c>
      <c r="M21" s="11" t="str">
        <f>IF(K21="","",IF(K21="Completar datos","Faltan campos clave para evaluar.",IF(AND(Configuración!$B$10="Sí",H21&gt;0),"Tiene saldo vencido: no aprobar más crédito hasta regularizar.",IF(OR(F21="Malo",F21="Con atrasos"),"Historial con atrasos: vender de contado o revisar cuando mejore el pago.",IF(AND(F21="Sin historial",J21&lt;D21*Configuración!$B$8),"Sin historial y anticipo insuficiente: solicitar anticipo o vender de contado.",IF(AND(E21&lt;Configuración!$B$4,I21&gt;Configuración!$B$5),"Margen bajo y plazo largo: gerencia debe validar si conviene financiar.",IF(G21&gt;D21*Configuración!$B$9,"Saldo pendiente alto frente al pedido: revisar exposición acumulada.",IF(AND(C21="Nuevo",J21&gt;=D21*Configuración!$B$8),"Cliente nuevo con anticipo suficiente: aprobar solo con límite y plazo corto.",IF(F21="Regular","Historial regular: reducir límite, acortar plazo o pedir anticipo.",IF(F21="Sin historial","Sin historial: aprobar solo con condiciones controladas.","Buen historial y sin alertas según configuración."))))))))))</f>
        <v/>
      </c>
      <c r="N21" s="12" t="str">
        <f>IF(K21="","",IF(K21="Aprobado",MAX(0,D21-J21),IF(K21="Aprobado con condiciones",MAX(0,MIN(D21-J21,D21*Configuración!$B$7)),IF(K21="Revisión manual","Revisar",0))))</f>
        <v/>
      </c>
      <c r="O21" s="13" t="str">
        <f>IF(K21="","",IF(K21="Aprobado",MIN(I21,Configuración!$B$5),IF(K21="Aprobado con condiciones",MIN(I21,Configuración!$B$6),IF(K21="Revisión manual","Revisar",0))))</f>
        <v/>
      </c>
      <c r="P21" s="9"/>
      <c r="Q21" s="9"/>
      <c r="R21" s="9"/>
    </row>
    <row r="22" spans="1:18" ht="17.55" customHeight="1">
      <c r="A22" s="8"/>
      <c r="B22" s="9"/>
      <c r="C22" s="9"/>
      <c r="D22" s="10"/>
      <c r="E22" s="15"/>
      <c r="F22" s="9"/>
      <c r="G22" s="10"/>
      <c r="H22" s="10"/>
      <c r="I22" s="10"/>
      <c r="J22" s="10"/>
      <c r="K22" s="11" t="str">
        <f>IF(COUNTBLANK(B22:J22)=9,"",IF(COUNTBLANK(B22:J22)&gt;0,"Completar datos",IF(D22&lt;=0,"Completar datos",IF(AND(Configuración!$B$10="Sí",H22&gt;0),"Crédito suspendido",IF(OR(F22="Malo",F22="Con atrasos"),"Venta de contado",IF(AND(F22="Sin historial",J22&lt;D22*Configuración!$B$8),"Venta de contado",IF(AND(E22&lt;Configuración!$B$4,I22&gt;Configuración!$B$5),"Revisión manual",IF(G22&gt;D22*Configuración!$B$9,"Revisión manual",IF(OR(C22="Nuevo",F22="Sin historial",F22="Regular",E22&lt;Configuración!$B$4,I22&gt;Configuración!$B$5),"Aprobado con condiciones","Aprobado")))))))))</f>
        <v/>
      </c>
      <c r="L22" s="11" t="str">
        <f t="shared" si="0"/>
        <v/>
      </c>
      <c r="M22" s="11" t="str">
        <f>IF(K22="","",IF(K22="Completar datos","Faltan campos clave para evaluar.",IF(AND(Configuración!$B$10="Sí",H22&gt;0),"Tiene saldo vencido: no aprobar más crédito hasta regularizar.",IF(OR(F22="Malo",F22="Con atrasos"),"Historial con atrasos: vender de contado o revisar cuando mejore el pago.",IF(AND(F22="Sin historial",J22&lt;D22*Configuración!$B$8),"Sin historial y anticipo insuficiente: solicitar anticipo o vender de contado.",IF(AND(E22&lt;Configuración!$B$4,I22&gt;Configuración!$B$5),"Margen bajo y plazo largo: gerencia debe validar si conviene financiar.",IF(G22&gt;D22*Configuración!$B$9,"Saldo pendiente alto frente al pedido: revisar exposición acumulada.",IF(AND(C22="Nuevo",J22&gt;=D22*Configuración!$B$8),"Cliente nuevo con anticipo suficiente: aprobar solo con límite y plazo corto.",IF(F22="Regular","Historial regular: reducir límite, acortar plazo o pedir anticipo.",IF(F22="Sin historial","Sin historial: aprobar solo con condiciones controladas.","Buen historial y sin alertas según configuración."))))))))))</f>
        <v/>
      </c>
      <c r="N22" s="12" t="str">
        <f>IF(K22="","",IF(K22="Aprobado",MAX(0,D22-J22),IF(K22="Aprobado con condiciones",MAX(0,MIN(D22-J22,D22*Configuración!$B$7)),IF(K22="Revisión manual","Revisar",0))))</f>
        <v/>
      </c>
      <c r="O22" s="13" t="str">
        <f>IF(K22="","",IF(K22="Aprobado",MIN(I22,Configuración!$B$5),IF(K22="Aprobado con condiciones",MIN(I22,Configuración!$B$6),IF(K22="Revisión manual","Revisar",0))))</f>
        <v/>
      </c>
      <c r="P22" s="9"/>
      <c r="Q22" s="9"/>
      <c r="R22" s="9"/>
    </row>
    <row r="23" spans="1:18" ht="17.55" customHeight="1">
      <c r="A23" s="8"/>
      <c r="B23" s="9"/>
      <c r="C23" s="9"/>
      <c r="D23" s="10"/>
      <c r="E23" s="15"/>
      <c r="F23" s="9"/>
      <c r="G23" s="10"/>
      <c r="H23" s="10"/>
      <c r="I23" s="10"/>
      <c r="J23" s="10"/>
      <c r="K23" s="11" t="str">
        <f>IF(COUNTBLANK(B23:J23)=9,"",IF(COUNTBLANK(B23:J23)&gt;0,"Completar datos",IF(D23&lt;=0,"Completar datos",IF(AND(Configuración!$B$10="Sí",H23&gt;0),"Crédito suspendido",IF(OR(F23="Malo",F23="Con atrasos"),"Venta de contado",IF(AND(F23="Sin historial",J23&lt;D23*Configuración!$B$8),"Venta de contado",IF(AND(E23&lt;Configuración!$B$4,I23&gt;Configuración!$B$5),"Revisión manual",IF(G23&gt;D23*Configuración!$B$9,"Revisión manual",IF(OR(C23="Nuevo",F23="Sin historial",F23="Regular",E23&lt;Configuración!$B$4,I23&gt;Configuración!$B$5),"Aprobado con condiciones","Aprobado")))))))))</f>
        <v/>
      </c>
      <c r="L23" s="11" t="str">
        <f t="shared" si="0"/>
        <v/>
      </c>
      <c r="M23" s="11" t="str">
        <f>IF(K23="","",IF(K23="Completar datos","Faltan campos clave para evaluar.",IF(AND(Configuración!$B$10="Sí",H23&gt;0),"Tiene saldo vencido: no aprobar más crédito hasta regularizar.",IF(OR(F23="Malo",F23="Con atrasos"),"Historial con atrasos: vender de contado o revisar cuando mejore el pago.",IF(AND(F23="Sin historial",J23&lt;D23*Configuración!$B$8),"Sin historial y anticipo insuficiente: solicitar anticipo o vender de contado.",IF(AND(E23&lt;Configuración!$B$4,I23&gt;Configuración!$B$5),"Margen bajo y plazo largo: gerencia debe validar si conviene financiar.",IF(G23&gt;D23*Configuración!$B$9,"Saldo pendiente alto frente al pedido: revisar exposición acumulada.",IF(AND(C23="Nuevo",J23&gt;=D23*Configuración!$B$8),"Cliente nuevo con anticipo suficiente: aprobar solo con límite y plazo corto.",IF(F23="Regular","Historial regular: reducir límite, acortar plazo o pedir anticipo.",IF(F23="Sin historial","Sin historial: aprobar solo con condiciones controladas.","Buen historial y sin alertas según configuración."))))))))))</f>
        <v/>
      </c>
      <c r="N23" s="12" t="str">
        <f>IF(K23="","",IF(K23="Aprobado",MAX(0,D23-J23),IF(K23="Aprobado con condiciones",MAX(0,MIN(D23-J23,D23*Configuración!$B$7)),IF(K23="Revisión manual","Revisar",0))))</f>
        <v/>
      </c>
      <c r="O23" s="13" t="str">
        <f>IF(K23="","",IF(K23="Aprobado",MIN(I23,Configuración!$B$5),IF(K23="Aprobado con condiciones",MIN(I23,Configuración!$B$6),IF(K23="Revisión manual","Revisar",0))))</f>
        <v/>
      </c>
      <c r="P23" s="9"/>
      <c r="Q23" s="9"/>
      <c r="R23" s="9"/>
    </row>
    <row r="24" spans="1:18" ht="17.55" customHeight="1">
      <c r="A24" s="8"/>
      <c r="B24" s="9"/>
      <c r="C24" s="9"/>
      <c r="D24" s="10"/>
      <c r="E24" s="15"/>
      <c r="F24" s="9"/>
      <c r="G24" s="10"/>
      <c r="H24" s="10"/>
      <c r="I24" s="10"/>
      <c r="J24" s="10"/>
      <c r="K24" s="11" t="str">
        <f>IF(COUNTBLANK(B24:J24)=9,"",IF(COUNTBLANK(B24:J24)&gt;0,"Completar datos",IF(D24&lt;=0,"Completar datos",IF(AND(Configuración!$B$10="Sí",H24&gt;0),"Crédito suspendido",IF(OR(F24="Malo",F24="Con atrasos"),"Venta de contado",IF(AND(F24="Sin historial",J24&lt;D24*Configuración!$B$8),"Venta de contado",IF(AND(E24&lt;Configuración!$B$4,I24&gt;Configuración!$B$5),"Revisión manual",IF(G24&gt;D24*Configuración!$B$9,"Revisión manual",IF(OR(C24="Nuevo",F24="Sin historial",F24="Regular",E24&lt;Configuración!$B$4,I24&gt;Configuración!$B$5),"Aprobado con condiciones","Aprobado")))))))))</f>
        <v/>
      </c>
      <c r="L24" s="11" t="str">
        <f t="shared" si="0"/>
        <v/>
      </c>
      <c r="M24" s="11" t="str">
        <f>IF(K24="","",IF(K24="Completar datos","Faltan campos clave para evaluar.",IF(AND(Configuración!$B$10="Sí",H24&gt;0),"Tiene saldo vencido: no aprobar más crédito hasta regularizar.",IF(OR(F24="Malo",F24="Con atrasos"),"Historial con atrasos: vender de contado o revisar cuando mejore el pago.",IF(AND(F24="Sin historial",J24&lt;D24*Configuración!$B$8),"Sin historial y anticipo insuficiente: solicitar anticipo o vender de contado.",IF(AND(E24&lt;Configuración!$B$4,I24&gt;Configuración!$B$5),"Margen bajo y plazo largo: gerencia debe validar si conviene financiar.",IF(G24&gt;D24*Configuración!$B$9,"Saldo pendiente alto frente al pedido: revisar exposición acumulada.",IF(AND(C24="Nuevo",J24&gt;=D24*Configuración!$B$8),"Cliente nuevo con anticipo suficiente: aprobar solo con límite y plazo corto.",IF(F24="Regular","Historial regular: reducir límite, acortar plazo o pedir anticipo.",IF(F24="Sin historial","Sin historial: aprobar solo con condiciones controladas.","Buen historial y sin alertas según configuración."))))))))))</f>
        <v/>
      </c>
      <c r="N24" s="12" t="str">
        <f>IF(K24="","",IF(K24="Aprobado",MAX(0,D24-J24),IF(K24="Aprobado con condiciones",MAX(0,MIN(D24-J24,D24*Configuración!$B$7)),IF(K24="Revisión manual","Revisar",0))))</f>
        <v/>
      </c>
      <c r="O24" s="13" t="str">
        <f>IF(K24="","",IF(K24="Aprobado",MIN(I24,Configuración!$B$5),IF(K24="Aprobado con condiciones",MIN(I24,Configuración!$B$6),IF(K24="Revisión manual","Revisar",0))))</f>
        <v/>
      </c>
      <c r="P24" s="9"/>
      <c r="Q24" s="9"/>
      <c r="R24" s="9"/>
    </row>
    <row r="25" spans="1:18" ht="17.55" customHeight="1">
      <c r="A25" s="8"/>
      <c r="B25" s="9"/>
      <c r="C25" s="9"/>
      <c r="D25" s="10"/>
      <c r="E25" s="15"/>
      <c r="F25" s="9"/>
      <c r="G25" s="10"/>
      <c r="H25" s="10"/>
      <c r="I25" s="10"/>
      <c r="J25" s="10"/>
      <c r="K25" s="11" t="str">
        <f>IF(COUNTBLANK(B25:J25)=9,"",IF(COUNTBLANK(B25:J25)&gt;0,"Completar datos",IF(D25&lt;=0,"Completar datos",IF(AND(Configuración!$B$10="Sí",H25&gt;0),"Crédito suspendido",IF(OR(F25="Malo",F25="Con atrasos"),"Venta de contado",IF(AND(F25="Sin historial",J25&lt;D25*Configuración!$B$8),"Venta de contado",IF(AND(E25&lt;Configuración!$B$4,I25&gt;Configuración!$B$5),"Revisión manual",IF(G25&gt;D25*Configuración!$B$9,"Revisión manual",IF(OR(C25="Nuevo",F25="Sin historial",F25="Regular",E25&lt;Configuración!$B$4,I25&gt;Configuración!$B$5),"Aprobado con condiciones","Aprobado")))))))))</f>
        <v/>
      </c>
      <c r="L25" s="11" t="str">
        <f t="shared" si="0"/>
        <v/>
      </c>
      <c r="M25" s="11" t="str">
        <f>IF(K25="","",IF(K25="Completar datos","Faltan campos clave para evaluar.",IF(AND(Configuración!$B$10="Sí",H25&gt;0),"Tiene saldo vencido: no aprobar más crédito hasta regularizar.",IF(OR(F25="Malo",F25="Con atrasos"),"Historial con atrasos: vender de contado o revisar cuando mejore el pago.",IF(AND(F25="Sin historial",J25&lt;D25*Configuración!$B$8),"Sin historial y anticipo insuficiente: solicitar anticipo o vender de contado.",IF(AND(E25&lt;Configuración!$B$4,I25&gt;Configuración!$B$5),"Margen bajo y plazo largo: gerencia debe validar si conviene financiar.",IF(G25&gt;D25*Configuración!$B$9,"Saldo pendiente alto frente al pedido: revisar exposición acumulada.",IF(AND(C25="Nuevo",J25&gt;=D25*Configuración!$B$8),"Cliente nuevo con anticipo suficiente: aprobar solo con límite y plazo corto.",IF(F25="Regular","Historial regular: reducir límite, acortar plazo o pedir anticipo.",IF(F25="Sin historial","Sin historial: aprobar solo con condiciones controladas.","Buen historial y sin alertas según configuración."))))))))))</f>
        <v/>
      </c>
      <c r="N25" s="12" t="str">
        <f>IF(K25="","",IF(K25="Aprobado",MAX(0,D25-J25),IF(K25="Aprobado con condiciones",MAX(0,MIN(D25-J25,D25*Configuración!$B$7)),IF(K25="Revisión manual","Revisar",0))))</f>
        <v/>
      </c>
      <c r="O25" s="13" t="str">
        <f>IF(K25="","",IF(K25="Aprobado",MIN(I25,Configuración!$B$5),IF(K25="Aprobado con condiciones",MIN(I25,Configuración!$B$6),IF(K25="Revisión manual","Revisar",0))))</f>
        <v/>
      </c>
      <c r="P25" s="9"/>
      <c r="Q25" s="9"/>
      <c r="R25" s="9"/>
    </row>
    <row r="26" spans="1:18" ht="17.55" customHeight="1">
      <c r="A26" s="8"/>
      <c r="B26" s="9"/>
      <c r="C26" s="9"/>
      <c r="D26" s="10"/>
      <c r="E26" s="15"/>
      <c r="F26" s="9"/>
      <c r="G26" s="10"/>
      <c r="H26" s="10"/>
      <c r="I26" s="10"/>
      <c r="J26" s="10"/>
      <c r="K26" s="11" t="str">
        <f>IF(COUNTBLANK(B26:J26)=9,"",IF(COUNTBLANK(B26:J26)&gt;0,"Completar datos",IF(D26&lt;=0,"Completar datos",IF(AND(Configuración!$B$10="Sí",H26&gt;0),"Crédito suspendido",IF(OR(F26="Malo",F26="Con atrasos"),"Venta de contado",IF(AND(F26="Sin historial",J26&lt;D26*Configuración!$B$8),"Venta de contado",IF(AND(E26&lt;Configuración!$B$4,I26&gt;Configuración!$B$5),"Revisión manual",IF(G26&gt;D26*Configuración!$B$9,"Revisión manual",IF(OR(C26="Nuevo",F26="Sin historial",F26="Regular",E26&lt;Configuración!$B$4,I26&gt;Configuración!$B$5),"Aprobado con condiciones","Aprobado")))))))))</f>
        <v/>
      </c>
      <c r="L26" s="11" t="str">
        <f t="shared" si="0"/>
        <v/>
      </c>
      <c r="M26" s="11" t="str">
        <f>IF(K26="","",IF(K26="Completar datos","Faltan campos clave para evaluar.",IF(AND(Configuración!$B$10="Sí",H26&gt;0),"Tiene saldo vencido: no aprobar más crédito hasta regularizar.",IF(OR(F26="Malo",F26="Con atrasos"),"Historial con atrasos: vender de contado o revisar cuando mejore el pago.",IF(AND(F26="Sin historial",J26&lt;D26*Configuración!$B$8),"Sin historial y anticipo insuficiente: solicitar anticipo o vender de contado.",IF(AND(E26&lt;Configuración!$B$4,I26&gt;Configuración!$B$5),"Margen bajo y plazo largo: gerencia debe validar si conviene financiar.",IF(G26&gt;D26*Configuración!$B$9,"Saldo pendiente alto frente al pedido: revisar exposición acumulada.",IF(AND(C26="Nuevo",J26&gt;=D26*Configuración!$B$8),"Cliente nuevo con anticipo suficiente: aprobar solo con límite y plazo corto.",IF(F26="Regular","Historial regular: reducir límite, acortar plazo o pedir anticipo.",IF(F26="Sin historial","Sin historial: aprobar solo con condiciones controladas.","Buen historial y sin alertas según configuración."))))))))))</f>
        <v/>
      </c>
      <c r="N26" s="12" t="str">
        <f>IF(K26="","",IF(K26="Aprobado",MAX(0,D26-J26),IF(K26="Aprobado con condiciones",MAX(0,MIN(D26-J26,D26*Configuración!$B$7)),IF(K26="Revisión manual","Revisar",0))))</f>
        <v/>
      </c>
      <c r="O26" s="13" t="str">
        <f>IF(K26="","",IF(K26="Aprobado",MIN(I26,Configuración!$B$5),IF(K26="Aprobado con condiciones",MIN(I26,Configuración!$B$6),IF(K26="Revisión manual","Revisar",0))))</f>
        <v/>
      </c>
      <c r="P26" s="9"/>
      <c r="Q26" s="9"/>
      <c r="R26" s="9"/>
    </row>
    <row r="27" spans="1:18" ht="17.55" customHeight="1">
      <c r="A27" s="8"/>
      <c r="B27" s="9"/>
      <c r="C27" s="9"/>
      <c r="D27" s="10"/>
      <c r="E27" s="15"/>
      <c r="F27" s="9"/>
      <c r="G27" s="10"/>
      <c r="H27" s="10"/>
      <c r="I27" s="10"/>
      <c r="J27" s="10"/>
      <c r="K27" s="11" t="str">
        <f>IF(COUNTBLANK(B27:J27)=9,"",IF(COUNTBLANK(B27:J27)&gt;0,"Completar datos",IF(D27&lt;=0,"Completar datos",IF(AND(Configuración!$B$10="Sí",H27&gt;0),"Crédito suspendido",IF(OR(F27="Malo",F27="Con atrasos"),"Venta de contado",IF(AND(F27="Sin historial",J27&lt;D27*Configuración!$B$8),"Venta de contado",IF(AND(E27&lt;Configuración!$B$4,I27&gt;Configuración!$B$5),"Revisión manual",IF(G27&gt;D27*Configuración!$B$9,"Revisión manual",IF(OR(C27="Nuevo",F27="Sin historial",F27="Regular",E27&lt;Configuración!$B$4,I27&gt;Configuración!$B$5),"Aprobado con condiciones","Aprobado")))))))))</f>
        <v/>
      </c>
      <c r="L27" s="11" t="str">
        <f t="shared" si="0"/>
        <v/>
      </c>
      <c r="M27" s="11" t="str">
        <f>IF(K27="","",IF(K27="Completar datos","Faltan campos clave para evaluar.",IF(AND(Configuración!$B$10="Sí",H27&gt;0),"Tiene saldo vencido: no aprobar más crédito hasta regularizar.",IF(OR(F27="Malo",F27="Con atrasos"),"Historial con atrasos: vender de contado o revisar cuando mejore el pago.",IF(AND(F27="Sin historial",J27&lt;D27*Configuración!$B$8),"Sin historial y anticipo insuficiente: solicitar anticipo o vender de contado.",IF(AND(E27&lt;Configuración!$B$4,I27&gt;Configuración!$B$5),"Margen bajo y plazo largo: gerencia debe validar si conviene financiar.",IF(G27&gt;D27*Configuración!$B$9,"Saldo pendiente alto frente al pedido: revisar exposición acumulada.",IF(AND(C27="Nuevo",J27&gt;=D27*Configuración!$B$8),"Cliente nuevo con anticipo suficiente: aprobar solo con límite y plazo corto.",IF(F27="Regular","Historial regular: reducir límite, acortar plazo o pedir anticipo.",IF(F27="Sin historial","Sin historial: aprobar solo con condiciones controladas.","Buen historial y sin alertas según configuración."))))))))))</f>
        <v/>
      </c>
      <c r="N27" s="12" t="str">
        <f>IF(K27="","",IF(K27="Aprobado",MAX(0,D27-J27),IF(K27="Aprobado con condiciones",MAX(0,MIN(D27-J27,D27*Configuración!$B$7)),IF(K27="Revisión manual","Revisar",0))))</f>
        <v/>
      </c>
      <c r="O27" s="13" t="str">
        <f>IF(K27="","",IF(K27="Aprobado",MIN(I27,Configuración!$B$5),IF(K27="Aprobado con condiciones",MIN(I27,Configuración!$B$6),IF(K27="Revisión manual","Revisar",0))))</f>
        <v/>
      </c>
      <c r="P27" s="9"/>
      <c r="Q27" s="9"/>
      <c r="R27" s="9"/>
    </row>
    <row r="28" spans="1:18" ht="17.55" customHeight="1">
      <c r="A28" s="8"/>
      <c r="B28" s="9"/>
      <c r="C28" s="9"/>
      <c r="D28" s="10"/>
      <c r="E28" s="15"/>
      <c r="F28" s="9"/>
      <c r="G28" s="10"/>
      <c r="H28" s="10"/>
      <c r="I28" s="10"/>
      <c r="J28" s="10"/>
      <c r="K28" s="11" t="str">
        <f>IF(COUNTBLANK(B28:J28)=9,"",IF(COUNTBLANK(B28:J28)&gt;0,"Completar datos",IF(D28&lt;=0,"Completar datos",IF(AND(Configuración!$B$10="Sí",H28&gt;0),"Crédito suspendido",IF(OR(F28="Malo",F28="Con atrasos"),"Venta de contado",IF(AND(F28="Sin historial",J28&lt;D28*Configuración!$B$8),"Venta de contado",IF(AND(E28&lt;Configuración!$B$4,I28&gt;Configuración!$B$5),"Revisión manual",IF(G28&gt;D28*Configuración!$B$9,"Revisión manual",IF(OR(C28="Nuevo",F28="Sin historial",F28="Regular",E28&lt;Configuración!$B$4,I28&gt;Configuración!$B$5),"Aprobado con condiciones","Aprobado")))))))))</f>
        <v/>
      </c>
      <c r="L28" s="11" t="str">
        <f t="shared" si="0"/>
        <v/>
      </c>
      <c r="M28" s="11" t="str">
        <f>IF(K28="","",IF(K28="Completar datos","Faltan campos clave para evaluar.",IF(AND(Configuración!$B$10="Sí",H28&gt;0),"Tiene saldo vencido: no aprobar más crédito hasta regularizar.",IF(OR(F28="Malo",F28="Con atrasos"),"Historial con atrasos: vender de contado o revisar cuando mejore el pago.",IF(AND(F28="Sin historial",J28&lt;D28*Configuración!$B$8),"Sin historial y anticipo insuficiente: solicitar anticipo o vender de contado.",IF(AND(E28&lt;Configuración!$B$4,I28&gt;Configuración!$B$5),"Margen bajo y plazo largo: gerencia debe validar si conviene financiar.",IF(G28&gt;D28*Configuración!$B$9,"Saldo pendiente alto frente al pedido: revisar exposición acumulada.",IF(AND(C28="Nuevo",J28&gt;=D28*Configuración!$B$8),"Cliente nuevo con anticipo suficiente: aprobar solo con límite y plazo corto.",IF(F28="Regular","Historial regular: reducir límite, acortar plazo o pedir anticipo.",IF(F28="Sin historial","Sin historial: aprobar solo con condiciones controladas.","Buen historial y sin alertas según configuración."))))))))))</f>
        <v/>
      </c>
      <c r="N28" s="12" t="str">
        <f>IF(K28="","",IF(K28="Aprobado",MAX(0,D28-J28),IF(K28="Aprobado con condiciones",MAX(0,MIN(D28-J28,D28*Configuración!$B$7)),IF(K28="Revisión manual","Revisar",0))))</f>
        <v/>
      </c>
      <c r="O28" s="13" t="str">
        <f>IF(K28="","",IF(K28="Aprobado",MIN(I28,Configuración!$B$5),IF(K28="Aprobado con condiciones",MIN(I28,Configuración!$B$6),IF(K28="Revisión manual","Revisar",0))))</f>
        <v/>
      </c>
      <c r="P28" s="9"/>
      <c r="Q28" s="9"/>
      <c r="R28" s="9"/>
    </row>
    <row r="29" spans="1:18" ht="17.55" customHeight="1">
      <c r="A29" s="8"/>
      <c r="B29" s="9"/>
      <c r="C29" s="9"/>
      <c r="D29" s="10"/>
      <c r="E29" s="15"/>
      <c r="F29" s="9"/>
      <c r="G29" s="10"/>
      <c r="H29" s="10"/>
      <c r="I29" s="10"/>
      <c r="J29" s="10"/>
      <c r="K29" s="11" t="str">
        <f>IF(COUNTBLANK(B29:J29)=9,"",IF(COUNTBLANK(B29:J29)&gt;0,"Completar datos",IF(D29&lt;=0,"Completar datos",IF(AND(Configuración!$B$10="Sí",H29&gt;0),"Crédito suspendido",IF(OR(F29="Malo",F29="Con atrasos"),"Venta de contado",IF(AND(F29="Sin historial",J29&lt;D29*Configuración!$B$8),"Venta de contado",IF(AND(E29&lt;Configuración!$B$4,I29&gt;Configuración!$B$5),"Revisión manual",IF(G29&gt;D29*Configuración!$B$9,"Revisión manual",IF(OR(C29="Nuevo",F29="Sin historial",F29="Regular",E29&lt;Configuración!$B$4,I29&gt;Configuración!$B$5),"Aprobado con condiciones","Aprobado")))))))))</f>
        <v/>
      </c>
      <c r="L29" s="11" t="str">
        <f t="shared" si="0"/>
        <v/>
      </c>
      <c r="M29" s="11" t="str">
        <f>IF(K29="","",IF(K29="Completar datos","Faltan campos clave para evaluar.",IF(AND(Configuración!$B$10="Sí",H29&gt;0),"Tiene saldo vencido: no aprobar más crédito hasta regularizar.",IF(OR(F29="Malo",F29="Con atrasos"),"Historial con atrasos: vender de contado o revisar cuando mejore el pago.",IF(AND(F29="Sin historial",J29&lt;D29*Configuración!$B$8),"Sin historial y anticipo insuficiente: solicitar anticipo o vender de contado.",IF(AND(E29&lt;Configuración!$B$4,I29&gt;Configuración!$B$5),"Margen bajo y plazo largo: gerencia debe validar si conviene financiar.",IF(G29&gt;D29*Configuración!$B$9,"Saldo pendiente alto frente al pedido: revisar exposición acumulada.",IF(AND(C29="Nuevo",J29&gt;=D29*Configuración!$B$8),"Cliente nuevo con anticipo suficiente: aprobar solo con límite y plazo corto.",IF(F29="Regular","Historial regular: reducir límite, acortar plazo o pedir anticipo.",IF(F29="Sin historial","Sin historial: aprobar solo con condiciones controladas.","Buen historial y sin alertas según configuración."))))))))))</f>
        <v/>
      </c>
      <c r="N29" s="12" t="str">
        <f>IF(K29="","",IF(K29="Aprobado",MAX(0,D29-J29),IF(K29="Aprobado con condiciones",MAX(0,MIN(D29-J29,D29*Configuración!$B$7)),IF(K29="Revisión manual","Revisar",0))))</f>
        <v/>
      </c>
      <c r="O29" s="13" t="str">
        <f>IF(K29="","",IF(K29="Aprobado",MIN(I29,Configuración!$B$5),IF(K29="Aprobado con condiciones",MIN(I29,Configuración!$B$6),IF(K29="Revisión manual","Revisar",0))))</f>
        <v/>
      </c>
      <c r="P29" s="9"/>
      <c r="Q29" s="9"/>
      <c r="R29" s="9"/>
    </row>
    <row r="30" spans="1:18" ht="17.55" customHeight="1">
      <c r="A30" s="8"/>
      <c r="B30" s="9"/>
      <c r="C30" s="9"/>
      <c r="D30" s="10"/>
      <c r="E30" s="15"/>
      <c r="F30" s="9"/>
      <c r="G30" s="10"/>
      <c r="H30" s="10"/>
      <c r="I30" s="10"/>
      <c r="J30" s="10"/>
      <c r="K30" s="11" t="str">
        <f>IF(COUNTBLANK(B30:J30)=9,"",IF(COUNTBLANK(B30:J30)&gt;0,"Completar datos",IF(D30&lt;=0,"Completar datos",IF(AND(Configuración!$B$10="Sí",H30&gt;0),"Crédito suspendido",IF(OR(F30="Malo",F30="Con atrasos"),"Venta de contado",IF(AND(F30="Sin historial",J30&lt;D30*Configuración!$B$8),"Venta de contado",IF(AND(E30&lt;Configuración!$B$4,I30&gt;Configuración!$B$5),"Revisión manual",IF(G30&gt;D30*Configuración!$B$9,"Revisión manual",IF(OR(C30="Nuevo",F30="Sin historial",F30="Regular",E30&lt;Configuración!$B$4,I30&gt;Configuración!$B$5),"Aprobado con condiciones","Aprobado")))))))))</f>
        <v/>
      </c>
      <c r="L30" s="11" t="str">
        <f t="shared" si="0"/>
        <v/>
      </c>
      <c r="M30" s="11" t="str">
        <f>IF(K30="","",IF(K30="Completar datos","Faltan campos clave para evaluar.",IF(AND(Configuración!$B$10="Sí",H30&gt;0),"Tiene saldo vencido: no aprobar más crédito hasta regularizar.",IF(OR(F30="Malo",F30="Con atrasos"),"Historial con atrasos: vender de contado o revisar cuando mejore el pago.",IF(AND(F30="Sin historial",J30&lt;D30*Configuración!$B$8),"Sin historial y anticipo insuficiente: solicitar anticipo o vender de contado.",IF(AND(E30&lt;Configuración!$B$4,I30&gt;Configuración!$B$5),"Margen bajo y plazo largo: gerencia debe validar si conviene financiar.",IF(G30&gt;D30*Configuración!$B$9,"Saldo pendiente alto frente al pedido: revisar exposición acumulada.",IF(AND(C30="Nuevo",J30&gt;=D30*Configuración!$B$8),"Cliente nuevo con anticipo suficiente: aprobar solo con límite y plazo corto.",IF(F30="Regular","Historial regular: reducir límite, acortar plazo o pedir anticipo.",IF(F30="Sin historial","Sin historial: aprobar solo con condiciones controladas.","Buen historial y sin alertas según configuración."))))))))))</f>
        <v/>
      </c>
      <c r="N30" s="12" t="str">
        <f>IF(K30="","",IF(K30="Aprobado",MAX(0,D30-J30),IF(K30="Aprobado con condiciones",MAX(0,MIN(D30-J30,D30*Configuración!$B$7)),IF(K30="Revisión manual","Revisar",0))))</f>
        <v/>
      </c>
      <c r="O30" s="13" t="str">
        <f>IF(K30="","",IF(K30="Aprobado",MIN(I30,Configuración!$B$5),IF(K30="Aprobado con condiciones",MIN(I30,Configuración!$B$6),IF(K30="Revisión manual","Revisar",0))))</f>
        <v/>
      </c>
      <c r="P30" s="9"/>
      <c r="Q30" s="9"/>
      <c r="R30" s="9"/>
    </row>
    <row r="31" spans="1:18" ht="17.55" customHeight="1">
      <c r="A31" s="8"/>
      <c r="B31" s="9"/>
      <c r="C31" s="9"/>
      <c r="D31" s="10"/>
      <c r="E31" s="15"/>
      <c r="F31" s="9"/>
      <c r="G31" s="10"/>
      <c r="H31" s="10"/>
      <c r="I31" s="10"/>
      <c r="J31" s="10"/>
      <c r="K31" s="11" t="str">
        <f>IF(COUNTBLANK(B31:J31)=9,"",IF(COUNTBLANK(B31:J31)&gt;0,"Completar datos",IF(D31&lt;=0,"Completar datos",IF(AND(Configuración!$B$10="Sí",H31&gt;0),"Crédito suspendido",IF(OR(F31="Malo",F31="Con atrasos"),"Venta de contado",IF(AND(F31="Sin historial",J31&lt;D31*Configuración!$B$8),"Venta de contado",IF(AND(E31&lt;Configuración!$B$4,I31&gt;Configuración!$B$5),"Revisión manual",IF(G31&gt;D31*Configuración!$B$9,"Revisión manual",IF(OR(C31="Nuevo",F31="Sin historial",F31="Regular",E31&lt;Configuración!$B$4,I31&gt;Configuración!$B$5),"Aprobado con condiciones","Aprobado")))))))))</f>
        <v/>
      </c>
      <c r="L31" s="11" t="str">
        <f t="shared" si="0"/>
        <v/>
      </c>
      <c r="M31" s="11" t="str">
        <f>IF(K31="","",IF(K31="Completar datos","Faltan campos clave para evaluar.",IF(AND(Configuración!$B$10="Sí",H31&gt;0),"Tiene saldo vencido: no aprobar más crédito hasta regularizar.",IF(OR(F31="Malo",F31="Con atrasos"),"Historial con atrasos: vender de contado o revisar cuando mejore el pago.",IF(AND(F31="Sin historial",J31&lt;D31*Configuración!$B$8),"Sin historial y anticipo insuficiente: solicitar anticipo o vender de contado.",IF(AND(E31&lt;Configuración!$B$4,I31&gt;Configuración!$B$5),"Margen bajo y plazo largo: gerencia debe validar si conviene financiar.",IF(G31&gt;D31*Configuración!$B$9,"Saldo pendiente alto frente al pedido: revisar exposición acumulada.",IF(AND(C31="Nuevo",J31&gt;=D31*Configuración!$B$8),"Cliente nuevo con anticipo suficiente: aprobar solo con límite y plazo corto.",IF(F31="Regular","Historial regular: reducir límite, acortar plazo o pedir anticipo.",IF(F31="Sin historial","Sin historial: aprobar solo con condiciones controladas.","Buen historial y sin alertas según configuración."))))))))))</f>
        <v/>
      </c>
      <c r="N31" s="12" t="str">
        <f>IF(K31="","",IF(K31="Aprobado",MAX(0,D31-J31),IF(K31="Aprobado con condiciones",MAX(0,MIN(D31-J31,D31*Configuración!$B$7)),IF(K31="Revisión manual","Revisar",0))))</f>
        <v/>
      </c>
      <c r="O31" s="13" t="str">
        <f>IF(K31="","",IF(K31="Aprobado",MIN(I31,Configuración!$B$5),IF(K31="Aprobado con condiciones",MIN(I31,Configuración!$B$6),IF(K31="Revisión manual","Revisar",0))))</f>
        <v/>
      </c>
      <c r="P31" s="9"/>
      <c r="Q31" s="9"/>
      <c r="R31" s="9"/>
    </row>
    <row r="32" spans="1:18" ht="17.55" customHeight="1">
      <c r="A32" s="8"/>
      <c r="B32" s="9"/>
      <c r="C32" s="9"/>
      <c r="D32" s="10"/>
      <c r="E32" s="15"/>
      <c r="F32" s="9"/>
      <c r="G32" s="10"/>
      <c r="H32" s="10"/>
      <c r="I32" s="10"/>
      <c r="J32" s="10"/>
      <c r="K32" s="11" t="str">
        <f>IF(COUNTBLANK(B32:J32)=9,"",IF(COUNTBLANK(B32:J32)&gt;0,"Completar datos",IF(D32&lt;=0,"Completar datos",IF(AND(Configuración!$B$10="Sí",H32&gt;0),"Crédito suspendido",IF(OR(F32="Malo",F32="Con atrasos"),"Venta de contado",IF(AND(F32="Sin historial",J32&lt;D32*Configuración!$B$8),"Venta de contado",IF(AND(E32&lt;Configuración!$B$4,I32&gt;Configuración!$B$5),"Revisión manual",IF(G32&gt;D32*Configuración!$B$9,"Revisión manual",IF(OR(C32="Nuevo",F32="Sin historial",F32="Regular",E32&lt;Configuración!$B$4,I32&gt;Configuración!$B$5),"Aprobado con condiciones","Aprobado")))))))))</f>
        <v/>
      </c>
      <c r="L32" s="11" t="str">
        <f t="shared" si="0"/>
        <v/>
      </c>
      <c r="M32" s="11" t="str">
        <f>IF(K32="","",IF(K32="Completar datos","Faltan campos clave para evaluar.",IF(AND(Configuración!$B$10="Sí",H32&gt;0),"Tiene saldo vencido: no aprobar más crédito hasta regularizar.",IF(OR(F32="Malo",F32="Con atrasos"),"Historial con atrasos: vender de contado o revisar cuando mejore el pago.",IF(AND(F32="Sin historial",J32&lt;D32*Configuración!$B$8),"Sin historial y anticipo insuficiente: solicitar anticipo o vender de contado.",IF(AND(E32&lt;Configuración!$B$4,I32&gt;Configuración!$B$5),"Margen bajo y plazo largo: gerencia debe validar si conviene financiar.",IF(G32&gt;D32*Configuración!$B$9,"Saldo pendiente alto frente al pedido: revisar exposición acumulada.",IF(AND(C32="Nuevo",J32&gt;=D32*Configuración!$B$8),"Cliente nuevo con anticipo suficiente: aprobar solo con límite y plazo corto.",IF(F32="Regular","Historial regular: reducir límite, acortar plazo o pedir anticipo.",IF(F32="Sin historial","Sin historial: aprobar solo con condiciones controladas.","Buen historial y sin alertas según configuración."))))))))))</f>
        <v/>
      </c>
      <c r="N32" s="12" t="str">
        <f>IF(K32="","",IF(K32="Aprobado",MAX(0,D32-J32),IF(K32="Aprobado con condiciones",MAX(0,MIN(D32-J32,D32*Configuración!$B$7)),IF(K32="Revisión manual","Revisar",0))))</f>
        <v/>
      </c>
      <c r="O32" s="13" t="str">
        <f>IF(K32="","",IF(K32="Aprobado",MIN(I32,Configuración!$B$5),IF(K32="Aprobado con condiciones",MIN(I32,Configuración!$B$6),IF(K32="Revisión manual","Revisar",0))))</f>
        <v/>
      </c>
      <c r="P32" s="9"/>
      <c r="Q32" s="9"/>
      <c r="R32" s="9"/>
    </row>
    <row r="33" spans="1:18" ht="17.55" customHeight="1">
      <c r="A33" s="8"/>
      <c r="B33" s="9"/>
      <c r="C33" s="9"/>
      <c r="D33" s="10"/>
      <c r="E33" s="15"/>
      <c r="F33" s="9"/>
      <c r="G33" s="10"/>
      <c r="H33" s="10"/>
      <c r="I33" s="10"/>
      <c r="J33" s="10"/>
      <c r="K33" s="11" t="str">
        <f>IF(COUNTBLANK(B33:J33)=9,"",IF(COUNTBLANK(B33:J33)&gt;0,"Completar datos",IF(D33&lt;=0,"Completar datos",IF(AND(Configuración!$B$10="Sí",H33&gt;0),"Crédito suspendido",IF(OR(F33="Malo",F33="Con atrasos"),"Venta de contado",IF(AND(F33="Sin historial",J33&lt;D33*Configuración!$B$8),"Venta de contado",IF(AND(E33&lt;Configuración!$B$4,I33&gt;Configuración!$B$5),"Revisión manual",IF(G33&gt;D33*Configuración!$B$9,"Revisión manual",IF(OR(C33="Nuevo",F33="Sin historial",F33="Regular",E33&lt;Configuración!$B$4,I33&gt;Configuración!$B$5),"Aprobado con condiciones","Aprobado")))))))))</f>
        <v/>
      </c>
      <c r="L33" s="11" t="str">
        <f t="shared" si="0"/>
        <v/>
      </c>
      <c r="M33" s="11" t="str">
        <f>IF(K33="","",IF(K33="Completar datos","Faltan campos clave para evaluar.",IF(AND(Configuración!$B$10="Sí",H33&gt;0),"Tiene saldo vencido: no aprobar más crédito hasta regularizar.",IF(OR(F33="Malo",F33="Con atrasos"),"Historial con atrasos: vender de contado o revisar cuando mejore el pago.",IF(AND(F33="Sin historial",J33&lt;D33*Configuración!$B$8),"Sin historial y anticipo insuficiente: solicitar anticipo o vender de contado.",IF(AND(E33&lt;Configuración!$B$4,I33&gt;Configuración!$B$5),"Margen bajo y plazo largo: gerencia debe validar si conviene financiar.",IF(G33&gt;D33*Configuración!$B$9,"Saldo pendiente alto frente al pedido: revisar exposición acumulada.",IF(AND(C33="Nuevo",J33&gt;=D33*Configuración!$B$8),"Cliente nuevo con anticipo suficiente: aprobar solo con límite y plazo corto.",IF(F33="Regular","Historial regular: reducir límite, acortar plazo o pedir anticipo.",IF(F33="Sin historial","Sin historial: aprobar solo con condiciones controladas.","Buen historial y sin alertas según configuración."))))))))))</f>
        <v/>
      </c>
      <c r="N33" s="12" t="str">
        <f>IF(K33="","",IF(K33="Aprobado",MAX(0,D33-J33),IF(K33="Aprobado con condiciones",MAX(0,MIN(D33-J33,D33*Configuración!$B$7)),IF(K33="Revisión manual","Revisar",0))))</f>
        <v/>
      </c>
      <c r="O33" s="13" t="str">
        <f>IF(K33="","",IF(K33="Aprobado",MIN(I33,Configuración!$B$5),IF(K33="Aprobado con condiciones",MIN(I33,Configuración!$B$6),IF(K33="Revisión manual","Revisar",0))))</f>
        <v/>
      </c>
      <c r="P33" s="9"/>
      <c r="Q33" s="9"/>
      <c r="R33" s="9"/>
    </row>
    <row r="34" spans="1:18" ht="17.55" customHeight="1">
      <c r="A34" s="8"/>
      <c r="B34" s="9"/>
      <c r="C34" s="9"/>
      <c r="D34" s="10"/>
      <c r="E34" s="15"/>
      <c r="F34" s="9"/>
      <c r="G34" s="10"/>
      <c r="H34" s="10"/>
      <c r="I34" s="10"/>
      <c r="J34" s="10"/>
      <c r="K34" s="11" t="str">
        <f>IF(COUNTBLANK(B34:J34)=9,"",IF(COUNTBLANK(B34:J34)&gt;0,"Completar datos",IF(D34&lt;=0,"Completar datos",IF(AND(Configuración!$B$10="Sí",H34&gt;0),"Crédito suspendido",IF(OR(F34="Malo",F34="Con atrasos"),"Venta de contado",IF(AND(F34="Sin historial",J34&lt;D34*Configuración!$B$8),"Venta de contado",IF(AND(E34&lt;Configuración!$B$4,I34&gt;Configuración!$B$5),"Revisión manual",IF(G34&gt;D34*Configuración!$B$9,"Revisión manual",IF(OR(C34="Nuevo",F34="Sin historial",F34="Regular",E34&lt;Configuración!$B$4,I34&gt;Configuración!$B$5),"Aprobado con condiciones","Aprobado")))))))))</f>
        <v/>
      </c>
      <c r="L34" s="11" t="str">
        <f t="shared" si="0"/>
        <v/>
      </c>
      <c r="M34" s="11" t="str">
        <f>IF(K34="","",IF(K34="Completar datos","Faltan campos clave para evaluar.",IF(AND(Configuración!$B$10="Sí",H34&gt;0),"Tiene saldo vencido: no aprobar más crédito hasta regularizar.",IF(OR(F34="Malo",F34="Con atrasos"),"Historial con atrasos: vender de contado o revisar cuando mejore el pago.",IF(AND(F34="Sin historial",J34&lt;D34*Configuración!$B$8),"Sin historial y anticipo insuficiente: solicitar anticipo o vender de contado.",IF(AND(E34&lt;Configuración!$B$4,I34&gt;Configuración!$B$5),"Margen bajo y plazo largo: gerencia debe validar si conviene financiar.",IF(G34&gt;D34*Configuración!$B$9,"Saldo pendiente alto frente al pedido: revisar exposición acumulada.",IF(AND(C34="Nuevo",J34&gt;=D34*Configuración!$B$8),"Cliente nuevo con anticipo suficiente: aprobar solo con límite y plazo corto.",IF(F34="Regular","Historial regular: reducir límite, acortar plazo o pedir anticipo.",IF(F34="Sin historial","Sin historial: aprobar solo con condiciones controladas.","Buen historial y sin alertas según configuración."))))))))))</f>
        <v/>
      </c>
      <c r="N34" s="12" t="str">
        <f>IF(K34="","",IF(K34="Aprobado",MAX(0,D34-J34),IF(K34="Aprobado con condiciones",MAX(0,MIN(D34-J34,D34*Configuración!$B$7)),IF(K34="Revisión manual","Revisar",0))))</f>
        <v/>
      </c>
      <c r="O34" s="13" t="str">
        <f>IF(K34="","",IF(K34="Aprobado",MIN(I34,Configuración!$B$5),IF(K34="Aprobado con condiciones",MIN(I34,Configuración!$B$6),IF(K34="Revisión manual","Revisar",0))))</f>
        <v/>
      </c>
      <c r="P34" s="9"/>
      <c r="Q34" s="9"/>
      <c r="R34" s="9"/>
    </row>
    <row r="35" spans="1:18" ht="17.55" customHeight="1">
      <c r="A35" s="8"/>
      <c r="B35" s="9"/>
      <c r="C35" s="9"/>
      <c r="D35" s="10"/>
      <c r="E35" s="15"/>
      <c r="F35" s="9"/>
      <c r="G35" s="10"/>
      <c r="H35" s="10"/>
      <c r="I35" s="10"/>
      <c r="J35" s="10"/>
      <c r="K35" s="11" t="str">
        <f>IF(COUNTBLANK(B35:J35)=9,"",IF(COUNTBLANK(B35:J35)&gt;0,"Completar datos",IF(D35&lt;=0,"Completar datos",IF(AND(Configuración!$B$10="Sí",H35&gt;0),"Crédito suspendido",IF(OR(F35="Malo",F35="Con atrasos"),"Venta de contado",IF(AND(F35="Sin historial",J35&lt;D35*Configuración!$B$8),"Venta de contado",IF(AND(E35&lt;Configuración!$B$4,I35&gt;Configuración!$B$5),"Revisión manual",IF(G35&gt;D35*Configuración!$B$9,"Revisión manual",IF(OR(C35="Nuevo",F35="Sin historial",F35="Regular",E35&lt;Configuración!$B$4,I35&gt;Configuración!$B$5),"Aprobado con condiciones","Aprobado")))))))))</f>
        <v/>
      </c>
      <c r="L35" s="11" t="str">
        <f t="shared" si="0"/>
        <v/>
      </c>
      <c r="M35" s="11" t="str">
        <f>IF(K35="","",IF(K35="Completar datos","Faltan campos clave para evaluar.",IF(AND(Configuración!$B$10="Sí",H35&gt;0),"Tiene saldo vencido: no aprobar más crédito hasta regularizar.",IF(OR(F35="Malo",F35="Con atrasos"),"Historial con atrasos: vender de contado o revisar cuando mejore el pago.",IF(AND(F35="Sin historial",J35&lt;D35*Configuración!$B$8),"Sin historial y anticipo insuficiente: solicitar anticipo o vender de contado.",IF(AND(E35&lt;Configuración!$B$4,I35&gt;Configuración!$B$5),"Margen bajo y plazo largo: gerencia debe validar si conviene financiar.",IF(G35&gt;D35*Configuración!$B$9,"Saldo pendiente alto frente al pedido: revisar exposición acumulada.",IF(AND(C35="Nuevo",J35&gt;=D35*Configuración!$B$8),"Cliente nuevo con anticipo suficiente: aprobar solo con límite y plazo corto.",IF(F35="Regular","Historial regular: reducir límite, acortar plazo o pedir anticipo.",IF(F35="Sin historial","Sin historial: aprobar solo con condiciones controladas.","Buen historial y sin alertas según configuración."))))))))))</f>
        <v/>
      </c>
      <c r="N35" s="12" t="str">
        <f>IF(K35="","",IF(K35="Aprobado",MAX(0,D35-J35),IF(K35="Aprobado con condiciones",MAX(0,MIN(D35-J35,D35*Configuración!$B$7)),IF(K35="Revisión manual","Revisar",0))))</f>
        <v/>
      </c>
      <c r="O35" s="13" t="str">
        <f>IF(K35="","",IF(K35="Aprobado",MIN(I35,Configuración!$B$5),IF(K35="Aprobado con condiciones",MIN(I35,Configuración!$B$6),IF(K35="Revisión manual","Revisar",0))))</f>
        <v/>
      </c>
      <c r="P35" s="9"/>
      <c r="Q35" s="9"/>
      <c r="R35" s="9"/>
    </row>
    <row r="36" spans="1:18" ht="17.55" customHeight="1">
      <c r="A36" s="8"/>
      <c r="B36" s="9"/>
      <c r="C36" s="9"/>
      <c r="D36" s="10"/>
      <c r="E36" s="15"/>
      <c r="F36" s="9"/>
      <c r="G36" s="10"/>
      <c r="H36" s="10"/>
      <c r="I36" s="10"/>
      <c r="J36" s="10"/>
      <c r="K36" s="11" t="str">
        <f>IF(COUNTBLANK(B36:J36)=9,"",IF(COUNTBLANK(B36:J36)&gt;0,"Completar datos",IF(D36&lt;=0,"Completar datos",IF(AND(Configuración!$B$10="Sí",H36&gt;0),"Crédito suspendido",IF(OR(F36="Malo",F36="Con atrasos"),"Venta de contado",IF(AND(F36="Sin historial",J36&lt;D36*Configuración!$B$8),"Venta de contado",IF(AND(E36&lt;Configuración!$B$4,I36&gt;Configuración!$B$5),"Revisión manual",IF(G36&gt;D36*Configuración!$B$9,"Revisión manual",IF(OR(C36="Nuevo",F36="Sin historial",F36="Regular",E36&lt;Configuración!$B$4,I36&gt;Configuración!$B$5),"Aprobado con condiciones","Aprobado")))))))))</f>
        <v/>
      </c>
      <c r="L36" s="11" t="str">
        <f t="shared" si="0"/>
        <v/>
      </c>
      <c r="M36" s="11" t="str">
        <f>IF(K36="","",IF(K36="Completar datos","Faltan campos clave para evaluar.",IF(AND(Configuración!$B$10="Sí",H36&gt;0),"Tiene saldo vencido: no aprobar más crédito hasta regularizar.",IF(OR(F36="Malo",F36="Con atrasos"),"Historial con atrasos: vender de contado o revisar cuando mejore el pago.",IF(AND(F36="Sin historial",J36&lt;D36*Configuración!$B$8),"Sin historial y anticipo insuficiente: solicitar anticipo o vender de contado.",IF(AND(E36&lt;Configuración!$B$4,I36&gt;Configuración!$B$5),"Margen bajo y plazo largo: gerencia debe validar si conviene financiar.",IF(G36&gt;D36*Configuración!$B$9,"Saldo pendiente alto frente al pedido: revisar exposición acumulada.",IF(AND(C36="Nuevo",J36&gt;=D36*Configuración!$B$8),"Cliente nuevo con anticipo suficiente: aprobar solo con límite y plazo corto.",IF(F36="Regular","Historial regular: reducir límite, acortar plazo o pedir anticipo.",IF(F36="Sin historial","Sin historial: aprobar solo con condiciones controladas.","Buen historial y sin alertas según configuración."))))))))))</f>
        <v/>
      </c>
      <c r="N36" s="12" t="str">
        <f>IF(K36="","",IF(K36="Aprobado",MAX(0,D36-J36),IF(K36="Aprobado con condiciones",MAX(0,MIN(D36-J36,D36*Configuración!$B$7)),IF(K36="Revisión manual","Revisar",0))))</f>
        <v/>
      </c>
      <c r="O36" s="13" t="str">
        <f>IF(K36="","",IF(K36="Aprobado",MIN(I36,Configuración!$B$5),IF(K36="Aprobado con condiciones",MIN(I36,Configuración!$B$6),IF(K36="Revisión manual","Revisar",0))))</f>
        <v/>
      </c>
      <c r="P36" s="9"/>
      <c r="Q36" s="9"/>
      <c r="R36" s="9"/>
    </row>
    <row r="37" spans="1:18" ht="17.55" customHeight="1">
      <c r="A37" s="8"/>
      <c r="B37" s="9"/>
      <c r="C37" s="9"/>
      <c r="D37" s="10"/>
      <c r="E37" s="15"/>
      <c r="F37" s="9"/>
      <c r="G37" s="10"/>
      <c r="H37" s="10"/>
      <c r="I37" s="10"/>
      <c r="J37" s="10"/>
      <c r="K37" s="11" t="str">
        <f>IF(COUNTBLANK(B37:J37)=9,"",IF(COUNTBLANK(B37:J37)&gt;0,"Completar datos",IF(D37&lt;=0,"Completar datos",IF(AND(Configuración!$B$10="Sí",H37&gt;0),"Crédito suspendido",IF(OR(F37="Malo",F37="Con atrasos"),"Venta de contado",IF(AND(F37="Sin historial",J37&lt;D37*Configuración!$B$8),"Venta de contado",IF(AND(E37&lt;Configuración!$B$4,I37&gt;Configuración!$B$5),"Revisión manual",IF(G37&gt;D37*Configuración!$B$9,"Revisión manual",IF(OR(C37="Nuevo",F37="Sin historial",F37="Regular",E37&lt;Configuración!$B$4,I37&gt;Configuración!$B$5),"Aprobado con condiciones","Aprobado")))))))))</f>
        <v/>
      </c>
      <c r="L37" s="11" t="str">
        <f t="shared" si="0"/>
        <v/>
      </c>
      <c r="M37" s="11" t="str">
        <f>IF(K37="","",IF(K37="Completar datos","Faltan campos clave para evaluar.",IF(AND(Configuración!$B$10="Sí",H37&gt;0),"Tiene saldo vencido: no aprobar más crédito hasta regularizar.",IF(OR(F37="Malo",F37="Con atrasos"),"Historial con atrasos: vender de contado o revisar cuando mejore el pago.",IF(AND(F37="Sin historial",J37&lt;D37*Configuración!$B$8),"Sin historial y anticipo insuficiente: solicitar anticipo o vender de contado.",IF(AND(E37&lt;Configuración!$B$4,I37&gt;Configuración!$B$5),"Margen bajo y plazo largo: gerencia debe validar si conviene financiar.",IF(G37&gt;D37*Configuración!$B$9,"Saldo pendiente alto frente al pedido: revisar exposición acumulada.",IF(AND(C37="Nuevo",J37&gt;=D37*Configuración!$B$8),"Cliente nuevo con anticipo suficiente: aprobar solo con límite y plazo corto.",IF(F37="Regular","Historial regular: reducir límite, acortar plazo o pedir anticipo.",IF(F37="Sin historial","Sin historial: aprobar solo con condiciones controladas.","Buen historial y sin alertas según configuración."))))))))))</f>
        <v/>
      </c>
      <c r="N37" s="12" t="str">
        <f>IF(K37="","",IF(K37="Aprobado",MAX(0,D37-J37),IF(K37="Aprobado con condiciones",MAX(0,MIN(D37-J37,D37*Configuración!$B$7)),IF(K37="Revisión manual","Revisar",0))))</f>
        <v/>
      </c>
      <c r="O37" s="13" t="str">
        <f>IF(K37="","",IF(K37="Aprobado",MIN(I37,Configuración!$B$5),IF(K37="Aprobado con condiciones",MIN(I37,Configuración!$B$6),IF(K37="Revisión manual","Revisar",0))))</f>
        <v/>
      </c>
      <c r="P37" s="9"/>
      <c r="Q37" s="9"/>
      <c r="R37" s="9"/>
    </row>
    <row r="38" spans="1:18" ht="17.55" customHeight="1">
      <c r="A38" s="8"/>
      <c r="B38" s="9"/>
      <c r="C38" s="9"/>
      <c r="D38" s="10"/>
      <c r="E38" s="15"/>
      <c r="F38" s="9"/>
      <c r="G38" s="10"/>
      <c r="H38" s="10"/>
      <c r="I38" s="10"/>
      <c r="J38" s="10"/>
      <c r="K38" s="11" t="str">
        <f>IF(COUNTBLANK(B38:J38)=9,"",IF(COUNTBLANK(B38:J38)&gt;0,"Completar datos",IF(D38&lt;=0,"Completar datos",IF(AND(Configuración!$B$10="Sí",H38&gt;0),"Crédito suspendido",IF(OR(F38="Malo",F38="Con atrasos"),"Venta de contado",IF(AND(F38="Sin historial",J38&lt;D38*Configuración!$B$8),"Venta de contado",IF(AND(E38&lt;Configuración!$B$4,I38&gt;Configuración!$B$5),"Revisión manual",IF(G38&gt;D38*Configuración!$B$9,"Revisión manual",IF(OR(C38="Nuevo",F38="Sin historial",F38="Regular",E38&lt;Configuración!$B$4,I38&gt;Configuración!$B$5),"Aprobado con condiciones","Aprobado")))))))))</f>
        <v/>
      </c>
      <c r="L38" s="11" t="str">
        <f t="shared" si="0"/>
        <v/>
      </c>
      <c r="M38" s="11" t="str">
        <f>IF(K38="","",IF(K38="Completar datos","Faltan campos clave para evaluar.",IF(AND(Configuración!$B$10="Sí",H38&gt;0),"Tiene saldo vencido: no aprobar más crédito hasta regularizar.",IF(OR(F38="Malo",F38="Con atrasos"),"Historial con atrasos: vender de contado o revisar cuando mejore el pago.",IF(AND(F38="Sin historial",J38&lt;D38*Configuración!$B$8),"Sin historial y anticipo insuficiente: solicitar anticipo o vender de contado.",IF(AND(E38&lt;Configuración!$B$4,I38&gt;Configuración!$B$5),"Margen bajo y plazo largo: gerencia debe validar si conviene financiar.",IF(G38&gt;D38*Configuración!$B$9,"Saldo pendiente alto frente al pedido: revisar exposición acumulada.",IF(AND(C38="Nuevo",J38&gt;=D38*Configuración!$B$8),"Cliente nuevo con anticipo suficiente: aprobar solo con límite y plazo corto.",IF(F38="Regular","Historial regular: reducir límite, acortar plazo o pedir anticipo.",IF(F38="Sin historial","Sin historial: aprobar solo con condiciones controladas.","Buen historial y sin alertas según configuración."))))))))))</f>
        <v/>
      </c>
      <c r="N38" s="12" t="str">
        <f>IF(K38="","",IF(K38="Aprobado",MAX(0,D38-J38),IF(K38="Aprobado con condiciones",MAX(0,MIN(D38-J38,D38*Configuración!$B$7)),IF(K38="Revisión manual","Revisar",0))))</f>
        <v/>
      </c>
      <c r="O38" s="13" t="str">
        <f>IF(K38="","",IF(K38="Aprobado",MIN(I38,Configuración!$B$5),IF(K38="Aprobado con condiciones",MIN(I38,Configuración!$B$6),IF(K38="Revisión manual","Revisar",0))))</f>
        <v/>
      </c>
      <c r="P38" s="9"/>
      <c r="Q38" s="9"/>
      <c r="R38" s="9"/>
    </row>
    <row r="39" spans="1:18" ht="17.55" customHeight="1">
      <c r="A39" s="8"/>
      <c r="B39" s="9"/>
      <c r="C39" s="9"/>
      <c r="D39" s="10"/>
      <c r="E39" s="15"/>
      <c r="F39" s="9"/>
      <c r="G39" s="10"/>
      <c r="H39" s="10"/>
      <c r="I39" s="10"/>
      <c r="J39" s="10"/>
      <c r="K39" s="11" t="str">
        <f>IF(COUNTBLANK(B39:J39)=9,"",IF(COUNTBLANK(B39:J39)&gt;0,"Completar datos",IF(D39&lt;=0,"Completar datos",IF(AND(Configuración!$B$10="Sí",H39&gt;0),"Crédito suspendido",IF(OR(F39="Malo",F39="Con atrasos"),"Venta de contado",IF(AND(F39="Sin historial",J39&lt;D39*Configuración!$B$8),"Venta de contado",IF(AND(E39&lt;Configuración!$B$4,I39&gt;Configuración!$B$5),"Revisión manual",IF(G39&gt;D39*Configuración!$B$9,"Revisión manual",IF(OR(C39="Nuevo",F39="Sin historial",F39="Regular",E39&lt;Configuración!$B$4,I39&gt;Configuración!$B$5),"Aprobado con condiciones","Aprobado")))))))))</f>
        <v/>
      </c>
      <c r="L39" s="11" t="str">
        <f t="shared" si="0"/>
        <v/>
      </c>
      <c r="M39" s="11" t="str">
        <f>IF(K39="","",IF(K39="Completar datos","Faltan campos clave para evaluar.",IF(AND(Configuración!$B$10="Sí",H39&gt;0),"Tiene saldo vencido: no aprobar más crédito hasta regularizar.",IF(OR(F39="Malo",F39="Con atrasos"),"Historial con atrasos: vender de contado o revisar cuando mejore el pago.",IF(AND(F39="Sin historial",J39&lt;D39*Configuración!$B$8),"Sin historial y anticipo insuficiente: solicitar anticipo o vender de contado.",IF(AND(E39&lt;Configuración!$B$4,I39&gt;Configuración!$B$5),"Margen bajo y plazo largo: gerencia debe validar si conviene financiar.",IF(G39&gt;D39*Configuración!$B$9,"Saldo pendiente alto frente al pedido: revisar exposición acumulada.",IF(AND(C39="Nuevo",J39&gt;=D39*Configuración!$B$8),"Cliente nuevo con anticipo suficiente: aprobar solo con límite y plazo corto.",IF(F39="Regular","Historial regular: reducir límite, acortar plazo o pedir anticipo.",IF(F39="Sin historial","Sin historial: aprobar solo con condiciones controladas.","Buen historial y sin alertas según configuración."))))))))))</f>
        <v/>
      </c>
      <c r="N39" s="12" t="str">
        <f>IF(K39="","",IF(K39="Aprobado",MAX(0,D39-J39),IF(K39="Aprobado con condiciones",MAX(0,MIN(D39-J39,D39*Configuración!$B$7)),IF(K39="Revisión manual","Revisar",0))))</f>
        <v/>
      </c>
      <c r="O39" s="13" t="str">
        <f>IF(K39="","",IF(K39="Aprobado",MIN(I39,Configuración!$B$5),IF(K39="Aprobado con condiciones",MIN(I39,Configuración!$B$6),IF(K39="Revisión manual","Revisar",0))))</f>
        <v/>
      </c>
      <c r="P39" s="9"/>
      <c r="Q39" s="9"/>
      <c r="R39" s="9"/>
    </row>
    <row r="40" spans="1:18" ht="17.55" customHeight="1">
      <c r="A40" s="8"/>
      <c r="B40" s="9"/>
      <c r="C40" s="9"/>
      <c r="D40" s="10"/>
      <c r="E40" s="15"/>
      <c r="F40" s="9"/>
      <c r="G40" s="10"/>
      <c r="H40" s="10"/>
      <c r="I40" s="10"/>
      <c r="J40" s="10"/>
      <c r="K40" s="11" t="str">
        <f>IF(COUNTBLANK(B40:J40)=9,"",IF(COUNTBLANK(B40:J40)&gt;0,"Completar datos",IF(D40&lt;=0,"Completar datos",IF(AND(Configuración!$B$10="Sí",H40&gt;0),"Crédito suspendido",IF(OR(F40="Malo",F40="Con atrasos"),"Venta de contado",IF(AND(F40="Sin historial",J40&lt;D40*Configuración!$B$8),"Venta de contado",IF(AND(E40&lt;Configuración!$B$4,I40&gt;Configuración!$B$5),"Revisión manual",IF(G40&gt;D40*Configuración!$B$9,"Revisión manual",IF(OR(C40="Nuevo",F40="Sin historial",F40="Regular",E40&lt;Configuración!$B$4,I40&gt;Configuración!$B$5),"Aprobado con condiciones","Aprobado")))))))))</f>
        <v/>
      </c>
      <c r="L40" s="11" t="str">
        <f t="shared" si="0"/>
        <v/>
      </c>
      <c r="M40" s="11" t="str">
        <f>IF(K40="","",IF(K40="Completar datos","Faltan campos clave para evaluar.",IF(AND(Configuración!$B$10="Sí",H40&gt;0),"Tiene saldo vencido: no aprobar más crédito hasta regularizar.",IF(OR(F40="Malo",F40="Con atrasos"),"Historial con atrasos: vender de contado o revisar cuando mejore el pago.",IF(AND(F40="Sin historial",J40&lt;D40*Configuración!$B$8),"Sin historial y anticipo insuficiente: solicitar anticipo o vender de contado.",IF(AND(E40&lt;Configuración!$B$4,I40&gt;Configuración!$B$5),"Margen bajo y plazo largo: gerencia debe validar si conviene financiar.",IF(G40&gt;D40*Configuración!$B$9,"Saldo pendiente alto frente al pedido: revisar exposición acumulada.",IF(AND(C40="Nuevo",J40&gt;=D40*Configuración!$B$8),"Cliente nuevo con anticipo suficiente: aprobar solo con límite y plazo corto.",IF(F40="Regular","Historial regular: reducir límite, acortar plazo o pedir anticipo.",IF(F40="Sin historial","Sin historial: aprobar solo con condiciones controladas.","Buen historial y sin alertas según configuración."))))))))))</f>
        <v/>
      </c>
      <c r="N40" s="12" t="str">
        <f>IF(K40="","",IF(K40="Aprobado",MAX(0,D40-J40),IF(K40="Aprobado con condiciones",MAX(0,MIN(D40-J40,D40*Configuración!$B$7)),IF(K40="Revisión manual","Revisar",0))))</f>
        <v/>
      </c>
      <c r="O40" s="13" t="str">
        <f>IF(K40="","",IF(K40="Aprobado",MIN(I40,Configuración!$B$5),IF(K40="Aprobado con condiciones",MIN(I40,Configuración!$B$6),IF(K40="Revisión manual","Revisar",0))))</f>
        <v/>
      </c>
      <c r="P40" s="9"/>
      <c r="Q40" s="9"/>
      <c r="R40" s="9"/>
    </row>
    <row r="41" spans="1:18" ht="17.55" customHeight="1">
      <c r="A41" s="8"/>
      <c r="B41" s="9"/>
      <c r="C41" s="9"/>
      <c r="D41" s="10"/>
      <c r="E41" s="15"/>
      <c r="F41" s="9"/>
      <c r="G41" s="10"/>
      <c r="H41" s="10"/>
      <c r="I41" s="10"/>
      <c r="J41" s="10"/>
      <c r="K41" s="11" t="str">
        <f>IF(COUNTBLANK(B41:J41)=9,"",IF(COUNTBLANK(B41:J41)&gt;0,"Completar datos",IF(D41&lt;=0,"Completar datos",IF(AND(Configuración!$B$10="Sí",H41&gt;0),"Crédito suspendido",IF(OR(F41="Malo",F41="Con atrasos"),"Venta de contado",IF(AND(F41="Sin historial",J41&lt;D41*Configuración!$B$8),"Venta de contado",IF(AND(E41&lt;Configuración!$B$4,I41&gt;Configuración!$B$5),"Revisión manual",IF(G41&gt;D41*Configuración!$B$9,"Revisión manual",IF(OR(C41="Nuevo",F41="Sin historial",F41="Regular",E41&lt;Configuración!$B$4,I41&gt;Configuración!$B$5),"Aprobado con condiciones","Aprobado")))))))))</f>
        <v/>
      </c>
      <c r="L41" s="11" t="str">
        <f t="shared" ref="L41:L72" si="1">IF(K41="","",IF(K41="Completar datos","Sin datos completos",IF(K41="Aprobado","Bajo",IF(K41="Aprobado con condiciones","Medio",IF(K41="Revisión manual","Alto",IF(K41="Venta de contado","Alto",IF(K41="Crédito suspendido","Crítico","")))))))</f>
        <v/>
      </c>
      <c r="M41" s="11" t="str">
        <f>IF(K41="","",IF(K41="Completar datos","Faltan campos clave para evaluar.",IF(AND(Configuración!$B$10="Sí",H41&gt;0),"Tiene saldo vencido: no aprobar más crédito hasta regularizar.",IF(OR(F41="Malo",F41="Con atrasos"),"Historial con atrasos: vender de contado o revisar cuando mejore el pago.",IF(AND(F41="Sin historial",J41&lt;D41*Configuración!$B$8),"Sin historial y anticipo insuficiente: solicitar anticipo o vender de contado.",IF(AND(E41&lt;Configuración!$B$4,I41&gt;Configuración!$B$5),"Margen bajo y plazo largo: gerencia debe validar si conviene financiar.",IF(G41&gt;D41*Configuración!$B$9,"Saldo pendiente alto frente al pedido: revisar exposición acumulada.",IF(AND(C41="Nuevo",J41&gt;=D41*Configuración!$B$8),"Cliente nuevo con anticipo suficiente: aprobar solo con límite y plazo corto.",IF(F41="Regular","Historial regular: reducir límite, acortar plazo o pedir anticipo.",IF(F41="Sin historial","Sin historial: aprobar solo con condiciones controladas.","Buen historial y sin alertas según configuración."))))))))))</f>
        <v/>
      </c>
      <c r="N41" s="12" t="str">
        <f>IF(K41="","",IF(K41="Aprobado",MAX(0,D41-J41),IF(K41="Aprobado con condiciones",MAX(0,MIN(D41-J41,D41*Configuración!$B$7)),IF(K41="Revisión manual","Revisar",0))))</f>
        <v/>
      </c>
      <c r="O41" s="13" t="str">
        <f>IF(K41="","",IF(K41="Aprobado",MIN(I41,Configuración!$B$5),IF(K41="Aprobado con condiciones",MIN(I41,Configuración!$B$6),IF(K41="Revisión manual","Revisar",0))))</f>
        <v/>
      </c>
      <c r="P41" s="9"/>
      <c r="Q41" s="9"/>
      <c r="R41" s="9"/>
    </row>
    <row r="42" spans="1:18" ht="17.55" customHeight="1">
      <c r="A42" s="8"/>
      <c r="B42" s="9"/>
      <c r="C42" s="9"/>
      <c r="D42" s="10"/>
      <c r="E42" s="15"/>
      <c r="F42" s="9"/>
      <c r="G42" s="10"/>
      <c r="H42" s="10"/>
      <c r="I42" s="10"/>
      <c r="J42" s="10"/>
      <c r="K42" s="11" t="str">
        <f>IF(COUNTBLANK(B42:J42)=9,"",IF(COUNTBLANK(B42:J42)&gt;0,"Completar datos",IF(D42&lt;=0,"Completar datos",IF(AND(Configuración!$B$10="Sí",H42&gt;0),"Crédito suspendido",IF(OR(F42="Malo",F42="Con atrasos"),"Venta de contado",IF(AND(F42="Sin historial",J42&lt;D42*Configuración!$B$8),"Venta de contado",IF(AND(E42&lt;Configuración!$B$4,I42&gt;Configuración!$B$5),"Revisión manual",IF(G42&gt;D42*Configuración!$B$9,"Revisión manual",IF(OR(C42="Nuevo",F42="Sin historial",F42="Regular",E42&lt;Configuración!$B$4,I42&gt;Configuración!$B$5),"Aprobado con condiciones","Aprobado")))))))))</f>
        <v/>
      </c>
      <c r="L42" s="11" t="str">
        <f t="shared" si="1"/>
        <v/>
      </c>
      <c r="M42" s="11" t="str">
        <f>IF(K42="","",IF(K42="Completar datos","Faltan campos clave para evaluar.",IF(AND(Configuración!$B$10="Sí",H42&gt;0),"Tiene saldo vencido: no aprobar más crédito hasta regularizar.",IF(OR(F42="Malo",F42="Con atrasos"),"Historial con atrasos: vender de contado o revisar cuando mejore el pago.",IF(AND(F42="Sin historial",J42&lt;D42*Configuración!$B$8),"Sin historial y anticipo insuficiente: solicitar anticipo o vender de contado.",IF(AND(E42&lt;Configuración!$B$4,I42&gt;Configuración!$B$5),"Margen bajo y plazo largo: gerencia debe validar si conviene financiar.",IF(G42&gt;D42*Configuración!$B$9,"Saldo pendiente alto frente al pedido: revisar exposición acumulada.",IF(AND(C42="Nuevo",J42&gt;=D42*Configuración!$B$8),"Cliente nuevo con anticipo suficiente: aprobar solo con límite y plazo corto.",IF(F42="Regular","Historial regular: reducir límite, acortar plazo o pedir anticipo.",IF(F42="Sin historial","Sin historial: aprobar solo con condiciones controladas.","Buen historial y sin alertas según configuración."))))))))))</f>
        <v/>
      </c>
      <c r="N42" s="12" t="str">
        <f>IF(K42="","",IF(K42="Aprobado",MAX(0,D42-J42),IF(K42="Aprobado con condiciones",MAX(0,MIN(D42-J42,D42*Configuración!$B$7)),IF(K42="Revisión manual","Revisar",0))))</f>
        <v/>
      </c>
      <c r="O42" s="13" t="str">
        <f>IF(K42="","",IF(K42="Aprobado",MIN(I42,Configuración!$B$5),IF(K42="Aprobado con condiciones",MIN(I42,Configuración!$B$6),IF(K42="Revisión manual","Revisar",0))))</f>
        <v/>
      </c>
      <c r="P42" s="9"/>
      <c r="Q42" s="9"/>
      <c r="R42" s="9"/>
    </row>
    <row r="43" spans="1:18" ht="17.55" customHeight="1">
      <c r="A43" s="8"/>
      <c r="B43" s="9"/>
      <c r="C43" s="9"/>
      <c r="D43" s="10"/>
      <c r="E43" s="15"/>
      <c r="F43" s="9"/>
      <c r="G43" s="10"/>
      <c r="H43" s="10"/>
      <c r="I43" s="10"/>
      <c r="J43" s="10"/>
      <c r="K43" s="11" t="str">
        <f>IF(COUNTBLANK(B43:J43)=9,"",IF(COUNTBLANK(B43:J43)&gt;0,"Completar datos",IF(D43&lt;=0,"Completar datos",IF(AND(Configuración!$B$10="Sí",H43&gt;0),"Crédito suspendido",IF(OR(F43="Malo",F43="Con atrasos"),"Venta de contado",IF(AND(F43="Sin historial",J43&lt;D43*Configuración!$B$8),"Venta de contado",IF(AND(E43&lt;Configuración!$B$4,I43&gt;Configuración!$B$5),"Revisión manual",IF(G43&gt;D43*Configuración!$B$9,"Revisión manual",IF(OR(C43="Nuevo",F43="Sin historial",F43="Regular",E43&lt;Configuración!$B$4,I43&gt;Configuración!$B$5),"Aprobado con condiciones","Aprobado")))))))))</f>
        <v/>
      </c>
      <c r="L43" s="11" t="str">
        <f t="shared" si="1"/>
        <v/>
      </c>
      <c r="M43" s="11" t="str">
        <f>IF(K43="","",IF(K43="Completar datos","Faltan campos clave para evaluar.",IF(AND(Configuración!$B$10="Sí",H43&gt;0),"Tiene saldo vencido: no aprobar más crédito hasta regularizar.",IF(OR(F43="Malo",F43="Con atrasos"),"Historial con atrasos: vender de contado o revisar cuando mejore el pago.",IF(AND(F43="Sin historial",J43&lt;D43*Configuración!$B$8),"Sin historial y anticipo insuficiente: solicitar anticipo o vender de contado.",IF(AND(E43&lt;Configuración!$B$4,I43&gt;Configuración!$B$5),"Margen bajo y plazo largo: gerencia debe validar si conviene financiar.",IF(G43&gt;D43*Configuración!$B$9,"Saldo pendiente alto frente al pedido: revisar exposición acumulada.",IF(AND(C43="Nuevo",J43&gt;=D43*Configuración!$B$8),"Cliente nuevo con anticipo suficiente: aprobar solo con límite y plazo corto.",IF(F43="Regular","Historial regular: reducir límite, acortar plazo o pedir anticipo.",IF(F43="Sin historial","Sin historial: aprobar solo con condiciones controladas.","Buen historial y sin alertas según configuración."))))))))))</f>
        <v/>
      </c>
      <c r="N43" s="12" t="str">
        <f>IF(K43="","",IF(K43="Aprobado",MAX(0,D43-J43),IF(K43="Aprobado con condiciones",MAX(0,MIN(D43-J43,D43*Configuración!$B$7)),IF(K43="Revisión manual","Revisar",0))))</f>
        <v/>
      </c>
      <c r="O43" s="13" t="str">
        <f>IF(K43="","",IF(K43="Aprobado",MIN(I43,Configuración!$B$5),IF(K43="Aprobado con condiciones",MIN(I43,Configuración!$B$6),IF(K43="Revisión manual","Revisar",0))))</f>
        <v/>
      </c>
      <c r="P43" s="9"/>
      <c r="Q43" s="9"/>
      <c r="R43" s="9"/>
    </row>
    <row r="44" spans="1:18" ht="17.55" customHeight="1">
      <c r="A44" s="8"/>
      <c r="B44" s="9"/>
      <c r="C44" s="9"/>
      <c r="D44" s="10"/>
      <c r="E44" s="15"/>
      <c r="F44" s="9"/>
      <c r="G44" s="10"/>
      <c r="H44" s="10"/>
      <c r="I44" s="10"/>
      <c r="J44" s="10"/>
      <c r="K44" s="11" t="str">
        <f>IF(COUNTBLANK(B44:J44)=9,"",IF(COUNTBLANK(B44:J44)&gt;0,"Completar datos",IF(D44&lt;=0,"Completar datos",IF(AND(Configuración!$B$10="Sí",H44&gt;0),"Crédito suspendido",IF(OR(F44="Malo",F44="Con atrasos"),"Venta de contado",IF(AND(F44="Sin historial",J44&lt;D44*Configuración!$B$8),"Venta de contado",IF(AND(E44&lt;Configuración!$B$4,I44&gt;Configuración!$B$5),"Revisión manual",IF(G44&gt;D44*Configuración!$B$9,"Revisión manual",IF(OR(C44="Nuevo",F44="Sin historial",F44="Regular",E44&lt;Configuración!$B$4,I44&gt;Configuración!$B$5),"Aprobado con condiciones","Aprobado")))))))))</f>
        <v/>
      </c>
      <c r="L44" s="11" t="str">
        <f t="shared" si="1"/>
        <v/>
      </c>
      <c r="M44" s="11" t="str">
        <f>IF(K44="","",IF(K44="Completar datos","Faltan campos clave para evaluar.",IF(AND(Configuración!$B$10="Sí",H44&gt;0),"Tiene saldo vencido: no aprobar más crédito hasta regularizar.",IF(OR(F44="Malo",F44="Con atrasos"),"Historial con atrasos: vender de contado o revisar cuando mejore el pago.",IF(AND(F44="Sin historial",J44&lt;D44*Configuración!$B$8),"Sin historial y anticipo insuficiente: solicitar anticipo o vender de contado.",IF(AND(E44&lt;Configuración!$B$4,I44&gt;Configuración!$B$5),"Margen bajo y plazo largo: gerencia debe validar si conviene financiar.",IF(G44&gt;D44*Configuración!$B$9,"Saldo pendiente alto frente al pedido: revisar exposición acumulada.",IF(AND(C44="Nuevo",J44&gt;=D44*Configuración!$B$8),"Cliente nuevo con anticipo suficiente: aprobar solo con límite y plazo corto.",IF(F44="Regular","Historial regular: reducir límite, acortar plazo o pedir anticipo.",IF(F44="Sin historial","Sin historial: aprobar solo con condiciones controladas.","Buen historial y sin alertas según configuración."))))))))))</f>
        <v/>
      </c>
      <c r="N44" s="12" t="str">
        <f>IF(K44="","",IF(K44="Aprobado",MAX(0,D44-J44),IF(K44="Aprobado con condiciones",MAX(0,MIN(D44-J44,D44*Configuración!$B$7)),IF(K44="Revisión manual","Revisar",0))))</f>
        <v/>
      </c>
      <c r="O44" s="13" t="str">
        <f>IF(K44="","",IF(K44="Aprobado",MIN(I44,Configuración!$B$5),IF(K44="Aprobado con condiciones",MIN(I44,Configuración!$B$6),IF(K44="Revisión manual","Revisar",0))))</f>
        <v/>
      </c>
      <c r="P44" s="9"/>
      <c r="Q44" s="9"/>
      <c r="R44" s="9"/>
    </row>
    <row r="45" spans="1:18" ht="17.55" customHeight="1">
      <c r="A45" s="8"/>
      <c r="B45" s="9"/>
      <c r="C45" s="9"/>
      <c r="D45" s="10"/>
      <c r="E45" s="15"/>
      <c r="F45" s="9"/>
      <c r="G45" s="10"/>
      <c r="H45" s="10"/>
      <c r="I45" s="10"/>
      <c r="J45" s="10"/>
      <c r="K45" s="11" t="str">
        <f>IF(COUNTBLANK(B45:J45)=9,"",IF(COUNTBLANK(B45:J45)&gt;0,"Completar datos",IF(D45&lt;=0,"Completar datos",IF(AND(Configuración!$B$10="Sí",H45&gt;0),"Crédito suspendido",IF(OR(F45="Malo",F45="Con atrasos"),"Venta de contado",IF(AND(F45="Sin historial",J45&lt;D45*Configuración!$B$8),"Venta de contado",IF(AND(E45&lt;Configuración!$B$4,I45&gt;Configuración!$B$5),"Revisión manual",IF(G45&gt;D45*Configuración!$B$9,"Revisión manual",IF(OR(C45="Nuevo",F45="Sin historial",F45="Regular",E45&lt;Configuración!$B$4,I45&gt;Configuración!$B$5),"Aprobado con condiciones","Aprobado")))))))))</f>
        <v/>
      </c>
      <c r="L45" s="11" t="str">
        <f t="shared" si="1"/>
        <v/>
      </c>
      <c r="M45" s="11" t="str">
        <f>IF(K45="","",IF(K45="Completar datos","Faltan campos clave para evaluar.",IF(AND(Configuración!$B$10="Sí",H45&gt;0),"Tiene saldo vencido: no aprobar más crédito hasta regularizar.",IF(OR(F45="Malo",F45="Con atrasos"),"Historial con atrasos: vender de contado o revisar cuando mejore el pago.",IF(AND(F45="Sin historial",J45&lt;D45*Configuración!$B$8),"Sin historial y anticipo insuficiente: solicitar anticipo o vender de contado.",IF(AND(E45&lt;Configuración!$B$4,I45&gt;Configuración!$B$5),"Margen bajo y plazo largo: gerencia debe validar si conviene financiar.",IF(G45&gt;D45*Configuración!$B$9,"Saldo pendiente alto frente al pedido: revisar exposición acumulada.",IF(AND(C45="Nuevo",J45&gt;=D45*Configuración!$B$8),"Cliente nuevo con anticipo suficiente: aprobar solo con límite y plazo corto.",IF(F45="Regular","Historial regular: reducir límite, acortar plazo o pedir anticipo.",IF(F45="Sin historial","Sin historial: aprobar solo con condiciones controladas.","Buen historial y sin alertas según configuración."))))))))))</f>
        <v/>
      </c>
      <c r="N45" s="12" t="str">
        <f>IF(K45="","",IF(K45="Aprobado",MAX(0,D45-J45),IF(K45="Aprobado con condiciones",MAX(0,MIN(D45-J45,D45*Configuración!$B$7)),IF(K45="Revisión manual","Revisar",0))))</f>
        <v/>
      </c>
      <c r="O45" s="13" t="str">
        <f>IF(K45="","",IF(K45="Aprobado",MIN(I45,Configuración!$B$5),IF(K45="Aprobado con condiciones",MIN(I45,Configuración!$B$6),IF(K45="Revisión manual","Revisar",0))))</f>
        <v/>
      </c>
      <c r="P45" s="9"/>
      <c r="Q45" s="9"/>
      <c r="R45" s="9"/>
    </row>
    <row r="46" spans="1:18" ht="17.55" customHeight="1">
      <c r="A46" s="8"/>
      <c r="B46" s="9"/>
      <c r="C46" s="9"/>
      <c r="D46" s="10"/>
      <c r="E46" s="15"/>
      <c r="F46" s="9"/>
      <c r="G46" s="10"/>
      <c r="H46" s="10"/>
      <c r="I46" s="10"/>
      <c r="J46" s="10"/>
      <c r="K46" s="11" t="str">
        <f>IF(COUNTBLANK(B46:J46)=9,"",IF(COUNTBLANK(B46:J46)&gt;0,"Completar datos",IF(D46&lt;=0,"Completar datos",IF(AND(Configuración!$B$10="Sí",H46&gt;0),"Crédito suspendido",IF(OR(F46="Malo",F46="Con atrasos"),"Venta de contado",IF(AND(F46="Sin historial",J46&lt;D46*Configuración!$B$8),"Venta de contado",IF(AND(E46&lt;Configuración!$B$4,I46&gt;Configuración!$B$5),"Revisión manual",IF(G46&gt;D46*Configuración!$B$9,"Revisión manual",IF(OR(C46="Nuevo",F46="Sin historial",F46="Regular",E46&lt;Configuración!$B$4,I46&gt;Configuración!$B$5),"Aprobado con condiciones","Aprobado")))))))))</f>
        <v/>
      </c>
      <c r="L46" s="11" t="str">
        <f t="shared" si="1"/>
        <v/>
      </c>
      <c r="M46" s="11" t="str">
        <f>IF(K46="","",IF(K46="Completar datos","Faltan campos clave para evaluar.",IF(AND(Configuración!$B$10="Sí",H46&gt;0),"Tiene saldo vencido: no aprobar más crédito hasta regularizar.",IF(OR(F46="Malo",F46="Con atrasos"),"Historial con atrasos: vender de contado o revisar cuando mejore el pago.",IF(AND(F46="Sin historial",J46&lt;D46*Configuración!$B$8),"Sin historial y anticipo insuficiente: solicitar anticipo o vender de contado.",IF(AND(E46&lt;Configuración!$B$4,I46&gt;Configuración!$B$5),"Margen bajo y plazo largo: gerencia debe validar si conviene financiar.",IF(G46&gt;D46*Configuración!$B$9,"Saldo pendiente alto frente al pedido: revisar exposición acumulada.",IF(AND(C46="Nuevo",J46&gt;=D46*Configuración!$B$8),"Cliente nuevo con anticipo suficiente: aprobar solo con límite y plazo corto.",IF(F46="Regular","Historial regular: reducir límite, acortar plazo o pedir anticipo.",IF(F46="Sin historial","Sin historial: aprobar solo con condiciones controladas.","Buen historial y sin alertas según configuración."))))))))))</f>
        <v/>
      </c>
      <c r="N46" s="12" t="str">
        <f>IF(K46="","",IF(K46="Aprobado",MAX(0,D46-J46),IF(K46="Aprobado con condiciones",MAX(0,MIN(D46-J46,D46*Configuración!$B$7)),IF(K46="Revisión manual","Revisar",0))))</f>
        <v/>
      </c>
      <c r="O46" s="13" t="str">
        <f>IF(K46="","",IF(K46="Aprobado",MIN(I46,Configuración!$B$5),IF(K46="Aprobado con condiciones",MIN(I46,Configuración!$B$6),IF(K46="Revisión manual","Revisar",0))))</f>
        <v/>
      </c>
      <c r="P46" s="9"/>
      <c r="Q46" s="9"/>
      <c r="R46" s="9"/>
    </row>
    <row r="47" spans="1:18" ht="17.55" customHeight="1">
      <c r="A47" s="8"/>
      <c r="B47" s="9"/>
      <c r="C47" s="9"/>
      <c r="D47" s="10"/>
      <c r="E47" s="15"/>
      <c r="F47" s="9"/>
      <c r="G47" s="10"/>
      <c r="H47" s="10"/>
      <c r="I47" s="10"/>
      <c r="J47" s="10"/>
      <c r="K47" s="11" t="str">
        <f>IF(COUNTBLANK(B47:J47)=9,"",IF(COUNTBLANK(B47:J47)&gt;0,"Completar datos",IF(D47&lt;=0,"Completar datos",IF(AND(Configuración!$B$10="Sí",H47&gt;0),"Crédito suspendido",IF(OR(F47="Malo",F47="Con atrasos"),"Venta de contado",IF(AND(F47="Sin historial",J47&lt;D47*Configuración!$B$8),"Venta de contado",IF(AND(E47&lt;Configuración!$B$4,I47&gt;Configuración!$B$5),"Revisión manual",IF(G47&gt;D47*Configuración!$B$9,"Revisión manual",IF(OR(C47="Nuevo",F47="Sin historial",F47="Regular",E47&lt;Configuración!$B$4,I47&gt;Configuración!$B$5),"Aprobado con condiciones","Aprobado")))))))))</f>
        <v/>
      </c>
      <c r="L47" s="11" t="str">
        <f t="shared" si="1"/>
        <v/>
      </c>
      <c r="M47" s="11" t="str">
        <f>IF(K47="","",IF(K47="Completar datos","Faltan campos clave para evaluar.",IF(AND(Configuración!$B$10="Sí",H47&gt;0),"Tiene saldo vencido: no aprobar más crédito hasta regularizar.",IF(OR(F47="Malo",F47="Con atrasos"),"Historial con atrasos: vender de contado o revisar cuando mejore el pago.",IF(AND(F47="Sin historial",J47&lt;D47*Configuración!$B$8),"Sin historial y anticipo insuficiente: solicitar anticipo o vender de contado.",IF(AND(E47&lt;Configuración!$B$4,I47&gt;Configuración!$B$5),"Margen bajo y plazo largo: gerencia debe validar si conviene financiar.",IF(G47&gt;D47*Configuración!$B$9,"Saldo pendiente alto frente al pedido: revisar exposición acumulada.",IF(AND(C47="Nuevo",J47&gt;=D47*Configuración!$B$8),"Cliente nuevo con anticipo suficiente: aprobar solo con límite y plazo corto.",IF(F47="Regular","Historial regular: reducir límite, acortar plazo o pedir anticipo.",IF(F47="Sin historial","Sin historial: aprobar solo con condiciones controladas.","Buen historial y sin alertas según configuración."))))))))))</f>
        <v/>
      </c>
      <c r="N47" s="12" t="str">
        <f>IF(K47="","",IF(K47="Aprobado",MAX(0,D47-J47),IF(K47="Aprobado con condiciones",MAX(0,MIN(D47-J47,D47*Configuración!$B$7)),IF(K47="Revisión manual","Revisar",0))))</f>
        <v/>
      </c>
      <c r="O47" s="13" t="str">
        <f>IF(K47="","",IF(K47="Aprobado",MIN(I47,Configuración!$B$5),IF(K47="Aprobado con condiciones",MIN(I47,Configuración!$B$6),IF(K47="Revisión manual","Revisar",0))))</f>
        <v/>
      </c>
      <c r="P47" s="9"/>
      <c r="Q47" s="9"/>
      <c r="R47" s="9"/>
    </row>
    <row r="48" spans="1:18" ht="17.55" customHeight="1">
      <c r="A48" s="8"/>
      <c r="B48" s="9"/>
      <c r="C48" s="9"/>
      <c r="D48" s="10"/>
      <c r="E48" s="15"/>
      <c r="F48" s="9"/>
      <c r="G48" s="10"/>
      <c r="H48" s="10"/>
      <c r="I48" s="10"/>
      <c r="J48" s="10"/>
      <c r="K48" s="11" t="str">
        <f>IF(COUNTBLANK(B48:J48)=9,"",IF(COUNTBLANK(B48:J48)&gt;0,"Completar datos",IF(D48&lt;=0,"Completar datos",IF(AND(Configuración!$B$10="Sí",H48&gt;0),"Crédito suspendido",IF(OR(F48="Malo",F48="Con atrasos"),"Venta de contado",IF(AND(F48="Sin historial",J48&lt;D48*Configuración!$B$8),"Venta de contado",IF(AND(E48&lt;Configuración!$B$4,I48&gt;Configuración!$B$5),"Revisión manual",IF(G48&gt;D48*Configuración!$B$9,"Revisión manual",IF(OR(C48="Nuevo",F48="Sin historial",F48="Regular",E48&lt;Configuración!$B$4,I48&gt;Configuración!$B$5),"Aprobado con condiciones","Aprobado")))))))))</f>
        <v/>
      </c>
      <c r="L48" s="11" t="str">
        <f t="shared" si="1"/>
        <v/>
      </c>
      <c r="M48" s="11" t="str">
        <f>IF(K48="","",IF(K48="Completar datos","Faltan campos clave para evaluar.",IF(AND(Configuración!$B$10="Sí",H48&gt;0),"Tiene saldo vencido: no aprobar más crédito hasta regularizar.",IF(OR(F48="Malo",F48="Con atrasos"),"Historial con atrasos: vender de contado o revisar cuando mejore el pago.",IF(AND(F48="Sin historial",J48&lt;D48*Configuración!$B$8),"Sin historial y anticipo insuficiente: solicitar anticipo o vender de contado.",IF(AND(E48&lt;Configuración!$B$4,I48&gt;Configuración!$B$5),"Margen bajo y plazo largo: gerencia debe validar si conviene financiar.",IF(G48&gt;D48*Configuración!$B$9,"Saldo pendiente alto frente al pedido: revisar exposición acumulada.",IF(AND(C48="Nuevo",J48&gt;=D48*Configuración!$B$8),"Cliente nuevo con anticipo suficiente: aprobar solo con límite y plazo corto.",IF(F48="Regular","Historial regular: reducir límite, acortar plazo o pedir anticipo.",IF(F48="Sin historial","Sin historial: aprobar solo con condiciones controladas.","Buen historial y sin alertas según configuración."))))))))))</f>
        <v/>
      </c>
      <c r="N48" s="12" t="str">
        <f>IF(K48="","",IF(K48="Aprobado",MAX(0,D48-J48),IF(K48="Aprobado con condiciones",MAX(0,MIN(D48-J48,D48*Configuración!$B$7)),IF(K48="Revisión manual","Revisar",0))))</f>
        <v/>
      </c>
      <c r="O48" s="13" t="str">
        <f>IF(K48="","",IF(K48="Aprobado",MIN(I48,Configuración!$B$5),IF(K48="Aprobado con condiciones",MIN(I48,Configuración!$B$6),IF(K48="Revisión manual","Revisar",0))))</f>
        <v/>
      </c>
      <c r="P48" s="9"/>
      <c r="Q48" s="9"/>
      <c r="R48" s="9"/>
    </row>
    <row r="49" spans="1:18" ht="17.55" customHeight="1">
      <c r="A49" s="8"/>
      <c r="B49" s="9"/>
      <c r="C49" s="9"/>
      <c r="D49" s="10"/>
      <c r="E49" s="15"/>
      <c r="F49" s="9"/>
      <c r="G49" s="10"/>
      <c r="H49" s="10"/>
      <c r="I49" s="10"/>
      <c r="J49" s="10"/>
      <c r="K49" s="11" t="str">
        <f>IF(COUNTBLANK(B49:J49)=9,"",IF(COUNTBLANK(B49:J49)&gt;0,"Completar datos",IF(D49&lt;=0,"Completar datos",IF(AND(Configuración!$B$10="Sí",H49&gt;0),"Crédito suspendido",IF(OR(F49="Malo",F49="Con atrasos"),"Venta de contado",IF(AND(F49="Sin historial",J49&lt;D49*Configuración!$B$8),"Venta de contado",IF(AND(E49&lt;Configuración!$B$4,I49&gt;Configuración!$B$5),"Revisión manual",IF(G49&gt;D49*Configuración!$B$9,"Revisión manual",IF(OR(C49="Nuevo",F49="Sin historial",F49="Regular",E49&lt;Configuración!$B$4,I49&gt;Configuración!$B$5),"Aprobado con condiciones","Aprobado")))))))))</f>
        <v/>
      </c>
      <c r="L49" s="11" t="str">
        <f t="shared" si="1"/>
        <v/>
      </c>
      <c r="M49" s="11" t="str">
        <f>IF(K49="","",IF(K49="Completar datos","Faltan campos clave para evaluar.",IF(AND(Configuración!$B$10="Sí",H49&gt;0),"Tiene saldo vencido: no aprobar más crédito hasta regularizar.",IF(OR(F49="Malo",F49="Con atrasos"),"Historial con atrasos: vender de contado o revisar cuando mejore el pago.",IF(AND(F49="Sin historial",J49&lt;D49*Configuración!$B$8),"Sin historial y anticipo insuficiente: solicitar anticipo o vender de contado.",IF(AND(E49&lt;Configuración!$B$4,I49&gt;Configuración!$B$5),"Margen bajo y plazo largo: gerencia debe validar si conviene financiar.",IF(G49&gt;D49*Configuración!$B$9,"Saldo pendiente alto frente al pedido: revisar exposición acumulada.",IF(AND(C49="Nuevo",J49&gt;=D49*Configuración!$B$8),"Cliente nuevo con anticipo suficiente: aprobar solo con límite y plazo corto.",IF(F49="Regular","Historial regular: reducir límite, acortar plazo o pedir anticipo.",IF(F49="Sin historial","Sin historial: aprobar solo con condiciones controladas.","Buen historial y sin alertas según configuración."))))))))))</f>
        <v/>
      </c>
      <c r="N49" s="12" t="str">
        <f>IF(K49="","",IF(K49="Aprobado",MAX(0,D49-J49),IF(K49="Aprobado con condiciones",MAX(0,MIN(D49-J49,D49*Configuración!$B$7)),IF(K49="Revisión manual","Revisar",0))))</f>
        <v/>
      </c>
      <c r="O49" s="13" t="str">
        <f>IF(K49="","",IF(K49="Aprobado",MIN(I49,Configuración!$B$5),IF(K49="Aprobado con condiciones",MIN(I49,Configuración!$B$6),IF(K49="Revisión manual","Revisar",0))))</f>
        <v/>
      </c>
      <c r="P49" s="9"/>
      <c r="Q49" s="9"/>
      <c r="R49" s="9"/>
    </row>
    <row r="50" spans="1:18" ht="17.55" customHeight="1">
      <c r="A50" s="8"/>
      <c r="B50" s="9"/>
      <c r="C50" s="9"/>
      <c r="D50" s="10"/>
      <c r="E50" s="15"/>
      <c r="F50" s="9"/>
      <c r="G50" s="10"/>
      <c r="H50" s="10"/>
      <c r="I50" s="10"/>
      <c r="J50" s="10"/>
      <c r="K50" s="11" t="str">
        <f>IF(COUNTBLANK(B50:J50)=9,"",IF(COUNTBLANK(B50:J50)&gt;0,"Completar datos",IF(D50&lt;=0,"Completar datos",IF(AND(Configuración!$B$10="Sí",H50&gt;0),"Crédito suspendido",IF(OR(F50="Malo",F50="Con atrasos"),"Venta de contado",IF(AND(F50="Sin historial",J50&lt;D50*Configuración!$B$8),"Venta de contado",IF(AND(E50&lt;Configuración!$B$4,I50&gt;Configuración!$B$5),"Revisión manual",IF(G50&gt;D50*Configuración!$B$9,"Revisión manual",IF(OR(C50="Nuevo",F50="Sin historial",F50="Regular",E50&lt;Configuración!$B$4,I50&gt;Configuración!$B$5),"Aprobado con condiciones","Aprobado")))))))))</f>
        <v/>
      </c>
      <c r="L50" s="11" t="str">
        <f t="shared" si="1"/>
        <v/>
      </c>
      <c r="M50" s="11" t="str">
        <f>IF(K50="","",IF(K50="Completar datos","Faltan campos clave para evaluar.",IF(AND(Configuración!$B$10="Sí",H50&gt;0),"Tiene saldo vencido: no aprobar más crédito hasta regularizar.",IF(OR(F50="Malo",F50="Con atrasos"),"Historial con atrasos: vender de contado o revisar cuando mejore el pago.",IF(AND(F50="Sin historial",J50&lt;D50*Configuración!$B$8),"Sin historial y anticipo insuficiente: solicitar anticipo o vender de contado.",IF(AND(E50&lt;Configuración!$B$4,I50&gt;Configuración!$B$5),"Margen bajo y plazo largo: gerencia debe validar si conviene financiar.",IF(G50&gt;D50*Configuración!$B$9,"Saldo pendiente alto frente al pedido: revisar exposición acumulada.",IF(AND(C50="Nuevo",J50&gt;=D50*Configuración!$B$8),"Cliente nuevo con anticipo suficiente: aprobar solo con límite y plazo corto.",IF(F50="Regular","Historial regular: reducir límite, acortar plazo o pedir anticipo.",IF(F50="Sin historial","Sin historial: aprobar solo con condiciones controladas.","Buen historial y sin alertas según configuración."))))))))))</f>
        <v/>
      </c>
      <c r="N50" s="12" t="str">
        <f>IF(K50="","",IF(K50="Aprobado",MAX(0,D50-J50),IF(K50="Aprobado con condiciones",MAX(0,MIN(D50-J50,D50*Configuración!$B$7)),IF(K50="Revisión manual","Revisar",0))))</f>
        <v/>
      </c>
      <c r="O50" s="13" t="str">
        <f>IF(K50="","",IF(K50="Aprobado",MIN(I50,Configuración!$B$5),IF(K50="Aprobado con condiciones",MIN(I50,Configuración!$B$6),IF(K50="Revisión manual","Revisar",0))))</f>
        <v/>
      </c>
      <c r="P50" s="9"/>
      <c r="Q50" s="9"/>
      <c r="R50" s="9"/>
    </row>
    <row r="51" spans="1:18" ht="17.55" customHeight="1">
      <c r="A51" s="8"/>
      <c r="B51" s="9"/>
      <c r="C51" s="9"/>
      <c r="D51" s="10"/>
      <c r="E51" s="15"/>
      <c r="F51" s="9"/>
      <c r="G51" s="10"/>
      <c r="H51" s="10"/>
      <c r="I51" s="10"/>
      <c r="J51" s="10"/>
      <c r="K51" s="11" t="str">
        <f>IF(COUNTBLANK(B51:J51)=9,"",IF(COUNTBLANK(B51:J51)&gt;0,"Completar datos",IF(D51&lt;=0,"Completar datos",IF(AND(Configuración!$B$10="Sí",H51&gt;0),"Crédito suspendido",IF(OR(F51="Malo",F51="Con atrasos"),"Venta de contado",IF(AND(F51="Sin historial",J51&lt;D51*Configuración!$B$8),"Venta de contado",IF(AND(E51&lt;Configuración!$B$4,I51&gt;Configuración!$B$5),"Revisión manual",IF(G51&gt;D51*Configuración!$B$9,"Revisión manual",IF(OR(C51="Nuevo",F51="Sin historial",F51="Regular",E51&lt;Configuración!$B$4,I51&gt;Configuración!$B$5),"Aprobado con condiciones","Aprobado")))))))))</f>
        <v/>
      </c>
      <c r="L51" s="11" t="str">
        <f t="shared" si="1"/>
        <v/>
      </c>
      <c r="M51" s="11" t="str">
        <f>IF(K51="","",IF(K51="Completar datos","Faltan campos clave para evaluar.",IF(AND(Configuración!$B$10="Sí",H51&gt;0),"Tiene saldo vencido: no aprobar más crédito hasta regularizar.",IF(OR(F51="Malo",F51="Con atrasos"),"Historial con atrasos: vender de contado o revisar cuando mejore el pago.",IF(AND(F51="Sin historial",J51&lt;D51*Configuración!$B$8),"Sin historial y anticipo insuficiente: solicitar anticipo o vender de contado.",IF(AND(E51&lt;Configuración!$B$4,I51&gt;Configuración!$B$5),"Margen bajo y plazo largo: gerencia debe validar si conviene financiar.",IF(G51&gt;D51*Configuración!$B$9,"Saldo pendiente alto frente al pedido: revisar exposición acumulada.",IF(AND(C51="Nuevo",J51&gt;=D51*Configuración!$B$8),"Cliente nuevo con anticipo suficiente: aprobar solo con límite y plazo corto.",IF(F51="Regular","Historial regular: reducir límite, acortar plazo o pedir anticipo.",IF(F51="Sin historial","Sin historial: aprobar solo con condiciones controladas.","Buen historial y sin alertas según configuración."))))))))))</f>
        <v/>
      </c>
      <c r="N51" s="12" t="str">
        <f>IF(K51="","",IF(K51="Aprobado",MAX(0,D51-J51),IF(K51="Aprobado con condiciones",MAX(0,MIN(D51-J51,D51*Configuración!$B$7)),IF(K51="Revisión manual","Revisar",0))))</f>
        <v/>
      </c>
      <c r="O51" s="13" t="str">
        <f>IF(K51="","",IF(K51="Aprobado",MIN(I51,Configuración!$B$5),IF(K51="Aprobado con condiciones",MIN(I51,Configuración!$B$6),IF(K51="Revisión manual","Revisar",0))))</f>
        <v/>
      </c>
      <c r="P51" s="9"/>
      <c r="Q51" s="9"/>
      <c r="R51" s="9"/>
    </row>
    <row r="52" spans="1:18" ht="17.55" customHeight="1">
      <c r="A52" s="8"/>
      <c r="B52" s="9"/>
      <c r="C52" s="9"/>
      <c r="D52" s="10"/>
      <c r="E52" s="15"/>
      <c r="F52" s="9"/>
      <c r="G52" s="10"/>
      <c r="H52" s="10"/>
      <c r="I52" s="10"/>
      <c r="J52" s="10"/>
      <c r="K52" s="11" t="str">
        <f>IF(COUNTBLANK(B52:J52)=9,"",IF(COUNTBLANK(B52:J52)&gt;0,"Completar datos",IF(D52&lt;=0,"Completar datos",IF(AND(Configuración!$B$10="Sí",H52&gt;0),"Crédito suspendido",IF(OR(F52="Malo",F52="Con atrasos"),"Venta de contado",IF(AND(F52="Sin historial",J52&lt;D52*Configuración!$B$8),"Venta de contado",IF(AND(E52&lt;Configuración!$B$4,I52&gt;Configuración!$B$5),"Revisión manual",IF(G52&gt;D52*Configuración!$B$9,"Revisión manual",IF(OR(C52="Nuevo",F52="Sin historial",F52="Regular",E52&lt;Configuración!$B$4,I52&gt;Configuración!$B$5),"Aprobado con condiciones","Aprobado")))))))))</f>
        <v/>
      </c>
      <c r="L52" s="11" t="str">
        <f t="shared" si="1"/>
        <v/>
      </c>
      <c r="M52" s="11" t="str">
        <f>IF(K52="","",IF(K52="Completar datos","Faltan campos clave para evaluar.",IF(AND(Configuración!$B$10="Sí",H52&gt;0),"Tiene saldo vencido: no aprobar más crédito hasta regularizar.",IF(OR(F52="Malo",F52="Con atrasos"),"Historial con atrasos: vender de contado o revisar cuando mejore el pago.",IF(AND(F52="Sin historial",J52&lt;D52*Configuración!$B$8),"Sin historial y anticipo insuficiente: solicitar anticipo o vender de contado.",IF(AND(E52&lt;Configuración!$B$4,I52&gt;Configuración!$B$5),"Margen bajo y plazo largo: gerencia debe validar si conviene financiar.",IF(G52&gt;D52*Configuración!$B$9,"Saldo pendiente alto frente al pedido: revisar exposición acumulada.",IF(AND(C52="Nuevo",J52&gt;=D52*Configuración!$B$8),"Cliente nuevo con anticipo suficiente: aprobar solo con límite y plazo corto.",IF(F52="Regular","Historial regular: reducir límite, acortar plazo o pedir anticipo.",IF(F52="Sin historial","Sin historial: aprobar solo con condiciones controladas.","Buen historial y sin alertas según configuración."))))))))))</f>
        <v/>
      </c>
      <c r="N52" s="12" t="str">
        <f>IF(K52="","",IF(K52="Aprobado",MAX(0,D52-J52),IF(K52="Aprobado con condiciones",MAX(0,MIN(D52-J52,D52*Configuración!$B$7)),IF(K52="Revisión manual","Revisar",0))))</f>
        <v/>
      </c>
      <c r="O52" s="13" t="str">
        <f>IF(K52="","",IF(K52="Aprobado",MIN(I52,Configuración!$B$5),IF(K52="Aprobado con condiciones",MIN(I52,Configuración!$B$6),IF(K52="Revisión manual","Revisar",0))))</f>
        <v/>
      </c>
      <c r="P52" s="9"/>
      <c r="Q52" s="9"/>
      <c r="R52" s="9"/>
    </row>
    <row r="53" spans="1:18" ht="17.55" customHeight="1">
      <c r="A53" s="8"/>
      <c r="B53" s="9"/>
      <c r="C53" s="9"/>
      <c r="D53" s="10"/>
      <c r="E53" s="15"/>
      <c r="F53" s="9"/>
      <c r="G53" s="10"/>
      <c r="H53" s="10"/>
      <c r="I53" s="10"/>
      <c r="J53" s="10"/>
      <c r="K53" s="11" t="str">
        <f>IF(COUNTBLANK(B53:J53)=9,"",IF(COUNTBLANK(B53:J53)&gt;0,"Completar datos",IF(D53&lt;=0,"Completar datos",IF(AND(Configuración!$B$10="Sí",H53&gt;0),"Crédito suspendido",IF(OR(F53="Malo",F53="Con atrasos"),"Venta de contado",IF(AND(F53="Sin historial",J53&lt;D53*Configuración!$B$8),"Venta de contado",IF(AND(E53&lt;Configuración!$B$4,I53&gt;Configuración!$B$5),"Revisión manual",IF(G53&gt;D53*Configuración!$B$9,"Revisión manual",IF(OR(C53="Nuevo",F53="Sin historial",F53="Regular",E53&lt;Configuración!$B$4,I53&gt;Configuración!$B$5),"Aprobado con condiciones","Aprobado")))))))))</f>
        <v/>
      </c>
      <c r="L53" s="11" t="str">
        <f t="shared" si="1"/>
        <v/>
      </c>
      <c r="M53" s="11" t="str">
        <f>IF(K53="","",IF(K53="Completar datos","Faltan campos clave para evaluar.",IF(AND(Configuración!$B$10="Sí",H53&gt;0),"Tiene saldo vencido: no aprobar más crédito hasta regularizar.",IF(OR(F53="Malo",F53="Con atrasos"),"Historial con atrasos: vender de contado o revisar cuando mejore el pago.",IF(AND(F53="Sin historial",J53&lt;D53*Configuración!$B$8),"Sin historial y anticipo insuficiente: solicitar anticipo o vender de contado.",IF(AND(E53&lt;Configuración!$B$4,I53&gt;Configuración!$B$5),"Margen bajo y plazo largo: gerencia debe validar si conviene financiar.",IF(G53&gt;D53*Configuración!$B$9,"Saldo pendiente alto frente al pedido: revisar exposición acumulada.",IF(AND(C53="Nuevo",J53&gt;=D53*Configuración!$B$8),"Cliente nuevo con anticipo suficiente: aprobar solo con límite y plazo corto.",IF(F53="Regular","Historial regular: reducir límite, acortar plazo o pedir anticipo.",IF(F53="Sin historial","Sin historial: aprobar solo con condiciones controladas.","Buen historial y sin alertas según configuración."))))))))))</f>
        <v/>
      </c>
      <c r="N53" s="12" t="str">
        <f>IF(K53="","",IF(K53="Aprobado",MAX(0,D53-J53),IF(K53="Aprobado con condiciones",MAX(0,MIN(D53-J53,D53*Configuración!$B$7)),IF(K53="Revisión manual","Revisar",0))))</f>
        <v/>
      </c>
      <c r="O53" s="13" t="str">
        <f>IF(K53="","",IF(K53="Aprobado",MIN(I53,Configuración!$B$5),IF(K53="Aprobado con condiciones",MIN(I53,Configuración!$B$6),IF(K53="Revisión manual","Revisar",0))))</f>
        <v/>
      </c>
      <c r="P53" s="9"/>
      <c r="Q53" s="9"/>
      <c r="R53" s="9"/>
    </row>
    <row r="54" spans="1:18" ht="17.55" customHeight="1">
      <c r="A54" s="8"/>
      <c r="B54" s="9"/>
      <c r="C54" s="9"/>
      <c r="D54" s="10"/>
      <c r="E54" s="15"/>
      <c r="F54" s="9"/>
      <c r="G54" s="10"/>
      <c r="H54" s="10"/>
      <c r="I54" s="10"/>
      <c r="J54" s="10"/>
      <c r="K54" s="11" t="str">
        <f>IF(COUNTBLANK(B54:J54)=9,"",IF(COUNTBLANK(B54:J54)&gt;0,"Completar datos",IF(D54&lt;=0,"Completar datos",IF(AND(Configuración!$B$10="Sí",H54&gt;0),"Crédito suspendido",IF(OR(F54="Malo",F54="Con atrasos"),"Venta de contado",IF(AND(F54="Sin historial",J54&lt;D54*Configuración!$B$8),"Venta de contado",IF(AND(E54&lt;Configuración!$B$4,I54&gt;Configuración!$B$5),"Revisión manual",IF(G54&gt;D54*Configuración!$B$9,"Revisión manual",IF(OR(C54="Nuevo",F54="Sin historial",F54="Regular",E54&lt;Configuración!$B$4,I54&gt;Configuración!$B$5),"Aprobado con condiciones","Aprobado")))))))))</f>
        <v/>
      </c>
      <c r="L54" s="11" t="str">
        <f t="shared" si="1"/>
        <v/>
      </c>
      <c r="M54" s="11" t="str">
        <f>IF(K54="","",IF(K54="Completar datos","Faltan campos clave para evaluar.",IF(AND(Configuración!$B$10="Sí",H54&gt;0),"Tiene saldo vencido: no aprobar más crédito hasta regularizar.",IF(OR(F54="Malo",F54="Con atrasos"),"Historial con atrasos: vender de contado o revisar cuando mejore el pago.",IF(AND(F54="Sin historial",J54&lt;D54*Configuración!$B$8),"Sin historial y anticipo insuficiente: solicitar anticipo o vender de contado.",IF(AND(E54&lt;Configuración!$B$4,I54&gt;Configuración!$B$5),"Margen bajo y plazo largo: gerencia debe validar si conviene financiar.",IF(G54&gt;D54*Configuración!$B$9,"Saldo pendiente alto frente al pedido: revisar exposición acumulada.",IF(AND(C54="Nuevo",J54&gt;=D54*Configuración!$B$8),"Cliente nuevo con anticipo suficiente: aprobar solo con límite y plazo corto.",IF(F54="Regular","Historial regular: reducir límite, acortar plazo o pedir anticipo.",IF(F54="Sin historial","Sin historial: aprobar solo con condiciones controladas.","Buen historial y sin alertas según configuración."))))))))))</f>
        <v/>
      </c>
      <c r="N54" s="12" t="str">
        <f>IF(K54="","",IF(K54="Aprobado",MAX(0,D54-J54),IF(K54="Aprobado con condiciones",MAX(0,MIN(D54-J54,D54*Configuración!$B$7)),IF(K54="Revisión manual","Revisar",0))))</f>
        <v/>
      </c>
      <c r="O54" s="13" t="str">
        <f>IF(K54="","",IF(K54="Aprobado",MIN(I54,Configuración!$B$5),IF(K54="Aprobado con condiciones",MIN(I54,Configuración!$B$6),IF(K54="Revisión manual","Revisar",0))))</f>
        <v/>
      </c>
      <c r="P54" s="9"/>
      <c r="Q54" s="9"/>
      <c r="R54" s="9"/>
    </row>
    <row r="55" spans="1:18" ht="17.55" customHeight="1">
      <c r="A55" s="8"/>
      <c r="B55" s="9"/>
      <c r="C55" s="9"/>
      <c r="D55" s="10"/>
      <c r="E55" s="15"/>
      <c r="F55" s="9"/>
      <c r="G55" s="10"/>
      <c r="H55" s="10"/>
      <c r="I55" s="10"/>
      <c r="J55" s="10"/>
      <c r="K55" s="11" t="str">
        <f>IF(COUNTBLANK(B55:J55)=9,"",IF(COUNTBLANK(B55:J55)&gt;0,"Completar datos",IF(D55&lt;=0,"Completar datos",IF(AND(Configuración!$B$10="Sí",H55&gt;0),"Crédito suspendido",IF(OR(F55="Malo",F55="Con atrasos"),"Venta de contado",IF(AND(F55="Sin historial",J55&lt;D55*Configuración!$B$8),"Venta de contado",IF(AND(E55&lt;Configuración!$B$4,I55&gt;Configuración!$B$5),"Revisión manual",IF(G55&gt;D55*Configuración!$B$9,"Revisión manual",IF(OR(C55="Nuevo",F55="Sin historial",F55="Regular",E55&lt;Configuración!$B$4,I55&gt;Configuración!$B$5),"Aprobado con condiciones","Aprobado")))))))))</f>
        <v/>
      </c>
      <c r="L55" s="11" t="str">
        <f t="shared" si="1"/>
        <v/>
      </c>
      <c r="M55" s="11" t="str">
        <f>IF(K55="","",IF(K55="Completar datos","Faltan campos clave para evaluar.",IF(AND(Configuración!$B$10="Sí",H55&gt;0),"Tiene saldo vencido: no aprobar más crédito hasta regularizar.",IF(OR(F55="Malo",F55="Con atrasos"),"Historial con atrasos: vender de contado o revisar cuando mejore el pago.",IF(AND(F55="Sin historial",J55&lt;D55*Configuración!$B$8),"Sin historial y anticipo insuficiente: solicitar anticipo o vender de contado.",IF(AND(E55&lt;Configuración!$B$4,I55&gt;Configuración!$B$5),"Margen bajo y plazo largo: gerencia debe validar si conviene financiar.",IF(G55&gt;D55*Configuración!$B$9,"Saldo pendiente alto frente al pedido: revisar exposición acumulada.",IF(AND(C55="Nuevo",J55&gt;=D55*Configuración!$B$8),"Cliente nuevo con anticipo suficiente: aprobar solo con límite y plazo corto.",IF(F55="Regular","Historial regular: reducir límite, acortar plazo o pedir anticipo.",IF(F55="Sin historial","Sin historial: aprobar solo con condiciones controladas.","Buen historial y sin alertas según configuración."))))))))))</f>
        <v/>
      </c>
      <c r="N55" s="12" t="str">
        <f>IF(K55="","",IF(K55="Aprobado",MAX(0,D55-J55),IF(K55="Aprobado con condiciones",MAX(0,MIN(D55-J55,D55*Configuración!$B$7)),IF(K55="Revisión manual","Revisar",0))))</f>
        <v/>
      </c>
      <c r="O55" s="13" t="str">
        <f>IF(K55="","",IF(K55="Aprobado",MIN(I55,Configuración!$B$5),IF(K55="Aprobado con condiciones",MIN(I55,Configuración!$B$6),IF(K55="Revisión manual","Revisar",0))))</f>
        <v/>
      </c>
      <c r="P55" s="9"/>
      <c r="Q55" s="9"/>
      <c r="R55" s="9"/>
    </row>
    <row r="56" spans="1:18" ht="17.55" customHeight="1">
      <c r="A56" s="8"/>
      <c r="B56" s="9"/>
      <c r="C56" s="9"/>
      <c r="D56" s="10"/>
      <c r="E56" s="15"/>
      <c r="F56" s="9"/>
      <c r="G56" s="10"/>
      <c r="H56" s="10"/>
      <c r="I56" s="10"/>
      <c r="J56" s="10"/>
      <c r="K56" s="11" t="str">
        <f>IF(COUNTBLANK(B56:J56)=9,"",IF(COUNTBLANK(B56:J56)&gt;0,"Completar datos",IF(D56&lt;=0,"Completar datos",IF(AND(Configuración!$B$10="Sí",H56&gt;0),"Crédito suspendido",IF(OR(F56="Malo",F56="Con atrasos"),"Venta de contado",IF(AND(F56="Sin historial",J56&lt;D56*Configuración!$B$8),"Venta de contado",IF(AND(E56&lt;Configuración!$B$4,I56&gt;Configuración!$B$5),"Revisión manual",IF(G56&gt;D56*Configuración!$B$9,"Revisión manual",IF(OR(C56="Nuevo",F56="Sin historial",F56="Regular",E56&lt;Configuración!$B$4,I56&gt;Configuración!$B$5),"Aprobado con condiciones","Aprobado")))))))))</f>
        <v/>
      </c>
      <c r="L56" s="11" t="str">
        <f t="shared" si="1"/>
        <v/>
      </c>
      <c r="M56" s="11" t="str">
        <f>IF(K56="","",IF(K56="Completar datos","Faltan campos clave para evaluar.",IF(AND(Configuración!$B$10="Sí",H56&gt;0),"Tiene saldo vencido: no aprobar más crédito hasta regularizar.",IF(OR(F56="Malo",F56="Con atrasos"),"Historial con atrasos: vender de contado o revisar cuando mejore el pago.",IF(AND(F56="Sin historial",J56&lt;D56*Configuración!$B$8),"Sin historial y anticipo insuficiente: solicitar anticipo o vender de contado.",IF(AND(E56&lt;Configuración!$B$4,I56&gt;Configuración!$B$5),"Margen bajo y plazo largo: gerencia debe validar si conviene financiar.",IF(G56&gt;D56*Configuración!$B$9,"Saldo pendiente alto frente al pedido: revisar exposición acumulada.",IF(AND(C56="Nuevo",J56&gt;=D56*Configuración!$B$8),"Cliente nuevo con anticipo suficiente: aprobar solo con límite y plazo corto.",IF(F56="Regular","Historial regular: reducir límite, acortar plazo o pedir anticipo.",IF(F56="Sin historial","Sin historial: aprobar solo con condiciones controladas.","Buen historial y sin alertas según configuración."))))))))))</f>
        <v/>
      </c>
      <c r="N56" s="12" t="str">
        <f>IF(K56="","",IF(K56="Aprobado",MAX(0,D56-J56),IF(K56="Aprobado con condiciones",MAX(0,MIN(D56-J56,D56*Configuración!$B$7)),IF(K56="Revisión manual","Revisar",0))))</f>
        <v/>
      </c>
      <c r="O56" s="13" t="str">
        <f>IF(K56="","",IF(K56="Aprobado",MIN(I56,Configuración!$B$5),IF(K56="Aprobado con condiciones",MIN(I56,Configuración!$B$6),IF(K56="Revisión manual","Revisar",0))))</f>
        <v/>
      </c>
      <c r="P56" s="9"/>
      <c r="Q56" s="9"/>
      <c r="R56" s="9"/>
    </row>
    <row r="57" spans="1:18" ht="17.55" customHeight="1">
      <c r="A57" s="8"/>
      <c r="B57" s="9"/>
      <c r="C57" s="9"/>
      <c r="D57" s="10"/>
      <c r="E57" s="15"/>
      <c r="F57" s="9"/>
      <c r="G57" s="10"/>
      <c r="H57" s="10"/>
      <c r="I57" s="10"/>
      <c r="J57" s="10"/>
      <c r="K57" s="11" t="str">
        <f>IF(COUNTBLANK(B57:J57)=9,"",IF(COUNTBLANK(B57:J57)&gt;0,"Completar datos",IF(D57&lt;=0,"Completar datos",IF(AND(Configuración!$B$10="Sí",H57&gt;0),"Crédito suspendido",IF(OR(F57="Malo",F57="Con atrasos"),"Venta de contado",IF(AND(F57="Sin historial",J57&lt;D57*Configuración!$B$8),"Venta de contado",IF(AND(E57&lt;Configuración!$B$4,I57&gt;Configuración!$B$5),"Revisión manual",IF(G57&gt;D57*Configuración!$B$9,"Revisión manual",IF(OR(C57="Nuevo",F57="Sin historial",F57="Regular",E57&lt;Configuración!$B$4,I57&gt;Configuración!$B$5),"Aprobado con condiciones","Aprobado")))))))))</f>
        <v/>
      </c>
      <c r="L57" s="11" t="str">
        <f t="shared" si="1"/>
        <v/>
      </c>
      <c r="M57" s="11" t="str">
        <f>IF(K57="","",IF(K57="Completar datos","Faltan campos clave para evaluar.",IF(AND(Configuración!$B$10="Sí",H57&gt;0),"Tiene saldo vencido: no aprobar más crédito hasta regularizar.",IF(OR(F57="Malo",F57="Con atrasos"),"Historial con atrasos: vender de contado o revisar cuando mejore el pago.",IF(AND(F57="Sin historial",J57&lt;D57*Configuración!$B$8),"Sin historial y anticipo insuficiente: solicitar anticipo o vender de contado.",IF(AND(E57&lt;Configuración!$B$4,I57&gt;Configuración!$B$5),"Margen bajo y plazo largo: gerencia debe validar si conviene financiar.",IF(G57&gt;D57*Configuración!$B$9,"Saldo pendiente alto frente al pedido: revisar exposición acumulada.",IF(AND(C57="Nuevo",J57&gt;=D57*Configuración!$B$8),"Cliente nuevo con anticipo suficiente: aprobar solo con límite y plazo corto.",IF(F57="Regular","Historial regular: reducir límite, acortar plazo o pedir anticipo.",IF(F57="Sin historial","Sin historial: aprobar solo con condiciones controladas.","Buen historial y sin alertas según configuración."))))))))))</f>
        <v/>
      </c>
      <c r="N57" s="12" t="str">
        <f>IF(K57="","",IF(K57="Aprobado",MAX(0,D57-J57),IF(K57="Aprobado con condiciones",MAX(0,MIN(D57-J57,D57*Configuración!$B$7)),IF(K57="Revisión manual","Revisar",0))))</f>
        <v/>
      </c>
      <c r="O57" s="13" t="str">
        <f>IF(K57="","",IF(K57="Aprobado",MIN(I57,Configuración!$B$5),IF(K57="Aprobado con condiciones",MIN(I57,Configuración!$B$6),IF(K57="Revisión manual","Revisar",0))))</f>
        <v/>
      </c>
      <c r="P57" s="9"/>
      <c r="Q57" s="9"/>
      <c r="R57" s="9"/>
    </row>
    <row r="58" spans="1:18" ht="17.55" customHeight="1">
      <c r="A58" s="8"/>
      <c r="B58" s="9"/>
      <c r="C58" s="9"/>
      <c r="D58" s="10"/>
      <c r="E58" s="15"/>
      <c r="F58" s="9"/>
      <c r="G58" s="10"/>
      <c r="H58" s="10"/>
      <c r="I58" s="10"/>
      <c r="J58" s="10"/>
      <c r="K58" s="11" t="str">
        <f>IF(COUNTBLANK(B58:J58)=9,"",IF(COUNTBLANK(B58:J58)&gt;0,"Completar datos",IF(D58&lt;=0,"Completar datos",IF(AND(Configuración!$B$10="Sí",H58&gt;0),"Crédito suspendido",IF(OR(F58="Malo",F58="Con atrasos"),"Venta de contado",IF(AND(F58="Sin historial",J58&lt;D58*Configuración!$B$8),"Venta de contado",IF(AND(E58&lt;Configuración!$B$4,I58&gt;Configuración!$B$5),"Revisión manual",IF(G58&gt;D58*Configuración!$B$9,"Revisión manual",IF(OR(C58="Nuevo",F58="Sin historial",F58="Regular",E58&lt;Configuración!$B$4,I58&gt;Configuración!$B$5),"Aprobado con condiciones","Aprobado")))))))))</f>
        <v/>
      </c>
      <c r="L58" s="11" t="str">
        <f t="shared" si="1"/>
        <v/>
      </c>
      <c r="M58" s="11" t="str">
        <f>IF(K58="","",IF(K58="Completar datos","Faltan campos clave para evaluar.",IF(AND(Configuración!$B$10="Sí",H58&gt;0),"Tiene saldo vencido: no aprobar más crédito hasta regularizar.",IF(OR(F58="Malo",F58="Con atrasos"),"Historial con atrasos: vender de contado o revisar cuando mejore el pago.",IF(AND(F58="Sin historial",J58&lt;D58*Configuración!$B$8),"Sin historial y anticipo insuficiente: solicitar anticipo o vender de contado.",IF(AND(E58&lt;Configuración!$B$4,I58&gt;Configuración!$B$5),"Margen bajo y plazo largo: gerencia debe validar si conviene financiar.",IF(G58&gt;D58*Configuración!$B$9,"Saldo pendiente alto frente al pedido: revisar exposición acumulada.",IF(AND(C58="Nuevo",J58&gt;=D58*Configuración!$B$8),"Cliente nuevo con anticipo suficiente: aprobar solo con límite y plazo corto.",IF(F58="Regular","Historial regular: reducir límite, acortar plazo o pedir anticipo.",IF(F58="Sin historial","Sin historial: aprobar solo con condiciones controladas.","Buen historial y sin alertas según configuración."))))))))))</f>
        <v/>
      </c>
      <c r="N58" s="12" t="str">
        <f>IF(K58="","",IF(K58="Aprobado",MAX(0,D58-J58),IF(K58="Aprobado con condiciones",MAX(0,MIN(D58-J58,D58*Configuración!$B$7)),IF(K58="Revisión manual","Revisar",0))))</f>
        <v/>
      </c>
      <c r="O58" s="13" t="str">
        <f>IF(K58="","",IF(K58="Aprobado",MIN(I58,Configuración!$B$5),IF(K58="Aprobado con condiciones",MIN(I58,Configuración!$B$6),IF(K58="Revisión manual","Revisar",0))))</f>
        <v/>
      </c>
      <c r="P58" s="9"/>
      <c r="Q58" s="9"/>
      <c r="R58" s="9"/>
    </row>
    <row r="59" spans="1:18" ht="17.55" customHeight="1">
      <c r="A59" s="8"/>
      <c r="B59" s="9"/>
      <c r="C59" s="9"/>
      <c r="D59" s="10"/>
      <c r="E59" s="15"/>
      <c r="F59" s="9"/>
      <c r="G59" s="10"/>
      <c r="H59" s="10"/>
      <c r="I59" s="10"/>
      <c r="J59" s="10"/>
      <c r="K59" s="11" t="str">
        <f>IF(COUNTBLANK(B59:J59)=9,"",IF(COUNTBLANK(B59:J59)&gt;0,"Completar datos",IF(D59&lt;=0,"Completar datos",IF(AND(Configuración!$B$10="Sí",H59&gt;0),"Crédito suspendido",IF(OR(F59="Malo",F59="Con atrasos"),"Venta de contado",IF(AND(F59="Sin historial",J59&lt;D59*Configuración!$B$8),"Venta de contado",IF(AND(E59&lt;Configuración!$B$4,I59&gt;Configuración!$B$5),"Revisión manual",IF(G59&gt;D59*Configuración!$B$9,"Revisión manual",IF(OR(C59="Nuevo",F59="Sin historial",F59="Regular",E59&lt;Configuración!$B$4,I59&gt;Configuración!$B$5),"Aprobado con condiciones","Aprobado")))))))))</f>
        <v/>
      </c>
      <c r="L59" s="11" t="str">
        <f t="shared" si="1"/>
        <v/>
      </c>
      <c r="M59" s="11" t="str">
        <f>IF(K59="","",IF(K59="Completar datos","Faltan campos clave para evaluar.",IF(AND(Configuración!$B$10="Sí",H59&gt;0),"Tiene saldo vencido: no aprobar más crédito hasta regularizar.",IF(OR(F59="Malo",F59="Con atrasos"),"Historial con atrasos: vender de contado o revisar cuando mejore el pago.",IF(AND(F59="Sin historial",J59&lt;D59*Configuración!$B$8),"Sin historial y anticipo insuficiente: solicitar anticipo o vender de contado.",IF(AND(E59&lt;Configuración!$B$4,I59&gt;Configuración!$B$5),"Margen bajo y plazo largo: gerencia debe validar si conviene financiar.",IF(G59&gt;D59*Configuración!$B$9,"Saldo pendiente alto frente al pedido: revisar exposición acumulada.",IF(AND(C59="Nuevo",J59&gt;=D59*Configuración!$B$8),"Cliente nuevo con anticipo suficiente: aprobar solo con límite y plazo corto.",IF(F59="Regular","Historial regular: reducir límite, acortar plazo o pedir anticipo.",IF(F59="Sin historial","Sin historial: aprobar solo con condiciones controladas.","Buen historial y sin alertas según configuración."))))))))))</f>
        <v/>
      </c>
      <c r="N59" s="12" t="str">
        <f>IF(K59="","",IF(K59="Aprobado",MAX(0,D59-J59),IF(K59="Aprobado con condiciones",MAX(0,MIN(D59-J59,D59*Configuración!$B$7)),IF(K59="Revisión manual","Revisar",0))))</f>
        <v/>
      </c>
      <c r="O59" s="13" t="str">
        <f>IF(K59="","",IF(K59="Aprobado",MIN(I59,Configuración!$B$5),IF(K59="Aprobado con condiciones",MIN(I59,Configuración!$B$6),IF(K59="Revisión manual","Revisar",0))))</f>
        <v/>
      </c>
      <c r="P59" s="9"/>
      <c r="Q59" s="9"/>
      <c r="R59" s="9"/>
    </row>
    <row r="60" spans="1:18" ht="17.55" customHeight="1">
      <c r="A60" s="8"/>
      <c r="B60" s="9"/>
      <c r="C60" s="9"/>
      <c r="D60" s="10"/>
      <c r="E60" s="15"/>
      <c r="F60" s="9"/>
      <c r="G60" s="10"/>
      <c r="H60" s="10"/>
      <c r="I60" s="10"/>
      <c r="J60" s="10"/>
      <c r="K60" s="11" t="str">
        <f>IF(COUNTBLANK(B60:J60)=9,"",IF(COUNTBLANK(B60:J60)&gt;0,"Completar datos",IF(D60&lt;=0,"Completar datos",IF(AND(Configuración!$B$10="Sí",H60&gt;0),"Crédito suspendido",IF(OR(F60="Malo",F60="Con atrasos"),"Venta de contado",IF(AND(F60="Sin historial",J60&lt;D60*Configuración!$B$8),"Venta de contado",IF(AND(E60&lt;Configuración!$B$4,I60&gt;Configuración!$B$5),"Revisión manual",IF(G60&gt;D60*Configuración!$B$9,"Revisión manual",IF(OR(C60="Nuevo",F60="Sin historial",F60="Regular",E60&lt;Configuración!$B$4,I60&gt;Configuración!$B$5),"Aprobado con condiciones","Aprobado")))))))))</f>
        <v/>
      </c>
      <c r="L60" s="11" t="str">
        <f t="shared" si="1"/>
        <v/>
      </c>
      <c r="M60" s="11" t="str">
        <f>IF(K60="","",IF(K60="Completar datos","Faltan campos clave para evaluar.",IF(AND(Configuración!$B$10="Sí",H60&gt;0),"Tiene saldo vencido: no aprobar más crédito hasta regularizar.",IF(OR(F60="Malo",F60="Con atrasos"),"Historial con atrasos: vender de contado o revisar cuando mejore el pago.",IF(AND(F60="Sin historial",J60&lt;D60*Configuración!$B$8),"Sin historial y anticipo insuficiente: solicitar anticipo o vender de contado.",IF(AND(E60&lt;Configuración!$B$4,I60&gt;Configuración!$B$5),"Margen bajo y plazo largo: gerencia debe validar si conviene financiar.",IF(G60&gt;D60*Configuración!$B$9,"Saldo pendiente alto frente al pedido: revisar exposición acumulada.",IF(AND(C60="Nuevo",J60&gt;=D60*Configuración!$B$8),"Cliente nuevo con anticipo suficiente: aprobar solo con límite y plazo corto.",IF(F60="Regular","Historial regular: reducir límite, acortar plazo o pedir anticipo.",IF(F60="Sin historial","Sin historial: aprobar solo con condiciones controladas.","Buen historial y sin alertas según configuración."))))))))))</f>
        <v/>
      </c>
      <c r="N60" s="12" t="str">
        <f>IF(K60="","",IF(K60="Aprobado",MAX(0,D60-J60),IF(K60="Aprobado con condiciones",MAX(0,MIN(D60-J60,D60*Configuración!$B$7)),IF(K60="Revisión manual","Revisar",0))))</f>
        <v/>
      </c>
      <c r="O60" s="13" t="str">
        <f>IF(K60="","",IF(K60="Aprobado",MIN(I60,Configuración!$B$5),IF(K60="Aprobado con condiciones",MIN(I60,Configuración!$B$6),IF(K60="Revisión manual","Revisar",0))))</f>
        <v/>
      </c>
      <c r="P60" s="9"/>
      <c r="Q60" s="9"/>
      <c r="R60" s="9"/>
    </row>
    <row r="61" spans="1:18" ht="17.55" customHeight="1">
      <c r="A61" s="8"/>
      <c r="B61" s="9"/>
      <c r="C61" s="9"/>
      <c r="D61" s="10"/>
      <c r="E61" s="15"/>
      <c r="F61" s="9"/>
      <c r="G61" s="10"/>
      <c r="H61" s="10"/>
      <c r="I61" s="10"/>
      <c r="J61" s="10"/>
      <c r="K61" s="11" t="str">
        <f>IF(COUNTBLANK(B61:J61)=9,"",IF(COUNTBLANK(B61:J61)&gt;0,"Completar datos",IF(D61&lt;=0,"Completar datos",IF(AND(Configuración!$B$10="Sí",H61&gt;0),"Crédito suspendido",IF(OR(F61="Malo",F61="Con atrasos"),"Venta de contado",IF(AND(F61="Sin historial",J61&lt;D61*Configuración!$B$8),"Venta de contado",IF(AND(E61&lt;Configuración!$B$4,I61&gt;Configuración!$B$5),"Revisión manual",IF(G61&gt;D61*Configuración!$B$9,"Revisión manual",IF(OR(C61="Nuevo",F61="Sin historial",F61="Regular",E61&lt;Configuración!$B$4,I61&gt;Configuración!$B$5),"Aprobado con condiciones","Aprobado")))))))))</f>
        <v/>
      </c>
      <c r="L61" s="11" t="str">
        <f t="shared" si="1"/>
        <v/>
      </c>
      <c r="M61" s="11" t="str">
        <f>IF(K61="","",IF(K61="Completar datos","Faltan campos clave para evaluar.",IF(AND(Configuración!$B$10="Sí",H61&gt;0),"Tiene saldo vencido: no aprobar más crédito hasta regularizar.",IF(OR(F61="Malo",F61="Con atrasos"),"Historial con atrasos: vender de contado o revisar cuando mejore el pago.",IF(AND(F61="Sin historial",J61&lt;D61*Configuración!$B$8),"Sin historial y anticipo insuficiente: solicitar anticipo o vender de contado.",IF(AND(E61&lt;Configuración!$B$4,I61&gt;Configuración!$B$5),"Margen bajo y plazo largo: gerencia debe validar si conviene financiar.",IF(G61&gt;D61*Configuración!$B$9,"Saldo pendiente alto frente al pedido: revisar exposición acumulada.",IF(AND(C61="Nuevo",J61&gt;=D61*Configuración!$B$8),"Cliente nuevo con anticipo suficiente: aprobar solo con límite y plazo corto.",IF(F61="Regular","Historial regular: reducir límite, acortar plazo o pedir anticipo.",IF(F61="Sin historial","Sin historial: aprobar solo con condiciones controladas.","Buen historial y sin alertas según configuración."))))))))))</f>
        <v/>
      </c>
      <c r="N61" s="12" t="str">
        <f>IF(K61="","",IF(K61="Aprobado",MAX(0,D61-J61),IF(K61="Aprobado con condiciones",MAX(0,MIN(D61-J61,D61*Configuración!$B$7)),IF(K61="Revisión manual","Revisar",0))))</f>
        <v/>
      </c>
      <c r="O61" s="13" t="str">
        <f>IF(K61="","",IF(K61="Aprobado",MIN(I61,Configuración!$B$5),IF(K61="Aprobado con condiciones",MIN(I61,Configuración!$B$6),IF(K61="Revisión manual","Revisar",0))))</f>
        <v/>
      </c>
      <c r="P61" s="9"/>
      <c r="Q61" s="9"/>
      <c r="R61" s="9"/>
    </row>
    <row r="62" spans="1:18" ht="17.55" customHeight="1">
      <c r="A62" s="8"/>
      <c r="B62" s="9"/>
      <c r="C62" s="9"/>
      <c r="D62" s="10"/>
      <c r="E62" s="15"/>
      <c r="F62" s="9"/>
      <c r="G62" s="10"/>
      <c r="H62" s="10"/>
      <c r="I62" s="10"/>
      <c r="J62" s="10"/>
      <c r="K62" s="11" t="str">
        <f>IF(COUNTBLANK(B62:J62)=9,"",IF(COUNTBLANK(B62:J62)&gt;0,"Completar datos",IF(D62&lt;=0,"Completar datos",IF(AND(Configuración!$B$10="Sí",H62&gt;0),"Crédito suspendido",IF(OR(F62="Malo",F62="Con atrasos"),"Venta de contado",IF(AND(F62="Sin historial",J62&lt;D62*Configuración!$B$8),"Venta de contado",IF(AND(E62&lt;Configuración!$B$4,I62&gt;Configuración!$B$5),"Revisión manual",IF(G62&gt;D62*Configuración!$B$9,"Revisión manual",IF(OR(C62="Nuevo",F62="Sin historial",F62="Regular",E62&lt;Configuración!$B$4,I62&gt;Configuración!$B$5),"Aprobado con condiciones","Aprobado")))))))))</f>
        <v/>
      </c>
      <c r="L62" s="11" t="str">
        <f t="shared" si="1"/>
        <v/>
      </c>
      <c r="M62" s="11" t="str">
        <f>IF(K62="","",IF(K62="Completar datos","Faltan campos clave para evaluar.",IF(AND(Configuración!$B$10="Sí",H62&gt;0),"Tiene saldo vencido: no aprobar más crédito hasta regularizar.",IF(OR(F62="Malo",F62="Con atrasos"),"Historial con atrasos: vender de contado o revisar cuando mejore el pago.",IF(AND(F62="Sin historial",J62&lt;D62*Configuración!$B$8),"Sin historial y anticipo insuficiente: solicitar anticipo o vender de contado.",IF(AND(E62&lt;Configuración!$B$4,I62&gt;Configuración!$B$5),"Margen bajo y plazo largo: gerencia debe validar si conviene financiar.",IF(G62&gt;D62*Configuración!$B$9,"Saldo pendiente alto frente al pedido: revisar exposición acumulada.",IF(AND(C62="Nuevo",J62&gt;=D62*Configuración!$B$8),"Cliente nuevo con anticipo suficiente: aprobar solo con límite y plazo corto.",IF(F62="Regular","Historial regular: reducir límite, acortar plazo o pedir anticipo.",IF(F62="Sin historial","Sin historial: aprobar solo con condiciones controladas.","Buen historial y sin alertas según configuración."))))))))))</f>
        <v/>
      </c>
      <c r="N62" s="12" t="str">
        <f>IF(K62="","",IF(K62="Aprobado",MAX(0,D62-J62),IF(K62="Aprobado con condiciones",MAX(0,MIN(D62-J62,D62*Configuración!$B$7)),IF(K62="Revisión manual","Revisar",0))))</f>
        <v/>
      </c>
      <c r="O62" s="13" t="str">
        <f>IF(K62="","",IF(K62="Aprobado",MIN(I62,Configuración!$B$5),IF(K62="Aprobado con condiciones",MIN(I62,Configuración!$B$6),IF(K62="Revisión manual","Revisar",0))))</f>
        <v/>
      </c>
      <c r="P62" s="9"/>
      <c r="Q62" s="9"/>
      <c r="R62" s="9"/>
    </row>
    <row r="63" spans="1:18" ht="17.55" customHeight="1">
      <c r="A63" s="8"/>
      <c r="B63" s="9"/>
      <c r="C63" s="9"/>
      <c r="D63" s="10"/>
      <c r="E63" s="15"/>
      <c r="F63" s="9"/>
      <c r="G63" s="10"/>
      <c r="H63" s="10"/>
      <c r="I63" s="10"/>
      <c r="J63" s="10"/>
      <c r="K63" s="11" t="str">
        <f>IF(COUNTBLANK(B63:J63)=9,"",IF(COUNTBLANK(B63:J63)&gt;0,"Completar datos",IF(D63&lt;=0,"Completar datos",IF(AND(Configuración!$B$10="Sí",H63&gt;0),"Crédito suspendido",IF(OR(F63="Malo",F63="Con atrasos"),"Venta de contado",IF(AND(F63="Sin historial",J63&lt;D63*Configuración!$B$8),"Venta de contado",IF(AND(E63&lt;Configuración!$B$4,I63&gt;Configuración!$B$5),"Revisión manual",IF(G63&gt;D63*Configuración!$B$9,"Revisión manual",IF(OR(C63="Nuevo",F63="Sin historial",F63="Regular",E63&lt;Configuración!$B$4,I63&gt;Configuración!$B$5),"Aprobado con condiciones","Aprobado")))))))))</f>
        <v/>
      </c>
      <c r="L63" s="11" t="str">
        <f t="shared" si="1"/>
        <v/>
      </c>
      <c r="M63" s="11" t="str">
        <f>IF(K63="","",IF(K63="Completar datos","Faltan campos clave para evaluar.",IF(AND(Configuración!$B$10="Sí",H63&gt;0),"Tiene saldo vencido: no aprobar más crédito hasta regularizar.",IF(OR(F63="Malo",F63="Con atrasos"),"Historial con atrasos: vender de contado o revisar cuando mejore el pago.",IF(AND(F63="Sin historial",J63&lt;D63*Configuración!$B$8),"Sin historial y anticipo insuficiente: solicitar anticipo o vender de contado.",IF(AND(E63&lt;Configuración!$B$4,I63&gt;Configuración!$B$5),"Margen bajo y plazo largo: gerencia debe validar si conviene financiar.",IF(G63&gt;D63*Configuración!$B$9,"Saldo pendiente alto frente al pedido: revisar exposición acumulada.",IF(AND(C63="Nuevo",J63&gt;=D63*Configuración!$B$8),"Cliente nuevo con anticipo suficiente: aprobar solo con límite y plazo corto.",IF(F63="Regular","Historial regular: reducir límite, acortar plazo o pedir anticipo.",IF(F63="Sin historial","Sin historial: aprobar solo con condiciones controladas.","Buen historial y sin alertas según configuración."))))))))))</f>
        <v/>
      </c>
      <c r="N63" s="12" t="str">
        <f>IF(K63="","",IF(K63="Aprobado",MAX(0,D63-J63),IF(K63="Aprobado con condiciones",MAX(0,MIN(D63-J63,D63*Configuración!$B$7)),IF(K63="Revisión manual","Revisar",0))))</f>
        <v/>
      </c>
      <c r="O63" s="13" t="str">
        <f>IF(K63="","",IF(K63="Aprobado",MIN(I63,Configuración!$B$5),IF(K63="Aprobado con condiciones",MIN(I63,Configuración!$B$6),IF(K63="Revisión manual","Revisar",0))))</f>
        <v/>
      </c>
      <c r="P63" s="9"/>
      <c r="Q63" s="9"/>
      <c r="R63" s="9"/>
    </row>
    <row r="64" spans="1:18" ht="17.55" customHeight="1">
      <c r="A64" s="8"/>
      <c r="B64" s="9"/>
      <c r="C64" s="9"/>
      <c r="D64" s="10"/>
      <c r="E64" s="15"/>
      <c r="F64" s="9"/>
      <c r="G64" s="10"/>
      <c r="H64" s="10"/>
      <c r="I64" s="10"/>
      <c r="J64" s="10"/>
      <c r="K64" s="11" t="str">
        <f>IF(COUNTBLANK(B64:J64)=9,"",IF(COUNTBLANK(B64:J64)&gt;0,"Completar datos",IF(D64&lt;=0,"Completar datos",IF(AND(Configuración!$B$10="Sí",H64&gt;0),"Crédito suspendido",IF(OR(F64="Malo",F64="Con atrasos"),"Venta de contado",IF(AND(F64="Sin historial",J64&lt;D64*Configuración!$B$8),"Venta de contado",IF(AND(E64&lt;Configuración!$B$4,I64&gt;Configuración!$B$5),"Revisión manual",IF(G64&gt;D64*Configuración!$B$9,"Revisión manual",IF(OR(C64="Nuevo",F64="Sin historial",F64="Regular",E64&lt;Configuración!$B$4,I64&gt;Configuración!$B$5),"Aprobado con condiciones","Aprobado")))))))))</f>
        <v/>
      </c>
      <c r="L64" s="11" t="str">
        <f t="shared" si="1"/>
        <v/>
      </c>
      <c r="M64" s="11" t="str">
        <f>IF(K64="","",IF(K64="Completar datos","Faltan campos clave para evaluar.",IF(AND(Configuración!$B$10="Sí",H64&gt;0),"Tiene saldo vencido: no aprobar más crédito hasta regularizar.",IF(OR(F64="Malo",F64="Con atrasos"),"Historial con atrasos: vender de contado o revisar cuando mejore el pago.",IF(AND(F64="Sin historial",J64&lt;D64*Configuración!$B$8),"Sin historial y anticipo insuficiente: solicitar anticipo o vender de contado.",IF(AND(E64&lt;Configuración!$B$4,I64&gt;Configuración!$B$5),"Margen bajo y plazo largo: gerencia debe validar si conviene financiar.",IF(G64&gt;D64*Configuración!$B$9,"Saldo pendiente alto frente al pedido: revisar exposición acumulada.",IF(AND(C64="Nuevo",J64&gt;=D64*Configuración!$B$8),"Cliente nuevo con anticipo suficiente: aprobar solo con límite y plazo corto.",IF(F64="Regular","Historial regular: reducir límite, acortar plazo o pedir anticipo.",IF(F64="Sin historial","Sin historial: aprobar solo con condiciones controladas.","Buen historial y sin alertas según configuración."))))))))))</f>
        <v/>
      </c>
      <c r="N64" s="12" t="str">
        <f>IF(K64="","",IF(K64="Aprobado",MAX(0,D64-J64),IF(K64="Aprobado con condiciones",MAX(0,MIN(D64-J64,D64*Configuración!$B$7)),IF(K64="Revisión manual","Revisar",0))))</f>
        <v/>
      </c>
      <c r="O64" s="13" t="str">
        <f>IF(K64="","",IF(K64="Aprobado",MIN(I64,Configuración!$B$5),IF(K64="Aprobado con condiciones",MIN(I64,Configuración!$B$6),IF(K64="Revisión manual","Revisar",0))))</f>
        <v/>
      </c>
      <c r="P64" s="9"/>
      <c r="Q64" s="9"/>
      <c r="R64" s="9"/>
    </row>
    <row r="65" spans="1:18" ht="17.55" customHeight="1">
      <c r="A65" s="8"/>
      <c r="B65" s="9"/>
      <c r="C65" s="9"/>
      <c r="D65" s="10"/>
      <c r="E65" s="15"/>
      <c r="F65" s="9"/>
      <c r="G65" s="10"/>
      <c r="H65" s="10"/>
      <c r="I65" s="10"/>
      <c r="J65" s="10"/>
      <c r="K65" s="11" t="str">
        <f>IF(COUNTBLANK(B65:J65)=9,"",IF(COUNTBLANK(B65:J65)&gt;0,"Completar datos",IF(D65&lt;=0,"Completar datos",IF(AND(Configuración!$B$10="Sí",H65&gt;0),"Crédito suspendido",IF(OR(F65="Malo",F65="Con atrasos"),"Venta de contado",IF(AND(F65="Sin historial",J65&lt;D65*Configuración!$B$8),"Venta de contado",IF(AND(E65&lt;Configuración!$B$4,I65&gt;Configuración!$B$5),"Revisión manual",IF(G65&gt;D65*Configuración!$B$9,"Revisión manual",IF(OR(C65="Nuevo",F65="Sin historial",F65="Regular",E65&lt;Configuración!$B$4,I65&gt;Configuración!$B$5),"Aprobado con condiciones","Aprobado")))))))))</f>
        <v/>
      </c>
      <c r="L65" s="11" t="str">
        <f t="shared" si="1"/>
        <v/>
      </c>
      <c r="M65" s="11" t="str">
        <f>IF(K65="","",IF(K65="Completar datos","Faltan campos clave para evaluar.",IF(AND(Configuración!$B$10="Sí",H65&gt;0),"Tiene saldo vencido: no aprobar más crédito hasta regularizar.",IF(OR(F65="Malo",F65="Con atrasos"),"Historial con atrasos: vender de contado o revisar cuando mejore el pago.",IF(AND(F65="Sin historial",J65&lt;D65*Configuración!$B$8),"Sin historial y anticipo insuficiente: solicitar anticipo o vender de contado.",IF(AND(E65&lt;Configuración!$B$4,I65&gt;Configuración!$B$5),"Margen bajo y plazo largo: gerencia debe validar si conviene financiar.",IF(G65&gt;D65*Configuración!$B$9,"Saldo pendiente alto frente al pedido: revisar exposición acumulada.",IF(AND(C65="Nuevo",J65&gt;=D65*Configuración!$B$8),"Cliente nuevo con anticipo suficiente: aprobar solo con límite y plazo corto.",IF(F65="Regular","Historial regular: reducir límite, acortar plazo o pedir anticipo.",IF(F65="Sin historial","Sin historial: aprobar solo con condiciones controladas.","Buen historial y sin alertas según configuración."))))))))))</f>
        <v/>
      </c>
      <c r="N65" s="12" t="str">
        <f>IF(K65="","",IF(K65="Aprobado",MAX(0,D65-J65),IF(K65="Aprobado con condiciones",MAX(0,MIN(D65-J65,D65*Configuración!$B$7)),IF(K65="Revisión manual","Revisar",0))))</f>
        <v/>
      </c>
      <c r="O65" s="13" t="str">
        <f>IF(K65="","",IF(K65="Aprobado",MIN(I65,Configuración!$B$5),IF(K65="Aprobado con condiciones",MIN(I65,Configuración!$B$6),IF(K65="Revisión manual","Revisar",0))))</f>
        <v/>
      </c>
      <c r="P65" s="9"/>
      <c r="Q65" s="9"/>
      <c r="R65" s="9"/>
    </row>
    <row r="66" spans="1:18" ht="17.55" customHeight="1">
      <c r="A66" s="8"/>
      <c r="B66" s="9"/>
      <c r="C66" s="9"/>
      <c r="D66" s="10"/>
      <c r="E66" s="15"/>
      <c r="F66" s="9"/>
      <c r="G66" s="10"/>
      <c r="H66" s="10"/>
      <c r="I66" s="10"/>
      <c r="J66" s="10"/>
      <c r="K66" s="11" t="str">
        <f>IF(COUNTBLANK(B66:J66)=9,"",IF(COUNTBLANK(B66:J66)&gt;0,"Completar datos",IF(D66&lt;=0,"Completar datos",IF(AND(Configuración!$B$10="Sí",H66&gt;0),"Crédito suspendido",IF(OR(F66="Malo",F66="Con atrasos"),"Venta de contado",IF(AND(F66="Sin historial",J66&lt;D66*Configuración!$B$8),"Venta de contado",IF(AND(E66&lt;Configuración!$B$4,I66&gt;Configuración!$B$5),"Revisión manual",IF(G66&gt;D66*Configuración!$B$9,"Revisión manual",IF(OR(C66="Nuevo",F66="Sin historial",F66="Regular",E66&lt;Configuración!$B$4,I66&gt;Configuración!$B$5),"Aprobado con condiciones","Aprobado")))))))))</f>
        <v/>
      </c>
      <c r="L66" s="11" t="str">
        <f t="shared" si="1"/>
        <v/>
      </c>
      <c r="M66" s="11" t="str">
        <f>IF(K66="","",IF(K66="Completar datos","Faltan campos clave para evaluar.",IF(AND(Configuración!$B$10="Sí",H66&gt;0),"Tiene saldo vencido: no aprobar más crédito hasta regularizar.",IF(OR(F66="Malo",F66="Con atrasos"),"Historial con atrasos: vender de contado o revisar cuando mejore el pago.",IF(AND(F66="Sin historial",J66&lt;D66*Configuración!$B$8),"Sin historial y anticipo insuficiente: solicitar anticipo o vender de contado.",IF(AND(E66&lt;Configuración!$B$4,I66&gt;Configuración!$B$5),"Margen bajo y plazo largo: gerencia debe validar si conviene financiar.",IF(G66&gt;D66*Configuración!$B$9,"Saldo pendiente alto frente al pedido: revisar exposición acumulada.",IF(AND(C66="Nuevo",J66&gt;=D66*Configuración!$B$8),"Cliente nuevo con anticipo suficiente: aprobar solo con límite y plazo corto.",IF(F66="Regular","Historial regular: reducir límite, acortar plazo o pedir anticipo.",IF(F66="Sin historial","Sin historial: aprobar solo con condiciones controladas.","Buen historial y sin alertas según configuración."))))))))))</f>
        <v/>
      </c>
      <c r="N66" s="12" t="str">
        <f>IF(K66="","",IF(K66="Aprobado",MAX(0,D66-J66),IF(K66="Aprobado con condiciones",MAX(0,MIN(D66-J66,D66*Configuración!$B$7)),IF(K66="Revisión manual","Revisar",0))))</f>
        <v/>
      </c>
      <c r="O66" s="13" t="str">
        <f>IF(K66="","",IF(K66="Aprobado",MIN(I66,Configuración!$B$5),IF(K66="Aprobado con condiciones",MIN(I66,Configuración!$B$6),IF(K66="Revisión manual","Revisar",0))))</f>
        <v/>
      </c>
      <c r="P66" s="9"/>
      <c r="Q66" s="9"/>
      <c r="R66" s="9"/>
    </row>
    <row r="67" spans="1:18" ht="17.55" customHeight="1">
      <c r="A67" s="8"/>
      <c r="B67" s="9"/>
      <c r="C67" s="9"/>
      <c r="D67" s="10"/>
      <c r="E67" s="15"/>
      <c r="F67" s="9"/>
      <c r="G67" s="10"/>
      <c r="H67" s="10"/>
      <c r="I67" s="10"/>
      <c r="J67" s="10"/>
      <c r="K67" s="11" t="str">
        <f>IF(COUNTBLANK(B67:J67)=9,"",IF(COUNTBLANK(B67:J67)&gt;0,"Completar datos",IF(D67&lt;=0,"Completar datos",IF(AND(Configuración!$B$10="Sí",H67&gt;0),"Crédito suspendido",IF(OR(F67="Malo",F67="Con atrasos"),"Venta de contado",IF(AND(F67="Sin historial",J67&lt;D67*Configuración!$B$8),"Venta de contado",IF(AND(E67&lt;Configuración!$B$4,I67&gt;Configuración!$B$5),"Revisión manual",IF(G67&gt;D67*Configuración!$B$9,"Revisión manual",IF(OR(C67="Nuevo",F67="Sin historial",F67="Regular",E67&lt;Configuración!$B$4,I67&gt;Configuración!$B$5),"Aprobado con condiciones","Aprobado")))))))))</f>
        <v/>
      </c>
      <c r="L67" s="11" t="str">
        <f t="shared" si="1"/>
        <v/>
      </c>
      <c r="M67" s="11" t="str">
        <f>IF(K67="","",IF(K67="Completar datos","Faltan campos clave para evaluar.",IF(AND(Configuración!$B$10="Sí",H67&gt;0),"Tiene saldo vencido: no aprobar más crédito hasta regularizar.",IF(OR(F67="Malo",F67="Con atrasos"),"Historial con atrasos: vender de contado o revisar cuando mejore el pago.",IF(AND(F67="Sin historial",J67&lt;D67*Configuración!$B$8),"Sin historial y anticipo insuficiente: solicitar anticipo o vender de contado.",IF(AND(E67&lt;Configuración!$B$4,I67&gt;Configuración!$B$5),"Margen bajo y plazo largo: gerencia debe validar si conviene financiar.",IF(G67&gt;D67*Configuración!$B$9,"Saldo pendiente alto frente al pedido: revisar exposición acumulada.",IF(AND(C67="Nuevo",J67&gt;=D67*Configuración!$B$8),"Cliente nuevo con anticipo suficiente: aprobar solo con límite y plazo corto.",IF(F67="Regular","Historial regular: reducir límite, acortar plazo o pedir anticipo.",IF(F67="Sin historial","Sin historial: aprobar solo con condiciones controladas.","Buen historial y sin alertas según configuración."))))))))))</f>
        <v/>
      </c>
      <c r="N67" s="12" t="str">
        <f>IF(K67="","",IF(K67="Aprobado",MAX(0,D67-J67),IF(K67="Aprobado con condiciones",MAX(0,MIN(D67-J67,D67*Configuración!$B$7)),IF(K67="Revisión manual","Revisar",0))))</f>
        <v/>
      </c>
      <c r="O67" s="13" t="str">
        <f>IF(K67="","",IF(K67="Aprobado",MIN(I67,Configuración!$B$5),IF(K67="Aprobado con condiciones",MIN(I67,Configuración!$B$6),IF(K67="Revisión manual","Revisar",0))))</f>
        <v/>
      </c>
      <c r="P67" s="9"/>
      <c r="Q67" s="9"/>
      <c r="R67" s="9"/>
    </row>
    <row r="68" spans="1:18" ht="17.55" customHeight="1">
      <c r="A68" s="8"/>
      <c r="B68" s="9"/>
      <c r="C68" s="9"/>
      <c r="D68" s="10"/>
      <c r="E68" s="15"/>
      <c r="F68" s="9"/>
      <c r="G68" s="10"/>
      <c r="H68" s="10"/>
      <c r="I68" s="10"/>
      <c r="J68" s="10"/>
      <c r="K68" s="11" t="str">
        <f>IF(COUNTBLANK(B68:J68)=9,"",IF(COUNTBLANK(B68:J68)&gt;0,"Completar datos",IF(D68&lt;=0,"Completar datos",IF(AND(Configuración!$B$10="Sí",H68&gt;0),"Crédito suspendido",IF(OR(F68="Malo",F68="Con atrasos"),"Venta de contado",IF(AND(F68="Sin historial",J68&lt;D68*Configuración!$B$8),"Venta de contado",IF(AND(E68&lt;Configuración!$B$4,I68&gt;Configuración!$B$5),"Revisión manual",IF(G68&gt;D68*Configuración!$B$9,"Revisión manual",IF(OR(C68="Nuevo",F68="Sin historial",F68="Regular",E68&lt;Configuración!$B$4,I68&gt;Configuración!$B$5),"Aprobado con condiciones","Aprobado")))))))))</f>
        <v/>
      </c>
      <c r="L68" s="11" t="str">
        <f t="shared" si="1"/>
        <v/>
      </c>
      <c r="M68" s="11" t="str">
        <f>IF(K68="","",IF(K68="Completar datos","Faltan campos clave para evaluar.",IF(AND(Configuración!$B$10="Sí",H68&gt;0),"Tiene saldo vencido: no aprobar más crédito hasta regularizar.",IF(OR(F68="Malo",F68="Con atrasos"),"Historial con atrasos: vender de contado o revisar cuando mejore el pago.",IF(AND(F68="Sin historial",J68&lt;D68*Configuración!$B$8),"Sin historial y anticipo insuficiente: solicitar anticipo o vender de contado.",IF(AND(E68&lt;Configuración!$B$4,I68&gt;Configuración!$B$5),"Margen bajo y plazo largo: gerencia debe validar si conviene financiar.",IF(G68&gt;D68*Configuración!$B$9,"Saldo pendiente alto frente al pedido: revisar exposición acumulada.",IF(AND(C68="Nuevo",J68&gt;=D68*Configuración!$B$8),"Cliente nuevo con anticipo suficiente: aprobar solo con límite y plazo corto.",IF(F68="Regular","Historial regular: reducir límite, acortar plazo o pedir anticipo.",IF(F68="Sin historial","Sin historial: aprobar solo con condiciones controladas.","Buen historial y sin alertas según configuración."))))))))))</f>
        <v/>
      </c>
      <c r="N68" s="12" t="str">
        <f>IF(K68="","",IF(K68="Aprobado",MAX(0,D68-J68),IF(K68="Aprobado con condiciones",MAX(0,MIN(D68-J68,D68*Configuración!$B$7)),IF(K68="Revisión manual","Revisar",0))))</f>
        <v/>
      </c>
      <c r="O68" s="13" t="str">
        <f>IF(K68="","",IF(K68="Aprobado",MIN(I68,Configuración!$B$5),IF(K68="Aprobado con condiciones",MIN(I68,Configuración!$B$6),IF(K68="Revisión manual","Revisar",0))))</f>
        <v/>
      </c>
      <c r="P68" s="9"/>
      <c r="Q68" s="9"/>
      <c r="R68" s="9"/>
    </row>
    <row r="69" spans="1:18" ht="17.55" customHeight="1">
      <c r="A69" s="8"/>
      <c r="B69" s="9"/>
      <c r="C69" s="9"/>
      <c r="D69" s="10"/>
      <c r="E69" s="15"/>
      <c r="F69" s="9"/>
      <c r="G69" s="10"/>
      <c r="H69" s="10"/>
      <c r="I69" s="10"/>
      <c r="J69" s="10"/>
      <c r="K69" s="11" t="str">
        <f>IF(COUNTBLANK(B69:J69)=9,"",IF(COUNTBLANK(B69:J69)&gt;0,"Completar datos",IF(D69&lt;=0,"Completar datos",IF(AND(Configuración!$B$10="Sí",H69&gt;0),"Crédito suspendido",IF(OR(F69="Malo",F69="Con atrasos"),"Venta de contado",IF(AND(F69="Sin historial",J69&lt;D69*Configuración!$B$8),"Venta de contado",IF(AND(E69&lt;Configuración!$B$4,I69&gt;Configuración!$B$5),"Revisión manual",IF(G69&gt;D69*Configuración!$B$9,"Revisión manual",IF(OR(C69="Nuevo",F69="Sin historial",F69="Regular",E69&lt;Configuración!$B$4,I69&gt;Configuración!$B$5),"Aprobado con condiciones","Aprobado")))))))))</f>
        <v/>
      </c>
      <c r="L69" s="11" t="str">
        <f t="shared" si="1"/>
        <v/>
      </c>
      <c r="M69" s="11" t="str">
        <f>IF(K69="","",IF(K69="Completar datos","Faltan campos clave para evaluar.",IF(AND(Configuración!$B$10="Sí",H69&gt;0),"Tiene saldo vencido: no aprobar más crédito hasta regularizar.",IF(OR(F69="Malo",F69="Con atrasos"),"Historial con atrasos: vender de contado o revisar cuando mejore el pago.",IF(AND(F69="Sin historial",J69&lt;D69*Configuración!$B$8),"Sin historial y anticipo insuficiente: solicitar anticipo o vender de contado.",IF(AND(E69&lt;Configuración!$B$4,I69&gt;Configuración!$B$5),"Margen bajo y plazo largo: gerencia debe validar si conviene financiar.",IF(G69&gt;D69*Configuración!$B$9,"Saldo pendiente alto frente al pedido: revisar exposición acumulada.",IF(AND(C69="Nuevo",J69&gt;=D69*Configuración!$B$8),"Cliente nuevo con anticipo suficiente: aprobar solo con límite y plazo corto.",IF(F69="Regular","Historial regular: reducir límite, acortar plazo o pedir anticipo.",IF(F69="Sin historial","Sin historial: aprobar solo con condiciones controladas.","Buen historial y sin alertas según configuración."))))))))))</f>
        <v/>
      </c>
      <c r="N69" s="12" t="str">
        <f>IF(K69="","",IF(K69="Aprobado",MAX(0,D69-J69),IF(K69="Aprobado con condiciones",MAX(0,MIN(D69-J69,D69*Configuración!$B$7)),IF(K69="Revisión manual","Revisar",0))))</f>
        <v/>
      </c>
      <c r="O69" s="13" t="str">
        <f>IF(K69="","",IF(K69="Aprobado",MIN(I69,Configuración!$B$5),IF(K69="Aprobado con condiciones",MIN(I69,Configuración!$B$6),IF(K69="Revisión manual","Revisar",0))))</f>
        <v/>
      </c>
      <c r="P69" s="9"/>
      <c r="Q69" s="9"/>
      <c r="R69" s="9"/>
    </row>
    <row r="70" spans="1:18" ht="17.55" customHeight="1">
      <c r="A70" s="8"/>
      <c r="B70" s="9"/>
      <c r="C70" s="9"/>
      <c r="D70" s="10"/>
      <c r="E70" s="15"/>
      <c r="F70" s="9"/>
      <c r="G70" s="10"/>
      <c r="H70" s="10"/>
      <c r="I70" s="10"/>
      <c r="J70" s="10"/>
      <c r="K70" s="11" t="str">
        <f>IF(COUNTBLANK(B70:J70)=9,"",IF(COUNTBLANK(B70:J70)&gt;0,"Completar datos",IF(D70&lt;=0,"Completar datos",IF(AND(Configuración!$B$10="Sí",H70&gt;0),"Crédito suspendido",IF(OR(F70="Malo",F70="Con atrasos"),"Venta de contado",IF(AND(F70="Sin historial",J70&lt;D70*Configuración!$B$8),"Venta de contado",IF(AND(E70&lt;Configuración!$B$4,I70&gt;Configuración!$B$5),"Revisión manual",IF(G70&gt;D70*Configuración!$B$9,"Revisión manual",IF(OR(C70="Nuevo",F70="Sin historial",F70="Regular",E70&lt;Configuración!$B$4,I70&gt;Configuración!$B$5),"Aprobado con condiciones","Aprobado")))))))))</f>
        <v/>
      </c>
      <c r="L70" s="11" t="str">
        <f t="shared" si="1"/>
        <v/>
      </c>
      <c r="M70" s="11" t="str">
        <f>IF(K70="","",IF(K70="Completar datos","Faltan campos clave para evaluar.",IF(AND(Configuración!$B$10="Sí",H70&gt;0),"Tiene saldo vencido: no aprobar más crédito hasta regularizar.",IF(OR(F70="Malo",F70="Con atrasos"),"Historial con atrasos: vender de contado o revisar cuando mejore el pago.",IF(AND(F70="Sin historial",J70&lt;D70*Configuración!$B$8),"Sin historial y anticipo insuficiente: solicitar anticipo o vender de contado.",IF(AND(E70&lt;Configuración!$B$4,I70&gt;Configuración!$B$5),"Margen bajo y plazo largo: gerencia debe validar si conviene financiar.",IF(G70&gt;D70*Configuración!$B$9,"Saldo pendiente alto frente al pedido: revisar exposición acumulada.",IF(AND(C70="Nuevo",J70&gt;=D70*Configuración!$B$8),"Cliente nuevo con anticipo suficiente: aprobar solo con límite y plazo corto.",IF(F70="Regular","Historial regular: reducir límite, acortar plazo o pedir anticipo.",IF(F70="Sin historial","Sin historial: aprobar solo con condiciones controladas.","Buen historial y sin alertas según configuración."))))))))))</f>
        <v/>
      </c>
      <c r="N70" s="12" t="str">
        <f>IF(K70="","",IF(K70="Aprobado",MAX(0,D70-J70),IF(K70="Aprobado con condiciones",MAX(0,MIN(D70-J70,D70*Configuración!$B$7)),IF(K70="Revisión manual","Revisar",0))))</f>
        <v/>
      </c>
      <c r="O70" s="13" t="str">
        <f>IF(K70="","",IF(K70="Aprobado",MIN(I70,Configuración!$B$5),IF(K70="Aprobado con condiciones",MIN(I70,Configuración!$B$6),IF(K70="Revisión manual","Revisar",0))))</f>
        <v/>
      </c>
      <c r="P70" s="9"/>
      <c r="Q70" s="9"/>
      <c r="R70" s="9"/>
    </row>
    <row r="71" spans="1:18" ht="17.55" customHeight="1">
      <c r="A71" s="8"/>
      <c r="B71" s="9"/>
      <c r="C71" s="9"/>
      <c r="D71" s="10"/>
      <c r="E71" s="15"/>
      <c r="F71" s="9"/>
      <c r="G71" s="10"/>
      <c r="H71" s="10"/>
      <c r="I71" s="10"/>
      <c r="J71" s="10"/>
      <c r="K71" s="11" t="str">
        <f>IF(COUNTBLANK(B71:J71)=9,"",IF(COUNTBLANK(B71:J71)&gt;0,"Completar datos",IF(D71&lt;=0,"Completar datos",IF(AND(Configuración!$B$10="Sí",H71&gt;0),"Crédito suspendido",IF(OR(F71="Malo",F71="Con atrasos"),"Venta de contado",IF(AND(F71="Sin historial",J71&lt;D71*Configuración!$B$8),"Venta de contado",IF(AND(E71&lt;Configuración!$B$4,I71&gt;Configuración!$B$5),"Revisión manual",IF(G71&gt;D71*Configuración!$B$9,"Revisión manual",IF(OR(C71="Nuevo",F71="Sin historial",F71="Regular",E71&lt;Configuración!$B$4,I71&gt;Configuración!$B$5),"Aprobado con condiciones","Aprobado")))))))))</f>
        <v/>
      </c>
      <c r="L71" s="11" t="str">
        <f t="shared" si="1"/>
        <v/>
      </c>
      <c r="M71" s="11" t="str">
        <f>IF(K71="","",IF(K71="Completar datos","Faltan campos clave para evaluar.",IF(AND(Configuración!$B$10="Sí",H71&gt;0),"Tiene saldo vencido: no aprobar más crédito hasta regularizar.",IF(OR(F71="Malo",F71="Con atrasos"),"Historial con atrasos: vender de contado o revisar cuando mejore el pago.",IF(AND(F71="Sin historial",J71&lt;D71*Configuración!$B$8),"Sin historial y anticipo insuficiente: solicitar anticipo o vender de contado.",IF(AND(E71&lt;Configuración!$B$4,I71&gt;Configuración!$B$5),"Margen bajo y plazo largo: gerencia debe validar si conviene financiar.",IF(G71&gt;D71*Configuración!$B$9,"Saldo pendiente alto frente al pedido: revisar exposición acumulada.",IF(AND(C71="Nuevo",J71&gt;=D71*Configuración!$B$8),"Cliente nuevo con anticipo suficiente: aprobar solo con límite y plazo corto.",IF(F71="Regular","Historial regular: reducir límite, acortar plazo o pedir anticipo.",IF(F71="Sin historial","Sin historial: aprobar solo con condiciones controladas.","Buen historial y sin alertas según configuración."))))))))))</f>
        <v/>
      </c>
      <c r="N71" s="12" t="str">
        <f>IF(K71="","",IF(K71="Aprobado",MAX(0,D71-J71),IF(K71="Aprobado con condiciones",MAX(0,MIN(D71-J71,D71*Configuración!$B$7)),IF(K71="Revisión manual","Revisar",0))))</f>
        <v/>
      </c>
      <c r="O71" s="13" t="str">
        <f>IF(K71="","",IF(K71="Aprobado",MIN(I71,Configuración!$B$5),IF(K71="Aprobado con condiciones",MIN(I71,Configuración!$B$6),IF(K71="Revisión manual","Revisar",0))))</f>
        <v/>
      </c>
      <c r="P71" s="9"/>
      <c r="Q71" s="9"/>
      <c r="R71" s="9"/>
    </row>
    <row r="72" spans="1:18" ht="17.55" customHeight="1">
      <c r="A72" s="8"/>
      <c r="B72" s="9"/>
      <c r="C72" s="9"/>
      <c r="D72" s="10"/>
      <c r="E72" s="15"/>
      <c r="F72" s="9"/>
      <c r="G72" s="10"/>
      <c r="H72" s="10"/>
      <c r="I72" s="10"/>
      <c r="J72" s="10"/>
      <c r="K72" s="11" t="str">
        <f>IF(COUNTBLANK(B72:J72)=9,"",IF(COUNTBLANK(B72:J72)&gt;0,"Completar datos",IF(D72&lt;=0,"Completar datos",IF(AND(Configuración!$B$10="Sí",H72&gt;0),"Crédito suspendido",IF(OR(F72="Malo",F72="Con atrasos"),"Venta de contado",IF(AND(F72="Sin historial",J72&lt;D72*Configuración!$B$8),"Venta de contado",IF(AND(E72&lt;Configuración!$B$4,I72&gt;Configuración!$B$5),"Revisión manual",IF(G72&gt;D72*Configuración!$B$9,"Revisión manual",IF(OR(C72="Nuevo",F72="Sin historial",F72="Regular",E72&lt;Configuración!$B$4,I72&gt;Configuración!$B$5),"Aprobado con condiciones","Aprobado")))))))))</f>
        <v/>
      </c>
      <c r="L72" s="11" t="str">
        <f t="shared" si="1"/>
        <v/>
      </c>
      <c r="M72" s="11" t="str">
        <f>IF(K72="","",IF(K72="Completar datos","Faltan campos clave para evaluar.",IF(AND(Configuración!$B$10="Sí",H72&gt;0),"Tiene saldo vencido: no aprobar más crédito hasta regularizar.",IF(OR(F72="Malo",F72="Con atrasos"),"Historial con atrasos: vender de contado o revisar cuando mejore el pago.",IF(AND(F72="Sin historial",J72&lt;D72*Configuración!$B$8),"Sin historial y anticipo insuficiente: solicitar anticipo o vender de contado.",IF(AND(E72&lt;Configuración!$B$4,I72&gt;Configuración!$B$5),"Margen bajo y plazo largo: gerencia debe validar si conviene financiar.",IF(G72&gt;D72*Configuración!$B$9,"Saldo pendiente alto frente al pedido: revisar exposición acumulada.",IF(AND(C72="Nuevo",J72&gt;=D72*Configuración!$B$8),"Cliente nuevo con anticipo suficiente: aprobar solo con límite y plazo corto.",IF(F72="Regular","Historial regular: reducir límite, acortar plazo o pedir anticipo.",IF(F72="Sin historial","Sin historial: aprobar solo con condiciones controladas.","Buen historial y sin alertas según configuración."))))))))))</f>
        <v/>
      </c>
      <c r="N72" s="12" t="str">
        <f>IF(K72="","",IF(K72="Aprobado",MAX(0,D72-J72),IF(K72="Aprobado con condiciones",MAX(0,MIN(D72-J72,D72*Configuración!$B$7)),IF(K72="Revisión manual","Revisar",0))))</f>
        <v/>
      </c>
      <c r="O72" s="13" t="str">
        <f>IF(K72="","",IF(K72="Aprobado",MIN(I72,Configuración!$B$5),IF(K72="Aprobado con condiciones",MIN(I72,Configuración!$B$6),IF(K72="Revisión manual","Revisar",0))))</f>
        <v/>
      </c>
      <c r="P72" s="9"/>
      <c r="Q72" s="9"/>
      <c r="R72" s="9"/>
    </row>
    <row r="73" spans="1:18" ht="17.55" customHeight="1">
      <c r="A73" s="8"/>
      <c r="B73" s="9"/>
      <c r="C73" s="9"/>
      <c r="D73" s="10"/>
      <c r="E73" s="15"/>
      <c r="F73" s="9"/>
      <c r="G73" s="10"/>
      <c r="H73" s="10"/>
      <c r="I73" s="10"/>
      <c r="J73" s="10"/>
      <c r="K73" s="11" t="str">
        <f>IF(COUNTBLANK(B73:J73)=9,"",IF(COUNTBLANK(B73:J73)&gt;0,"Completar datos",IF(D73&lt;=0,"Completar datos",IF(AND(Configuración!$B$10="Sí",H73&gt;0),"Crédito suspendido",IF(OR(F73="Malo",F73="Con atrasos"),"Venta de contado",IF(AND(F73="Sin historial",J73&lt;D73*Configuración!$B$8),"Venta de contado",IF(AND(E73&lt;Configuración!$B$4,I73&gt;Configuración!$B$5),"Revisión manual",IF(G73&gt;D73*Configuración!$B$9,"Revisión manual",IF(OR(C73="Nuevo",F73="Sin historial",F73="Regular",E73&lt;Configuración!$B$4,I73&gt;Configuración!$B$5),"Aprobado con condiciones","Aprobado")))))))))</f>
        <v/>
      </c>
      <c r="L73" s="11" t="str">
        <f t="shared" ref="L73:L104" si="2">IF(K73="","",IF(K73="Completar datos","Sin datos completos",IF(K73="Aprobado","Bajo",IF(K73="Aprobado con condiciones","Medio",IF(K73="Revisión manual","Alto",IF(K73="Venta de contado","Alto",IF(K73="Crédito suspendido","Crítico","")))))))</f>
        <v/>
      </c>
      <c r="M73" s="11" t="str">
        <f>IF(K73="","",IF(K73="Completar datos","Faltan campos clave para evaluar.",IF(AND(Configuración!$B$10="Sí",H73&gt;0),"Tiene saldo vencido: no aprobar más crédito hasta regularizar.",IF(OR(F73="Malo",F73="Con atrasos"),"Historial con atrasos: vender de contado o revisar cuando mejore el pago.",IF(AND(F73="Sin historial",J73&lt;D73*Configuración!$B$8),"Sin historial y anticipo insuficiente: solicitar anticipo o vender de contado.",IF(AND(E73&lt;Configuración!$B$4,I73&gt;Configuración!$B$5),"Margen bajo y plazo largo: gerencia debe validar si conviene financiar.",IF(G73&gt;D73*Configuración!$B$9,"Saldo pendiente alto frente al pedido: revisar exposición acumulada.",IF(AND(C73="Nuevo",J73&gt;=D73*Configuración!$B$8),"Cliente nuevo con anticipo suficiente: aprobar solo con límite y plazo corto.",IF(F73="Regular","Historial regular: reducir límite, acortar plazo o pedir anticipo.",IF(F73="Sin historial","Sin historial: aprobar solo con condiciones controladas.","Buen historial y sin alertas según configuración."))))))))))</f>
        <v/>
      </c>
      <c r="N73" s="12" t="str">
        <f>IF(K73="","",IF(K73="Aprobado",MAX(0,D73-J73),IF(K73="Aprobado con condiciones",MAX(0,MIN(D73-J73,D73*Configuración!$B$7)),IF(K73="Revisión manual","Revisar",0))))</f>
        <v/>
      </c>
      <c r="O73" s="13" t="str">
        <f>IF(K73="","",IF(K73="Aprobado",MIN(I73,Configuración!$B$5),IF(K73="Aprobado con condiciones",MIN(I73,Configuración!$B$6),IF(K73="Revisión manual","Revisar",0))))</f>
        <v/>
      </c>
      <c r="P73" s="9"/>
      <c r="Q73" s="9"/>
      <c r="R73" s="9"/>
    </row>
    <row r="74" spans="1:18" ht="17.55" customHeight="1">
      <c r="A74" s="8"/>
      <c r="B74" s="9"/>
      <c r="C74" s="9"/>
      <c r="D74" s="10"/>
      <c r="E74" s="15"/>
      <c r="F74" s="9"/>
      <c r="G74" s="10"/>
      <c r="H74" s="10"/>
      <c r="I74" s="10"/>
      <c r="J74" s="10"/>
      <c r="K74" s="11" t="str">
        <f>IF(COUNTBLANK(B74:J74)=9,"",IF(COUNTBLANK(B74:J74)&gt;0,"Completar datos",IF(D74&lt;=0,"Completar datos",IF(AND(Configuración!$B$10="Sí",H74&gt;0),"Crédito suspendido",IF(OR(F74="Malo",F74="Con atrasos"),"Venta de contado",IF(AND(F74="Sin historial",J74&lt;D74*Configuración!$B$8),"Venta de contado",IF(AND(E74&lt;Configuración!$B$4,I74&gt;Configuración!$B$5),"Revisión manual",IF(G74&gt;D74*Configuración!$B$9,"Revisión manual",IF(OR(C74="Nuevo",F74="Sin historial",F74="Regular",E74&lt;Configuración!$B$4,I74&gt;Configuración!$B$5),"Aprobado con condiciones","Aprobado")))))))))</f>
        <v/>
      </c>
      <c r="L74" s="11" t="str">
        <f t="shared" si="2"/>
        <v/>
      </c>
      <c r="M74" s="11" t="str">
        <f>IF(K74="","",IF(K74="Completar datos","Faltan campos clave para evaluar.",IF(AND(Configuración!$B$10="Sí",H74&gt;0),"Tiene saldo vencido: no aprobar más crédito hasta regularizar.",IF(OR(F74="Malo",F74="Con atrasos"),"Historial con atrasos: vender de contado o revisar cuando mejore el pago.",IF(AND(F74="Sin historial",J74&lt;D74*Configuración!$B$8),"Sin historial y anticipo insuficiente: solicitar anticipo o vender de contado.",IF(AND(E74&lt;Configuración!$B$4,I74&gt;Configuración!$B$5),"Margen bajo y plazo largo: gerencia debe validar si conviene financiar.",IF(G74&gt;D74*Configuración!$B$9,"Saldo pendiente alto frente al pedido: revisar exposición acumulada.",IF(AND(C74="Nuevo",J74&gt;=D74*Configuración!$B$8),"Cliente nuevo con anticipo suficiente: aprobar solo con límite y plazo corto.",IF(F74="Regular","Historial regular: reducir límite, acortar plazo o pedir anticipo.",IF(F74="Sin historial","Sin historial: aprobar solo con condiciones controladas.","Buen historial y sin alertas según configuración."))))))))))</f>
        <v/>
      </c>
      <c r="N74" s="12" t="str">
        <f>IF(K74="","",IF(K74="Aprobado",MAX(0,D74-J74),IF(K74="Aprobado con condiciones",MAX(0,MIN(D74-J74,D74*Configuración!$B$7)),IF(K74="Revisión manual","Revisar",0))))</f>
        <v/>
      </c>
      <c r="O74" s="13" t="str">
        <f>IF(K74="","",IF(K74="Aprobado",MIN(I74,Configuración!$B$5),IF(K74="Aprobado con condiciones",MIN(I74,Configuración!$B$6),IF(K74="Revisión manual","Revisar",0))))</f>
        <v/>
      </c>
      <c r="P74" s="9"/>
      <c r="Q74" s="9"/>
      <c r="R74" s="9"/>
    </row>
    <row r="75" spans="1:18" ht="17.55" customHeight="1">
      <c r="A75" s="8"/>
      <c r="B75" s="9"/>
      <c r="C75" s="9"/>
      <c r="D75" s="10"/>
      <c r="E75" s="15"/>
      <c r="F75" s="9"/>
      <c r="G75" s="10"/>
      <c r="H75" s="10"/>
      <c r="I75" s="10"/>
      <c r="J75" s="10"/>
      <c r="K75" s="11" t="str">
        <f>IF(COUNTBLANK(B75:J75)=9,"",IF(COUNTBLANK(B75:J75)&gt;0,"Completar datos",IF(D75&lt;=0,"Completar datos",IF(AND(Configuración!$B$10="Sí",H75&gt;0),"Crédito suspendido",IF(OR(F75="Malo",F75="Con atrasos"),"Venta de contado",IF(AND(F75="Sin historial",J75&lt;D75*Configuración!$B$8),"Venta de contado",IF(AND(E75&lt;Configuración!$B$4,I75&gt;Configuración!$B$5),"Revisión manual",IF(G75&gt;D75*Configuración!$B$9,"Revisión manual",IF(OR(C75="Nuevo",F75="Sin historial",F75="Regular",E75&lt;Configuración!$B$4,I75&gt;Configuración!$B$5),"Aprobado con condiciones","Aprobado")))))))))</f>
        <v/>
      </c>
      <c r="L75" s="11" t="str">
        <f t="shared" si="2"/>
        <v/>
      </c>
      <c r="M75" s="11" t="str">
        <f>IF(K75="","",IF(K75="Completar datos","Faltan campos clave para evaluar.",IF(AND(Configuración!$B$10="Sí",H75&gt;0),"Tiene saldo vencido: no aprobar más crédito hasta regularizar.",IF(OR(F75="Malo",F75="Con atrasos"),"Historial con atrasos: vender de contado o revisar cuando mejore el pago.",IF(AND(F75="Sin historial",J75&lt;D75*Configuración!$B$8),"Sin historial y anticipo insuficiente: solicitar anticipo o vender de contado.",IF(AND(E75&lt;Configuración!$B$4,I75&gt;Configuración!$B$5),"Margen bajo y plazo largo: gerencia debe validar si conviene financiar.",IF(G75&gt;D75*Configuración!$B$9,"Saldo pendiente alto frente al pedido: revisar exposición acumulada.",IF(AND(C75="Nuevo",J75&gt;=D75*Configuración!$B$8),"Cliente nuevo con anticipo suficiente: aprobar solo con límite y plazo corto.",IF(F75="Regular","Historial regular: reducir límite, acortar plazo o pedir anticipo.",IF(F75="Sin historial","Sin historial: aprobar solo con condiciones controladas.","Buen historial y sin alertas según configuración."))))))))))</f>
        <v/>
      </c>
      <c r="N75" s="12" t="str">
        <f>IF(K75="","",IF(K75="Aprobado",MAX(0,D75-J75),IF(K75="Aprobado con condiciones",MAX(0,MIN(D75-J75,D75*Configuración!$B$7)),IF(K75="Revisión manual","Revisar",0))))</f>
        <v/>
      </c>
      <c r="O75" s="13" t="str">
        <f>IF(K75="","",IF(K75="Aprobado",MIN(I75,Configuración!$B$5),IF(K75="Aprobado con condiciones",MIN(I75,Configuración!$B$6),IF(K75="Revisión manual","Revisar",0))))</f>
        <v/>
      </c>
      <c r="P75" s="9"/>
      <c r="Q75" s="9"/>
      <c r="R75" s="9"/>
    </row>
    <row r="76" spans="1:18" ht="17.55" customHeight="1">
      <c r="A76" s="8"/>
      <c r="B76" s="9"/>
      <c r="C76" s="9"/>
      <c r="D76" s="10"/>
      <c r="E76" s="15"/>
      <c r="F76" s="9"/>
      <c r="G76" s="10"/>
      <c r="H76" s="10"/>
      <c r="I76" s="10"/>
      <c r="J76" s="10"/>
      <c r="K76" s="11" t="str">
        <f>IF(COUNTBLANK(B76:J76)=9,"",IF(COUNTBLANK(B76:J76)&gt;0,"Completar datos",IF(D76&lt;=0,"Completar datos",IF(AND(Configuración!$B$10="Sí",H76&gt;0),"Crédito suspendido",IF(OR(F76="Malo",F76="Con atrasos"),"Venta de contado",IF(AND(F76="Sin historial",J76&lt;D76*Configuración!$B$8),"Venta de contado",IF(AND(E76&lt;Configuración!$B$4,I76&gt;Configuración!$B$5),"Revisión manual",IF(G76&gt;D76*Configuración!$B$9,"Revisión manual",IF(OR(C76="Nuevo",F76="Sin historial",F76="Regular",E76&lt;Configuración!$B$4,I76&gt;Configuración!$B$5),"Aprobado con condiciones","Aprobado")))))))))</f>
        <v/>
      </c>
      <c r="L76" s="11" t="str">
        <f t="shared" si="2"/>
        <v/>
      </c>
      <c r="M76" s="11" t="str">
        <f>IF(K76="","",IF(K76="Completar datos","Faltan campos clave para evaluar.",IF(AND(Configuración!$B$10="Sí",H76&gt;0),"Tiene saldo vencido: no aprobar más crédito hasta regularizar.",IF(OR(F76="Malo",F76="Con atrasos"),"Historial con atrasos: vender de contado o revisar cuando mejore el pago.",IF(AND(F76="Sin historial",J76&lt;D76*Configuración!$B$8),"Sin historial y anticipo insuficiente: solicitar anticipo o vender de contado.",IF(AND(E76&lt;Configuración!$B$4,I76&gt;Configuración!$B$5),"Margen bajo y plazo largo: gerencia debe validar si conviene financiar.",IF(G76&gt;D76*Configuración!$B$9,"Saldo pendiente alto frente al pedido: revisar exposición acumulada.",IF(AND(C76="Nuevo",J76&gt;=D76*Configuración!$B$8),"Cliente nuevo con anticipo suficiente: aprobar solo con límite y plazo corto.",IF(F76="Regular","Historial regular: reducir límite, acortar plazo o pedir anticipo.",IF(F76="Sin historial","Sin historial: aprobar solo con condiciones controladas.","Buen historial y sin alertas según configuración."))))))))))</f>
        <v/>
      </c>
      <c r="N76" s="12" t="str">
        <f>IF(K76="","",IF(K76="Aprobado",MAX(0,D76-J76),IF(K76="Aprobado con condiciones",MAX(0,MIN(D76-J76,D76*Configuración!$B$7)),IF(K76="Revisión manual","Revisar",0))))</f>
        <v/>
      </c>
      <c r="O76" s="13" t="str">
        <f>IF(K76="","",IF(K76="Aprobado",MIN(I76,Configuración!$B$5),IF(K76="Aprobado con condiciones",MIN(I76,Configuración!$B$6),IF(K76="Revisión manual","Revisar",0))))</f>
        <v/>
      </c>
      <c r="P76" s="9"/>
      <c r="Q76" s="9"/>
      <c r="R76" s="9"/>
    </row>
    <row r="77" spans="1:18" ht="17.55" customHeight="1">
      <c r="A77" s="8"/>
      <c r="B77" s="9"/>
      <c r="C77" s="9"/>
      <c r="D77" s="10"/>
      <c r="E77" s="15"/>
      <c r="F77" s="9"/>
      <c r="G77" s="10"/>
      <c r="H77" s="10"/>
      <c r="I77" s="10"/>
      <c r="J77" s="10"/>
      <c r="K77" s="11" t="str">
        <f>IF(COUNTBLANK(B77:J77)=9,"",IF(COUNTBLANK(B77:J77)&gt;0,"Completar datos",IF(D77&lt;=0,"Completar datos",IF(AND(Configuración!$B$10="Sí",H77&gt;0),"Crédito suspendido",IF(OR(F77="Malo",F77="Con atrasos"),"Venta de contado",IF(AND(F77="Sin historial",J77&lt;D77*Configuración!$B$8),"Venta de contado",IF(AND(E77&lt;Configuración!$B$4,I77&gt;Configuración!$B$5),"Revisión manual",IF(G77&gt;D77*Configuración!$B$9,"Revisión manual",IF(OR(C77="Nuevo",F77="Sin historial",F77="Regular",E77&lt;Configuración!$B$4,I77&gt;Configuración!$B$5),"Aprobado con condiciones","Aprobado")))))))))</f>
        <v/>
      </c>
      <c r="L77" s="11" t="str">
        <f t="shared" si="2"/>
        <v/>
      </c>
      <c r="M77" s="11" t="str">
        <f>IF(K77="","",IF(K77="Completar datos","Faltan campos clave para evaluar.",IF(AND(Configuración!$B$10="Sí",H77&gt;0),"Tiene saldo vencido: no aprobar más crédito hasta regularizar.",IF(OR(F77="Malo",F77="Con atrasos"),"Historial con atrasos: vender de contado o revisar cuando mejore el pago.",IF(AND(F77="Sin historial",J77&lt;D77*Configuración!$B$8),"Sin historial y anticipo insuficiente: solicitar anticipo o vender de contado.",IF(AND(E77&lt;Configuración!$B$4,I77&gt;Configuración!$B$5),"Margen bajo y plazo largo: gerencia debe validar si conviene financiar.",IF(G77&gt;D77*Configuración!$B$9,"Saldo pendiente alto frente al pedido: revisar exposición acumulada.",IF(AND(C77="Nuevo",J77&gt;=D77*Configuración!$B$8),"Cliente nuevo con anticipo suficiente: aprobar solo con límite y plazo corto.",IF(F77="Regular","Historial regular: reducir límite, acortar plazo o pedir anticipo.",IF(F77="Sin historial","Sin historial: aprobar solo con condiciones controladas.","Buen historial y sin alertas según configuración."))))))))))</f>
        <v/>
      </c>
      <c r="N77" s="12" t="str">
        <f>IF(K77="","",IF(K77="Aprobado",MAX(0,D77-J77),IF(K77="Aprobado con condiciones",MAX(0,MIN(D77-J77,D77*Configuración!$B$7)),IF(K77="Revisión manual","Revisar",0))))</f>
        <v/>
      </c>
      <c r="O77" s="13" t="str">
        <f>IF(K77="","",IF(K77="Aprobado",MIN(I77,Configuración!$B$5),IF(K77="Aprobado con condiciones",MIN(I77,Configuración!$B$6),IF(K77="Revisión manual","Revisar",0))))</f>
        <v/>
      </c>
      <c r="P77" s="9"/>
      <c r="Q77" s="9"/>
      <c r="R77" s="9"/>
    </row>
    <row r="78" spans="1:18" ht="17.55" customHeight="1">
      <c r="A78" s="8"/>
      <c r="B78" s="9"/>
      <c r="C78" s="9"/>
      <c r="D78" s="10"/>
      <c r="E78" s="15"/>
      <c r="F78" s="9"/>
      <c r="G78" s="10"/>
      <c r="H78" s="10"/>
      <c r="I78" s="10"/>
      <c r="J78" s="10"/>
      <c r="K78" s="11" t="str">
        <f>IF(COUNTBLANK(B78:J78)=9,"",IF(COUNTBLANK(B78:J78)&gt;0,"Completar datos",IF(D78&lt;=0,"Completar datos",IF(AND(Configuración!$B$10="Sí",H78&gt;0),"Crédito suspendido",IF(OR(F78="Malo",F78="Con atrasos"),"Venta de contado",IF(AND(F78="Sin historial",J78&lt;D78*Configuración!$B$8),"Venta de contado",IF(AND(E78&lt;Configuración!$B$4,I78&gt;Configuración!$B$5),"Revisión manual",IF(G78&gt;D78*Configuración!$B$9,"Revisión manual",IF(OR(C78="Nuevo",F78="Sin historial",F78="Regular",E78&lt;Configuración!$B$4,I78&gt;Configuración!$B$5),"Aprobado con condiciones","Aprobado")))))))))</f>
        <v/>
      </c>
      <c r="L78" s="11" t="str">
        <f t="shared" si="2"/>
        <v/>
      </c>
      <c r="M78" s="11" t="str">
        <f>IF(K78="","",IF(K78="Completar datos","Faltan campos clave para evaluar.",IF(AND(Configuración!$B$10="Sí",H78&gt;0),"Tiene saldo vencido: no aprobar más crédito hasta regularizar.",IF(OR(F78="Malo",F78="Con atrasos"),"Historial con atrasos: vender de contado o revisar cuando mejore el pago.",IF(AND(F78="Sin historial",J78&lt;D78*Configuración!$B$8),"Sin historial y anticipo insuficiente: solicitar anticipo o vender de contado.",IF(AND(E78&lt;Configuración!$B$4,I78&gt;Configuración!$B$5),"Margen bajo y plazo largo: gerencia debe validar si conviene financiar.",IF(G78&gt;D78*Configuración!$B$9,"Saldo pendiente alto frente al pedido: revisar exposición acumulada.",IF(AND(C78="Nuevo",J78&gt;=D78*Configuración!$B$8),"Cliente nuevo con anticipo suficiente: aprobar solo con límite y plazo corto.",IF(F78="Regular","Historial regular: reducir límite, acortar plazo o pedir anticipo.",IF(F78="Sin historial","Sin historial: aprobar solo con condiciones controladas.","Buen historial y sin alertas según configuración."))))))))))</f>
        <v/>
      </c>
      <c r="N78" s="12" t="str">
        <f>IF(K78="","",IF(K78="Aprobado",MAX(0,D78-J78),IF(K78="Aprobado con condiciones",MAX(0,MIN(D78-J78,D78*Configuración!$B$7)),IF(K78="Revisión manual","Revisar",0))))</f>
        <v/>
      </c>
      <c r="O78" s="13" t="str">
        <f>IF(K78="","",IF(K78="Aprobado",MIN(I78,Configuración!$B$5),IF(K78="Aprobado con condiciones",MIN(I78,Configuración!$B$6),IF(K78="Revisión manual","Revisar",0))))</f>
        <v/>
      </c>
      <c r="P78" s="9"/>
      <c r="Q78" s="9"/>
      <c r="R78" s="9"/>
    </row>
    <row r="79" spans="1:18" ht="17.55" customHeight="1">
      <c r="A79" s="8"/>
      <c r="B79" s="9"/>
      <c r="C79" s="9"/>
      <c r="D79" s="10"/>
      <c r="E79" s="15"/>
      <c r="F79" s="9"/>
      <c r="G79" s="10"/>
      <c r="H79" s="10"/>
      <c r="I79" s="10"/>
      <c r="J79" s="10"/>
      <c r="K79" s="11" t="str">
        <f>IF(COUNTBLANK(B79:J79)=9,"",IF(COUNTBLANK(B79:J79)&gt;0,"Completar datos",IF(D79&lt;=0,"Completar datos",IF(AND(Configuración!$B$10="Sí",H79&gt;0),"Crédito suspendido",IF(OR(F79="Malo",F79="Con atrasos"),"Venta de contado",IF(AND(F79="Sin historial",J79&lt;D79*Configuración!$B$8),"Venta de contado",IF(AND(E79&lt;Configuración!$B$4,I79&gt;Configuración!$B$5),"Revisión manual",IF(G79&gt;D79*Configuración!$B$9,"Revisión manual",IF(OR(C79="Nuevo",F79="Sin historial",F79="Regular",E79&lt;Configuración!$B$4,I79&gt;Configuración!$B$5),"Aprobado con condiciones","Aprobado")))))))))</f>
        <v/>
      </c>
      <c r="L79" s="11" t="str">
        <f t="shared" si="2"/>
        <v/>
      </c>
      <c r="M79" s="11" t="str">
        <f>IF(K79="","",IF(K79="Completar datos","Faltan campos clave para evaluar.",IF(AND(Configuración!$B$10="Sí",H79&gt;0),"Tiene saldo vencido: no aprobar más crédito hasta regularizar.",IF(OR(F79="Malo",F79="Con atrasos"),"Historial con atrasos: vender de contado o revisar cuando mejore el pago.",IF(AND(F79="Sin historial",J79&lt;D79*Configuración!$B$8),"Sin historial y anticipo insuficiente: solicitar anticipo o vender de contado.",IF(AND(E79&lt;Configuración!$B$4,I79&gt;Configuración!$B$5),"Margen bajo y plazo largo: gerencia debe validar si conviene financiar.",IF(G79&gt;D79*Configuración!$B$9,"Saldo pendiente alto frente al pedido: revisar exposición acumulada.",IF(AND(C79="Nuevo",J79&gt;=D79*Configuración!$B$8),"Cliente nuevo con anticipo suficiente: aprobar solo con límite y plazo corto.",IF(F79="Regular","Historial regular: reducir límite, acortar plazo o pedir anticipo.",IF(F79="Sin historial","Sin historial: aprobar solo con condiciones controladas.","Buen historial y sin alertas según configuración."))))))))))</f>
        <v/>
      </c>
      <c r="N79" s="12" t="str">
        <f>IF(K79="","",IF(K79="Aprobado",MAX(0,D79-J79),IF(K79="Aprobado con condiciones",MAX(0,MIN(D79-J79,D79*Configuración!$B$7)),IF(K79="Revisión manual","Revisar",0))))</f>
        <v/>
      </c>
      <c r="O79" s="13" t="str">
        <f>IF(K79="","",IF(K79="Aprobado",MIN(I79,Configuración!$B$5),IF(K79="Aprobado con condiciones",MIN(I79,Configuración!$B$6),IF(K79="Revisión manual","Revisar",0))))</f>
        <v/>
      </c>
      <c r="P79" s="9"/>
      <c r="Q79" s="9"/>
      <c r="R79" s="9"/>
    </row>
    <row r="80" spans="1:18" ht="17.55" customHeight="1">
      <c r="A80" s="8"/>
      <c r="B80" s="9"/>
      <c r="C80" s="9"/>
      <c r="D80" s="10"/>
      <c r="E80" s="15"/>
      <c r="F80" s="9"/>
      <c r="G80" s="10"/>
      <c r="H80" s="10"/>
      <c r="I80" s="10"/>
      <c r="J80" s="10"/>
      <c r="K80" s="11" t="str">
        <f>IF(COUNTBLANK(B80:J80)=9,"",IF(COUNTBLANK(B80:J80)&gt;0,"Completar datos",IF(D80&lt;=0,"Completar datos",IF(AND(Configuración!$B$10="Sí",H80&gt;0),"Crédito suspendido",IF(OR(F80="Malo",F80="Con atrasos"),"Venta de contado",IF(AND(F80="Sin historial",J80&lt;D80*Configuración!$B$8),"Venta de contado",IF(AND(E80&lt;Configuración!$B$4,I80&gt;Configuración!$B$5),"Revisión manual",IF(G80&gt;D80*Configuración!$B$9,"Revisión manual",IF(OR(C80="Nuevo",F80="Sin historial",F80="Regular",E80&lt;Configuración!$B$4,I80&gt;Configuración!$B$5),"Aprobado con condiciones","Aprobado")))))))))</f>
        <v/>
      </c>
      <c r="L80" s="11" t="str">
        <f t="shared" si="2"/>
        <v/>
      </c>
      <c r="M80" s="11" t="str">
        <f>IF(K80="","",IF(K80="Completar datos","Faltan campos clave para evaluar.",IF(AND(Configuración!$B$10="Sí",H80&gt;0),"Tiene saldo vencido: no aprobar más crédito hasta regularizar.",IF(OR(F80="Malo",F80="Con atrasos"),"Historial con atrasos: vender de contado o revisar cuando mejore el pago.",IF(AND(F80="Sin historial",J80&lt;D80*Configuración!$B$8),"Sin historial y anticipo insuficiente: solicitar anticipo o vender de contado.",IF(AND(E80&lt;Configuración!$B$4,I80&gt;Configuración!$B$5),"Margen bajo y plazo largo: gerencia debe validar si conviene financiar.",IF(G80&gt;D80*Configuración!$B$9,"Saldo pendiente alto frente al pedido: revisar exposición acumulada.",IF(AND(C80="Nuevo",J80&gt;=D80*Configuración!$B$8),"Cliente nuevo con anticipo suficiente: aprobar solo con límite y plazo corto.",IF(F80="Regular","Historial regular: reducir límite, acortar plazo o pedir anticipo.",IF(F80="Sin historial","Sin historial: aprobar solo con condiciones controladas.","Buen historial y sin alertas según configuración."))))))))))</f>
        <v/>
      </c>
      <c r="N80" s="12" t="str">
        <f>IF(K80="","",IF(K80="Aprobado",MAX(0,D80-J80),IF(K80="Aprobado con condiciones",MAX(0,MIN(D80-J80,D80*Configuración!$B$7)),IF(K80="Revisión manual","Revisar",0))))</f>
        <v/>
      </c>
      <c r="O80" s="13" t="str">
        <f>IF(K80="","",IF(K80="Aprobado",MIN(I80,Configuración!$B$5),IF(K80="Aprobado con condiciones",MIN(I80,Configuración!$B$6),IF(K80="Revisión manual","Revisar",0))))</f>
        <v/>
      </c>
      <c r="P80" s="9"/>
      <c r="Q80" s="9"/>
      <c r="R80" s="9"/>
    </row>
    <row r="81" spans="1:18" ht="17.55" customHeight="1">
      <c r="A81" s="8"/>
      <c r="B81" s="9"/>
      <c r="C81" s="9"/>
      <c r="D81" s="10"/>
      <c r="E81" s="15"/>
      <c r="F81" s="9"/>
      <c r="G81" s="10"/>
      <c r="H81" s="10"/>
      <c r="I81" s="10"/>
      <c r="J81" s="10"/>
      <c r="K81" s="11" t="str">
        <f>IF(COUNTBLANK(B81:J81)=9,"",IF(COUNTBLANK(B81:J81)&gt;0,"Completar datos",IF(D81&lt;=0,"Completar datos",IF(AND(Configuración!$B$10="Sí",H81&gt;0),"Crédito suspendido",IF(OR(F81="Malo",F81="Con atrasos"),"Venta de contado",IF(AND(F81="Sin historial",J81&lt;D81*Configuración!$B$8),"Venta de contado",IF(AND(E81&lt;Configuración!$B$4,I81&gt;Configuración!$B$5),"Revisión manual",IF(G81&gt;D81*Configuración!$B$9,"Revisión manual",IF(OR(C81="Nuevo",F81="Sin historial",F81="Regular",E81&lt;Configuración!$B$4,I81&gt;Configuración!$B$5),"Aprobado con condiciones","Aprobado")))))))))</f>
        <v/>
      </c>
      <c r="L81" s="11" t="str">
        <f t="shared" si="2"/>
        <v/>
      </c>
      <c r="M81" s="11" t="str">
        <f>IF(K81="","",IF(K81="Completar datos","Faltan campos clave para evaluar.",IF(AND(Configuración!$B$10="Sí",H81&gt;0),"Tiene saldo vencido: no aprobar más crédito hasta regularizar.",IF(OR(F81="Malo",F81="Con atrasos"),"Historial con atrasos: vender de contado o revisar cuando mejore el pago.",IF(AND(F81="Sin historial",J81&lt;D81*Configuración!$B$8),"Sin historial y anticipo insuficiente: solicitar anticipo o vender de contado.",IF(AND(E81&lt;Configuración!$B$4,I81&gt;Configuración!$B$5),"Margen bajo y plazo largo: gerencia debe validar si conviene financiar.",IF(G81&gt;D81*Configuración!$B$9,"Saldo pendiente alto frente al pedido: revisar exposición acumulada.",IF(AND(C81="Nuevo",J81&gt;=D81*Configuración!$B$8),"Cliente nuevo con anticipo suficiente: aprobar solo con límite y plazo corto.",IF(F81="Regular","Historial regular: reducir límite, acortar plazo o pedir anticipo.",IF(F81="Sin historial","Sin historial: aprobar solo con condiciones controladas.","Buen historial y sin alertas según configuración."))))))))))</f>
        <v/>
      </c>
      <c r="N81" s="12" t="str">
        <f>IF(K81="","",IF(K81="Aprobado",MAX(0,D81-J81),IF(K81="Aprobado con condiciones",MAX(0,MIN(D81-J81,D81*Configuración!$B$7)),IF(K81="Revisión manual","Revisar",0))))</f>
        <v/>
      </c>
      <c r="O81" s="13" t="str">
        <f>IF(K81="","",IF(K81="Aprobado",MIN(I81,Configuración!$B$5),IF(K81="Aprobado con condiciones",MIN(I81,Configuración!$B$6),IF(K81="Revisión manual","Revisar",0))))</f>
        <v/>
      </c>
      <c r="P81" s="9"/>
      <c r="Q81" s="9"/>
      <c r="R81" s="9"/>
    </row>
    <row r="82" spans="1:18" ht="17.55" customHeight="1">
      <c r="A82" s="8"/>
      <c r="B82" s="9"/>
      <c r="C82" s="9"/>
      <c r="D82" s="10"/>
      <c r="E82" s="15"/>
      <c r="F82" s="9"/>
      <c r="G82" s="10"/>
      <c r="H82" s="10"/>
      <c r="I82" s="10"/>
      <c r="J82" s="10"/>
      <c r="K82" s="11" t="str">
        <f>IF(COUNTBLANK(B82:J82)=9,"",IF(COUNTBLANK(B82:J82)&gt;0,"Completar datos",IF(D82&lt;=0,"Completar datos",IF(AND(Configuración!$B$10="Sí",H82&gt;0),"Crédito suspendido",IF(OR(F82="Malo",F82="Con atrasos"),"Venta de contado",IF(AND(F82="Sin historial",J82&lt;D82*Configuración!$B$8),"Venta de contado",IF(AND(E82&lt;Configuración!$B$4,I82&gt;Configuración!$B$5),"Revisión manual",IF(G82&gt;D82*Configuración!$B$9,"Revisión manual",IF(OR(C82="Nuevo",F82="Sin historial",F82="Regular",E82&lt;Configuración!$B$4,I82&gt;Configuración!$B$5),"Aprobado con condiciones","Aprobado")))))))))</f>
        <v/>
      </c>
      <c r="L82" s="11" t="str">
        <f t="shared" si="2"/>
        <v/>
      </c>
      <c r="M82" s="11" t="str">
        <f>IF(K82="","",IF(K82="Completar datos","Faltan campos clave para evaluar.",IF(AND(Configuración!$B$10="Sí",H82&gt;0),"Tiene saldo vencido: no aprobar más crédito hasta regularizar.",IF(OR(F82="Malo",F82="Con atrasos"),"Historial con atrasos: vender de contado o revisar cuando mejore el pago.",IF(AND(F82="Sin historial",J82&lt;D82*Configuración!$B$8),"Sin historial y anticipo insuficiente: solicitar anticipo o vender de contado.",IF(AND(E82&lt;Configuración!$B$4,I82&gt;Configuración!$B$5),"Margen bajo y plazo largo: gerencia debe validar si conviene financiar.",IF(G82&gt;D82*Configuración!$B$9,"Saldo pendiente alto frente al pedido: revisar exposición acumulada.",IF(AND(C82="Nuevo",J82&gt;=D82*Configuración!$B$8),"Cliente nuevo con anticipo suficiente: aprobar solo con límite y plazo corto.",IF(F82="Regular","Historial regular: reducir límite, acortar plazo o pedir anticipo.",IF(F82="Sin historial","Sin historial: aprobar solo con condiciones controladas.","Buen historial y sin alertas según configuración."))))))))))</f>
        <v/>
      </c>
      <c r="N82" s="12" t="str">
        <f>IF(K82="","",IF(K82="Aprobado",MAX(0,D82-J82),IF(K82="Aprobado con condiciones",MAX(0,MIN(D82-J82,D82*Configuración!$B$7)),IF(K82="Revisión manual","Revisar",0))))</f>
        <v/>
      </c>
      <c r="O82" s="13" t="str">
        <f>IF(K82="","",IF(K82="Aprobado",MIN(I82,Configuración!$B$5),IF(K82="Aprobado con condiciones",MIN(I82,Configuración!$B$6),IF(K82="Revisión manual","Revisar",0))))</f>
        <v/>
      </c>
      <c r="P82" s="9"/>
      <c r="Q82" s="9"/>
      <c r="R82" s="9"/>
    </row>
    <row r="83" spans="1:18" ht="17.55" customHeight="1">
      <c r="A83" s="8"/>
      <c r="B83" s="9"/>
      <c r="C83" s="9"/>
      <c r="D83" s="10"/>
      <c r="E83" s="15"/>
      <c r="F83" s="9"/>
      <c r="G83" s="10"/>
      <c r="H83" s="10"/>
      <c r="I83" s="10"/>
      <c r="J83" s="10"/>
      <c r="K83" s="11" t="str">
        <f>IF(COUNTBLANK(B83:J83)=9,"",IF(COUNTBLANK(B83:J83)&gt;0,"Completar datos",IF(D83&lt;=0,"Completar datos",IF(AND(Configuración!$B$10="Sí",H83&gt;0),"Crédito suspendido",IF(OR(F83="Malo",F83="Con atrasos"),"Venta de contado",IF(AND(F83="Sin historial",J83&lt;D83*Configuración!$B$8),"Venta de contado",IF(AND(E83&lt;Configuración!$B$4,I83&gt;Configuración!$B$5),"Revisión manual",IF(G83&gt;D83*Configuración!$B$9,"Revisión manual",IF(OR(C83="Nuevo",F83="Sin historial",F83="Regular",E83&lt;Configuración!$B$4,I83&gt;Configuración!$B$5),"Aprobado con condiciones","Aprobado")))))))))</f>
        <v/>
      </c>
      <c r="L83" s="11" t="str">
        <f t="shared" si="2"/>
        <v/>
      </c>
      <c r="M83" s="11" t="str">
        <f>IF(K83="","",IF(K83="Completar datos","Faltan campos clave para evaluar.",IF(AND(Configuración!$B$10="Sí",H83&gt;0),"Tiene saldo vencido: no aprobar más crédito hasta regularizar.",IF(OR(F83="Malo",F83="Con atrasos"),"Historial con atrasos: vender de contado o revisar cuando mejore el pago.",IF(AND(F83="Sin historial",J83&lt;D83*Configuración!$B$8),"Sin historial y anticipo insuficiente: solicitar anticipo o vender de contado.",IF(AND(E83&lt;Configuración!$B$4,I83&gt;Configuración!$B$5),"Margen bajo y plazo largo: gerencia debe validar si conviene financiar.",IF(G83&gt;D83*Configuración!$B$9,"Saldo pendiente alto frente al pedido: revisar exposición acumulada.",IF(AND(C83="Nuevo",J83&gt;=D83*Configuración!$B$8),"Cliente nuevo con anticipo suficiente: aprobar solo con límite y plazo corto.",IF(F83="Regular","Historial regular: reducir límite, acortar plazo o pedir anticipo.",IF(F83="Sin historial","Sin historial: aprobar solo con condiciones controladas.","Buen historial y sin alertas según configuración."))))))))))</f>
        <v/>
      </c>
      <c r="N83" s="12" t="str">
        <f>IF(K83="","",IF(K83="Aprobado",MAX(0,D83-J83),IF(K83="Aprobado con condiciones",MAX(0,MIN(D83-J83,D83*Configuración!$B$7)),IF(K83="Revisión manual","Revisar",0))))</f>
        <v/>
      </c>
      <c r="O83" s="13" t="str">
        <f>IF(K83="","",IF(K83="Aprobado",MIN(I83,Configuración!$B$5),IF(K83="Aprobado con condiciones",MIN(I83,Configuración!$B$6),IF(K83="Revisión manual","Revisar",0))))</f>
        <v/>
      </c>
      <c r="P83" s="9"/>
      <c r="Q83" s="9"/>
      <c r="R83" s="9"/>
    </row>
    <row r="84" spans="1:18" ht="17.55" customHeight="1">
      <c r="A84" s="8"/>
      <c r="B84" s="9"/>
      <c r="C84" s="9"/>
      <c r="D84" s="10"/>
      <c r="E84" s="15"/>
      <c r="F84" s="9"/>
      <c r="G84" s="10"/>
      <c r="H84" s="10"/>
      <c r="I84" s="10"/>
      <c r="J84" s="10"/>
      <c r="K84" s="11" t="str">
        <f>IF(COUNTBLANK(B84:J84)=9,"",IF(COUNTBLANK(B84:J84)&gt;0,"Completar datos",IF(D84&lt;=0,"Completar datos",IF(AND(Configuración!$B$10="Sí",H84&gt;0),"Crédito suspendido",IF(OR(F84="Malo",F84="Con atrasos"),"Venta de contado",IF(AND(F84="Sin historial",J84&lt;D84*Configuración!$B$8),"Venta de contado",IF(AND(E84&lt;Configuración!$B$4,I84&gt;Configuración!$B$5),"Revisión manual",IF(G84&gt;D84*Configuración!$B$9,"Revisión manual",IF(OR(C84="Nuevo",F84="Sin historial",F84="Regular",E84&lt;Configuración!$B$4,I84&gt;Configuración!$B$5),"Aprobado con condiciones","Aprobado")))))))))</f>
        <v/>
      </c>
      <c r="L84" s="11" t="str">
        <f t="shared" si="2"/>
        <v/>
      </c>
      <c r="M84" s="11" t="str">
        <f>IF(K84="","",IF(K84="Completar datos","Faltan campos clave para evaluar.",IF(AND(Configuración!$B$10="Sí",H84&gt;0),"Tiene saldo vencido: no aprobar más crédito hasta regularizar.",IF(OR(F84="Malo",F84="Con atrasos"),"Historial con atrasos: vender de contado o revisar cuando mejore el pago.",IF(AND(F84="Sin historial",J84&lt;D84*Configuración!$B$8),"Sin historial y anticipo insuficiente: solicitar anticipo o vender de contado.",IF(AND(E84&lt;Configuración!$B$4,I84&gt;Configuración!$B$5),"Margen bajo y plazo largo: gerencia debe validar si conviene financiar.",IF(G84&gt;D84*Configuración!$B$9,"Saldo pendiente alto frente al pedido: revisar exposición acumulada.",IF(AND(C84="Nuevo",J84&gt;=D84*Configuración!$B$8),"Cliente nuevo con anticipo suficiente: aprobar solo con límite y plazo corto.",IF(F84="Regular","Historial regular: reducir límite, acortar plazo o pedir anticipo.",IF(F84="Sin historial","Sin historial: aprobar solo con condiciones controladas.","Buen historial y sin alertas según configuración."))))))))))</f>
        <v/>
      </c>
      <c r="N84" s="12" t="str">
        <f>IF(K84="","",IF(K84="Aprobado",MAX(0,D84-J84),IF(K84="Aprobado con condiciones",MAX(0,MIN(D84-J84,D84*Configuración!$B$7)),IF(K84="Revisión manual","Revisar",0))))</f>
        <v/>
      </c>
      <c r="O84" s="13" t="str">
        <f>IF(K84="","",IF(K84="Aprobado",MIN(I84,Configuración!$B$5),IF(K84="Aprobado con condiciones",MIN(I84,Configuración!$B$6),IF(K84="Revisión manual","Revisar",0))))</f>
        <v/>
      </c>
      <c r="P84" s="9"/>
      <c r="Q84" s="9"/>
      <c r="R84" s="9"/>
    </row>
    <row r="85" spans="1:18" ht="17.55" customHeight="1">
      <c r="A85" s="8"/>
      <c r="B85" s="9"/>
      <c r="C85" s="9"/>
      <c r="D85" s="10"/>
      <c r="E85" s="15"/>
      <c r="F85" s="9"/>
      <c r="G85" s="10"/>
      <c r="H85" s="10"/>
      <c r="I85" s="10"/>
      <c r="J85" s="10"/>
      <c r="K85" s="11" t="str">
        <f>IF(COUNTBLANK(B85:J85)=9,"",IF(COUNTBLANK(B85:J85)&gt;0,"Completar datos",IF(D85&lt;=0,"Completar datos",IF(AND(Configuración!$B$10="Sí",H85&gt;0),"Crédito suspendido",IF(OR(F85="Malo",F85="Con atrasos"),"Venta de contado",IF(AND(F85="Sin historial",J85&lt;D85*Configuración!$B$8),"Venta de contado",IF(AND(E85&lt;Configuración!$B$4,I85&gt;Configuración!$B$5),"Revisión manual",IF(G85&gt;D85*Configuración!$B$9,"Revisión manual",IF(OR(C85="Nuevo",F85="Sin historial",F85="Regular",E85&lt;Configuración!$B$4,I85&gt;Configuración!$B$5),"Aprobado con condiciones","Aprobado")))))))))</f>
        <v/>
      </c>
      <c r="L85" s="11" t="str">
        <f t="shared" si="2"/>
        <v/>
      </c>
      <c r="M85" s="11" t="str">
        <f>IF(K85="","",IF(K85="Completar datos","Faltan campos clave para evaluar.",IF(AND(Configuración!$B$10="Sí",H85&gt;0),"Tiene saldo vencido: no aprobar más crédito hasta regularizar.",IF(OR(F85="Malo",F85="Con atrasos"),"Historial con atrasos: vender de contado o revisar cuando mejore el pago.",IF(AND(F85="Sin historial",J85&lt;D85*Configuración!$B$8),"Sin historial y anticipo insuficiente: solicitar anticipo o vender de contado.",IF(AND(E85&lt;Configuración!$B$4,I85&gt;Configuración!$B$5),"Margen bajo y plazo largo: gerencia debe validar si conviene financiar.",IF(G85&gt;D85*Configuración!$B$9,"Saldo pendiente alto frente al pedido: revisar exposición acumulada.",IF(AND(C85="Nuevo",J85&gt;=D85*Configuración!$B$8),"Cliente nuevo con anticipo suficiente: aprobar solo con límite y plazo corto.",IF(F85="Regular","Historial regular: reducir límite, acortar plazo o pedir anticipo.",IF(F85="Sin historial","Sin historial: aprobar solo con condiciones controladas.","Buen historial y sin alertas según configuración."))))))))))</f>
        <v/>
      </c>
      <c r="N85" s="12" t="str">
        <f>IF(K85="","",IF(K85="Aprobado",MAX(0,D85-J85),IF(K85="Aprobado con condiciones",MAX(0,MIN(D85-J85,D85*Configuración!$B$7)),IF(K85="Revisión manual","Revisar",0))))</f>
        <v/>
      </c>
      <c r="O85" s="13" t="str">
        <f>IF(K85="","",IF(K85="Aprobado",MIN(I85,Configuración!$B$5),IF(K85="Aprobado con condiciones",MIN(I85,Configuración!$B$6),IF(K85="Revisión manual","Revisar",0))))</f>
        <v/>
      </c>
      <c r="P85" s="9"/>
      <c r="Q85" s="9"/>
      <c r="R85" s="9"/>
    </row>
    <row r="86" spans="1:18" ht="17.55" customHeight="1">
      <c r="A86" s="8"/>
      <c r="B86" s="9"/>
      <c r="C86" s="9"/>
      <c r="D86" s="10"/>
      <c r="E86" s="15"/>
      <c r="F86" s="9"/>
      <c r="G86" s="10"/>
      <c r="H86" s="10"/>
      <c r="I86" s="10"/>
      <c r="J86" s="10"/>
      <c r="K86" s="11" t="str">
        <f>IF(COUNTBLANK(B86:J86)=9,"",IF(COUNTBLANK(B86:J86)&gt;0,"Completar datos",IF(D86&lt;=0,"Completar datos",IF(AND(Configuración!$B$10="Sí",H86&gt;0),"Crédito suspendido",IF(OR(F86="Malo",F86="Con atrasos"),"Venta de contado",IF(AND(F86="Sin historial",J86&lt;D86*Configuración!$B$8),"Venta de contado",IF(AND(E86&lt;Configuración!$B$4,I86&gt;Configuración!$B$5),"Revisión manual",IF(G86&gt;D86*Configuración!$B$9,"Revisión manual",IF(OR(C86="Nuevo",F86="Sin historial",F86="Regular",E86&lt;Configuración!$B$4,I86&gt;Configuración!$B$5),"Aprobado con condiciones","Aprobado")))))))))</f>
        <v/>
      </c>
      <c r="L86" s="11" t="str">
        <f t="shared" si="2"/>
        <v/>
      </c>
      <c r="M86" s="11" t="str">
        <f>IF(K86="","",IF(K86="Completar datos","Faltan campos clave para evaluar.",IF(AND(Configuración!$B$10="Sí",H86&gt;0),"Tiene saldo vencido: no aprobar más crédito hasta regularizar.",IF(OR(F86="Malo",F86="Con atrasos"),"Historial con atrasos: vender de contado o revisar cuando mejore el pago.",IF(AND(F86="Sin historial",J86&lt;D86*Configuración!$B$8),"Sin historial y anticipo insuficiente: solicitar anticipo o vender de contado.",IF(AND(E86&lt;Configuración!$B$4,I86&gt;Configuración!$B$5),"Margen bajo y plazo largo: gerencia debe validar si conviene financiar.",IF(G86&gt;D86*Configuración!$B$9,"Saldo pendiente alto frente al pedido: revisar exposición acumulada.",IF(AND(C86="Nuevo",J86&gt;=D86*Configuración!$B$8),"Cliente nuevo con anticipo suficiente: aprobar solo con límite y plazo corto.",IF(F86="Regular","Historial regular: reducir límite, acortar plazo o pedir anticipo.",IF(F86="Sin historial","Sin historial: aprobar solo con condiciones controladas.","Buen historial y sin alertas según configuración."))))))))))</f>
        <v/>
      </c>
      <c r="N86" s="12" t="str">
        <f>IF(K86="","",IF(K86="Aprobado",MAX(0,D86-J86),IF(K86="Aprobado con condiciones",MAX(0,MIN(D86-J86,D86*Configuración!$B$7)),IF(K86="Revisión manual","Revisar",0))))</f>
        <v/>
      </c>
      <c r="O86" s="13" t="str">
        <f>IF(K86="","",IF(K86="Aprobado",MIN(I86,Configuración!$B$5),IF(K86="Aprobado con condiciones",MIN(I86,Configuración!$B$6),IF(K86="Revisión manual","Revisar",0))))</f>
        <v/>
      </c>
      <c r="P86" s="9"/>
      <c r="Q86" s="9"/>
      <c r="R86" s="9"/>
    </row>
    <row r="87" spans="1:18" ht="17.55" customHeight="1">
      <c r="A87" s="8"/>
      <c r="B87" s="9"/>
      <c r="C87" s="9"/>
      <c r="D87" s="10"/>
      <c r="E87" s="15"/>
      <c r="F87" s="9"/>
      <c r="G87" s="10"/>
      <c r="H87" s="10"/>
      <c r="I87" s="10"/>
      <c r="J87" s="10"/>
      <c r="K87" s="11" t="str">
        <f>IF(COUNTBLANK(B87:J87)=9,"",IF(COUNTBLANK(B87:J87)&gt;0,"Completar datos",IF(D87&lt;=0,"Completar datos",IF(AND(Configuración!$B$10="Sí",H87&gt;0),"Crédito suspendido",IF(OR(F87="Malo",F87="Con atrasos"),"Venta de contado",IF(AND(F87="Sin historial",J87&lt;D87*Configuración!$B$8),"Venta de contado",IF(AND(E87&lt;Configuración!$B$4,I87&gt;Configuración!$B$5),"Revisión manual",IF(G87&gt;D87*Configuración!$B$9,"Revisión manual",IF(OR(C87="Nuevo",F87="Sin historial",F87="Regular",E87&lt;Configuración!$B$4,I87&gt;Configuración!$B$5),"Aprobado con condiciones","Aprobado")))))))))</f>
        <v/>
      </c>
      <c r="L87" s="11" t="str">
        <f t="shared" si="2"/>
        <v/>
      </c>
      <c r="M87" s="11" t="str">
        <f>IF(K87="","",IF(K87="Completar datos","Faltan campos clave para evaluar.",IF(AND(Configuración!$B$10="Sí",H87&gt;0),"Tiene saldo vencido: no aprobar más crédito hasta regularizar.",IF(OR(F87="Malo",F87="Con atrasos"),"Historial con atrasos: vender de contado o revisar cuando mejore el pago.",IF(AND(F87="Sin historial",J87&lt;D87*Configuración!$B$8),"Sin historial y anticipo insuficiente: solicitar anticipo o vender de contado.",IF(AND(E87&lt;Configuración!$B$4,I87&gt;Configuración!$B$5),"Margen bajo y plazo largo: gerencia debe validar si conviene financiar.",IF(G87&gt;D87*Configuración!$B$9,"Saldo pendiente alto frente al pedido: revisar exposición acumulada.",IF(AND(C87="Nuevo",J87&gt;=D87*Configuración!$B$8),"Cliente nuevo con anticipo suficiente: aprobar solo con límite y plazo corto.",IF(F87="Regular","Historial regular: reducir límite, acortar plazo o pedir anticipo.",IF(F87="Sin historial","Sin historial: aprobar solo con condiciones controladas.","Buen historial y sin alertas según configuración."))))))))))</f>
        <v/>
      </c>
      <c r="N87" s="12" t="str">
        <f>IF(K87="","",IF(K87="Aprobado",MAX(0,D87-J87),IF(K87="Aprobado con condiciones",MAX(0,MIN(D87-J87,D87*Configuración!$B$7)),IF(K87="Revisión manual","Revisar",0))))</f>
        <v/>
      </c>
      <c r="O87" s="13" t="str">
        <f>IF(K87="","",IF(K87="Aprobado",MIN(I87,Configuración!$B$5),IF(K87="Aprobado con condiciones",MIN(I87,Configuración!$B$6),IF(K87="Revisión manual","Revisar",0))))</f>
        <v/>
      </c>
      <c r="P87" s="9"/>
      <c r="Q87" s="9"/>
      <c r="R87" s="9"/>
    </row>
    <row r="88" spans="1:18" ht="17.55" customHeight="1">
      <c r="A88" s="8"/>
      <c r="B88" s="9"/>
      <c r="C88" s="9"/>
      <c r="D88" s="10"/>
      <c r="E88" s="15"/>
      <c r="F88" s="9"/>
      <c r="G88" s="10"/>
      <c r="H88" s="10"/>
      <c r="I88" s="10"/>
      <c r="J88" s="10"/>
      <c r="K88" s="11" t="str">
        <f>IF(COUNTBLANK(B88:J88)=9,"",IF(COUNTBLANK(B88:J88)&gt;0,"Completar datos",IF(D88&lt;=0,"Completar datos",IF(AND(Configuración!$B$10="Sí",H88&gt;0),"Crédito suspendido",IF(OR(F88="Malo",F88="Con atrasos"),"Venta de contado",IF(AND(F88="Sin historial",J88&lt;D88*Configuración!$B$8),"Venta de contado",IF(AND(E88&lt;Configuración!$B$4,I88&gt;Configuración!$B$5),"Revisión manual",IF(G88&gt;D88*Configuración!$B$9,"Revisión manual",IF(OR(C88="Nuevo",F88="Sin historial",F88="Regular",E88&lt;Configuración!$B$4,I88&gt;Configuración!$B$5),"Aprobado con condiciones","Aprobado")))))))))</f>
        <v/>
      </c>
      <c r="L88" s="11" t="str">
        <f t="shared" si="2"/>
        <v/>
      </c>
      <c r="M88" s="11" t="str">
        <f>IF(K88="","",IF(K88="Completar datos","Faltan campos clave para evaluar.",IF(AND(Configuración!$B$10="Sí",H88&gt;0),"Tiene saldo vencido: no aprobar más crédito hasta regularizar.",IF(OR(F88="Malo",F88="Con atrasos"),"Historial con atrasos: vender de contado o revisar cuando mejore el pago.",IF(AND(F88="Sin historial",J88&lt;D88*Configuración!$B$8),"Sin historial y anticipo insuficiente: solicitar anticipo o vender de contado.",IF(AND(E88&lt;Configuración!$B$4,I88&gt;Configuración!$B$5),"Margen bajo y plazo largo: gerencia debe validar si conviene financiar.",IF(G88&gt;D88*Configuración!$B$9,"Saldo pendiente alto frente al pedido: revisar exposición acumulada.",IF(AND(C88="Nuevo",J88&gt;=D88*Configuración!$B$8),"Cliente nuevo con anticipo suficiente: aprobar solo con límite y plazo corto.",IF(F88="Regular","Historial regular: reducir límite, acortar plazo o pedir anticipo.",IF(F88="Sin historial","Sin historial: aprobar solo con condiciones controladas.","Buen historial y sin alertas según configuración."))))))))))</f>
        <v/>
      </c>
      <c r="N88" s="12" t="str">
        <f>IF(K88="","",IF(K88="Aprobado",MAX(0,D88-J88),IF(K88="Aprobado con condiciones",MAX(0,MIN(D88-J88,D88*Configuración!$B$7)),IF(K88="Revisión manual","Revisar",0))))</f>
        <v/>
      </c>
      <c r="O88" s="13" t="str">
        <f>IF(K88="","",IF(K88="Aprobado",MIN(I88,Configuración!$B$5),IF(K88="Aprobado con condiciones",MIN(I88,Configuración!$B$6),IF(K88="Revisión manual","Revisar",0))))</f>
        <v/>
      </c>
      <c r="P88" s="9"/>
      <c r="Q88" s="9"/>
      <c r="R88" s="9"/>
    </row>
    <row r="89" spans="1:18" ht="17.55" customHeight="1">
      <c r="A89" s="8"/>
      <c r="B89" s="9"/>
      <c r="C89" s="9"/>
      <c r="D89" s="10"/>
      <c r="E89" s="15"/>
      <c r="F89" s="9"/>
      <c r="G89" s="10"/>
      <c r="H89" s="10"/>
      <c r="I89" s="10"/>
      <c r="J89" s="10"/>
      <c r="K89" s="11" t="str">
        <f>IF(COUNTBLANK(B89:J89)=9,"",IF(COUNTBLANK(B89:J89)&gt;0,"Completar datos",IF(D89&lt;=0,"Completar datos",IF(AND(Configuración!$B$10="Sí",H89&gt;0),"Crédito suspendido",IF(OR(F89="Malo",F89="Con atrasos"),"Venta de contado",IF(AND(F89="Sin historial",J89&lt;D89*Configuración!$B$8),"Venta de contado",IF(AND(E89&lt;Configuración!$B$4,I89&gt;Configuración!$B$5),"Revisión manual",IF(G89&gt;D89*Configuración!$B$9,"Revisión manual",IF(OR(C89="Nuevo",F89="Sin historial",F89="Regular",E89&lt;Configuración!$B$4,I89&gt;Configuración!$B$5),"Aprobado con condiciones","Aprobado")))))))))</f>
        <v/>
      </c>
      <c r="L89" s="11" t="str">
        <f t="shared" si="2"/>
        <v/>
      </c>
      <c r="M89" s="11" t="str">
        <f>IF(K89="","",IF(K89="Completar datos","Faltan campos clave para evaluar.",IF(AND(Configuración!$B$10="Sí",H89&gt;0),"Tiene saldo vencido: no aprobar más crédito hasta regularizar.",IF(OR(F89="Malo",F89="Con atrasos"),"Historial con atrasos: vender de contado o revisar cuando mejore el pago.",IF(AND(F89="Sin historial",J89&lt;D89*Configuración!$B$8),"Sin historial y anticipo insuficiente: solicitar anticipo o vender de contado.",IF(AND(E89&lt;Configuración!$B$4,I89&gt;Configuración!$B$5),"Margen bajo y plazo largo: gerencia debe validar si conviene financiar.",IF(G89&gt;D89*Configuración!$B$9,"Saldo pendiente alto frente al pedido: revisar exposición acumulada.",IF(AND(C89="Nuevo",J89&gt;=D89*Configuración!$B$8),"Cliente nuevo con anticipo suficiente: aprobar solo con límite y plazo corto.",IF(F89="Regular","Historial regular: reducir límite, acortar plazo o pedir anticipo.",IF(F89="Sin historial","Sin historial: aprobar solo con condiciones controladas.","Buen historial y sin alertas según configuración."))))))))))</f>
        <v/>
      </c>
      <c r="N89" s="12" t="str">
        <f>IF(K89="","",IF(K89="Aprobado",MAX(0,D89-J89),IF(K89="Aprobado con condiciones",MAX(0,MIN(D89-J89,D89*Configuración!$B$7)),IF(K89="Revisión manual","Revisar",0))))</f>
        <v/>
      </c>
      <c r="O89" s="13" t="str">
        <f>IF(K89="","",IF(K89="Aprobado",MIN(I89,Configuración!$B$5),IF(K89="Aprobado con condiciones",MIN(I89,Configuración!$B$6),IF(K89="Revisión manual","Revisar",0))))</f>
        <v/>
      </c>
      <c r="P89" s="9"/>
      <c r="Q89" s="9"/>
      <c r="R89" s="9"/>
    </row>
    <row r="90" spans="1:18" ht="17.55" customHeight="1">
      <c r="A90" s="8"/>
      <c r="B90" s="9"/>
      <c r="C90" s="9"/>
      <c r="D90" s="10"/>
      <c r="E90" s="15"/>
      <c r="F90" s="9"/>
      <c r="G90" s="10"/>
      <c r="H90" s="10"/>
      <c r="I90" s="10"/>
      <c r="J90" s="10"/>
      <c r="K90" s="11" t="str">
        <f>IF(COUNTBLANK(B90:J90)=9,"",IF(COUNTBLANK(B90:J90)&gt;0,"Completar datos",IF(D90&lt;=0,"Completar datos",IF(AND(Configuración!$B$10="Sí",H90&gt;0),"Crédito suspendido",IF(OR(F90="Malo",F90="Con atrasos"),"Venta de contado",IF(AND(F90="Sin historial",J90&lt;D90*Configuración!$B$8),"Venta de contado",IF(AND(E90&lt;Configuración!$B$4,I90&gt;Configuración!$B$5),"Revisión manual",IF(G90&gt;D90*Configuración!$B$9,"Revisión manual",IF(OR(C90="Nuevo",F90="Sin historial",F90="Regular",E90&lt;Configuración!$B$4,I90&gt;Configuración!$B$5),"Aprobado con condiciones","Aprobado")))))))))</f>
        <v/>
      </c>
      <c r="L90" s="11" t="str">
        <f t="shared" si="2"/>
        <v/>
      </c>
      <c r="M90" s="11" t="str">
        <f>IF(K90="","",IF(K90="Completar datos","Faltan campos clave para evaluar.",IF(AND(Configuración!$B$10="Sí",H90&gt;0),"Tiene saldo vencido: no aprobar más crédito hasta regularizar.",IF(OR(F90="Malo",F90="Con atrasos"),"Historial con atrasos: vender de contado o revisar cuando mejore el pago.",IF(AND(F90="Sin historial",J90&lt;D90*Configuración!$B$8),"Sin historial y anticipo insuficiente: solicitar anticipo o vender de contado.",IF(AND(E90&lt;Configuración!$B$4,I90&gt;Configuración!$B$5),"Margen bajo y plazo largo: gerencia debe validar si conviene financiar.",IF(G90&gt;D90*Configuración!$B$9,"Saldo pendiente alto frente al pedido: revisar exposición acumulada.",IF(AND(C90="Nuevo",J90&gt;=D90*Configuración!$B$8),"Cliente nuevo con anticipo suficiente: aprobar solo con límite y plazo corto.",IF(F90="Regular","Historial regular: reducir límite, acortar plazo o pedir anticipo.",IF(F90="Sin historial","Sin historial: aprobar solo con condiciones controladas.","Buen historial y sin alertas según configuración."))))))))))</f>
        <v/>
      </c>
      <c r="N90" s="12" t="str">
        <f>IF(K90="","",IF(K90="Aprobado",MAX(0,D90-J90),IF(K90="Aprobado con condiciones",MAX(0,MIN(D90-J90,D90*Configuración!$B$7)),IF(K90="Revisión manual","Revisar",0))))</f>
        <v/>
      </c>
      <c r="O90" s="13" t="str">
        <f>IF(K90="","",IF(K90="Aprobado",MIN(I90,Configuración!$B$5),IF(K90="Aprobado con condiciones",MIN(I90,Configuración!$B$6),IF(K90="Revisión manual","Revisar",0))))</f>
        <v/>
      </c>
      <c r="P90" s="9"/>
      <c r="Q90" s="9"/>
      <c r="R90" s="9"/>
    </row>
    <row r="91" spans="1:18" ht="17.55" customHeight="1">
      <c r="A91" s="8"/>
      <c r="B91" s="9"/>
      <c r="C91" s="9"/>
      <c r="D91" s="10"/>
      <c r="E91" s="15"/>
      <c r="F91" s="9"/>
      <c r="G91" s="10"/>
      <c r="H91" s="10"/>
      <c r="I91" s="10"/>
      <c r="J91" s="10"/>
      <c r="K91" s="11" t="str">
        <f>IF(COUNTBLANK(B91:J91)=9,"",IF(COUNTBLANK(B91:J91)&gt;0,"Completar datos",IF(D91&lt;=0,"Completar datos",IF(AND(Configuración!$B$10="Sí",H91&gt;0),"Crédito suspendido",IF(OR(F91="Malo",F91="Con atrasos"),"Venta de contado",IF(AND(F91="Sin historial",J91&lt;D91*Configuración!$B$8),"Venta de contado",IF(AND(E91&lt;Configuración!$B$4,I91&gt;Configuración!$B$5),"Revisión manual",IF(G91&gt;D91*Configuración!$B$9,"Revisión manual",IF(OR(C91="Nuevo",F91="Sin historial",F91="Regular",E91&lt;Configuración!$B$4,I91&gt;Configuración!$B$5),"Aprobado con condiciones","Aprobado")))))))))</f>
        <v/>
      </c>
      <c r="L91" s="11" t="str">
        <f t="shared" si="2"/>
        <v/>
      </c>
      <c r="M91" s="11" t="str">
        <f>IF(K91="","",IF(K91="Completar datos","Faltan campos clave para evaluar.",IF(AND(Configuración!$B$10="Sí",H91&gt;0),"Tiene saldo vencido: no aprobar más crédito hasta regularizar.",IF(OR(F91="Malo",F91="Con atrasos"),"Historial con atrasos: vender de contado o revisar cuando mejore el pago.",IF(AND(F91="Sin historial",J91&lt;D91*Configuración!$B$8),"Sin historial y anticipo insuficiente: solicitar anticipo o vender de contado.",IF(AND(E91&lt;Configuración!$B$4,I91&gt;Configuración!$B$5),"Margen bajo y plazo largo: gerencia debe validar si conviene financiar.",IF(G91&gt;D91*Configuración!$B$9,"Saldo pendiente alto frente al pedido: revisar exposición acumulada.",IF(AND(C91="Nuevo",J91&gt;=D91*Configuración!$B$8),"Cliente nuevo con anticipo suficiente: aprobar solo con límite y plazo corto.",IF(F91="Regular","Historial regular: reducir límite, acortar plazo o pedir anticipo.",IF(F91="Sin historial","Sin historial: aprobar solo con condiciones controladas.","Buen historial y sin alertas según configuración."))))))))))</f>
        <v/>
      </c>
      <c r="N91" s="12" t="str">
        <f>IF(K91="","",IF(K91="Aprobado",MAX(0,D91-J91),IF(K91="Aprobado con condiciones",MAX(0,MIN(D91-J91,D91*Configuración!$B$7)),IF(K91="Revisión manual","Revisar",0))))</f>
        <v/>
      </c>
      <c r="O91" s="13" t="str">
        <f>IF(K91="","",IF(K91="Aprobado",MIN(I91,Configuración!$B$5),IF(K91="Aprobado con condiciones",MIN(I91,Configuración!$B$6),IF(K91="Revisión manual","Revisar",0))))</f>
        <v/>
      </c>
      <c r="P91" s="9"/>
      <c r="Q91" s="9"/>
      <c r="R91" s="9"/>
    </row>
    <row r="92" spans="1:18" ht="17.55" customHeight="1">
      <c r="A92" s="8"/>
      <c r="B92" s="9"/>
      <c r="C92" s="9"/>
      <c r="D92" s="10"/>
      <c r="E92" s="15"/>
      <c r="F92" s="9"/>
      <c r="G92" s="10"/>
      <c r="H92" s="10"/>
      <c r="I92" s="10"/>
      <c r="J92" s="10"/>
      <c r="K92" s="11" t="str">
        <f>IF(COUNTBLANK(B92:J92)=9,"",IF(COUNTBLANK(B92:J92)&gt;0,"Completar datos",IF(D92&lt;=0,"Completar datos",IF(AND(Configuración!$B$10="Sí",H92&gt;0),"Crédito suspendido",IF(OR(F92="Malo",F92="Con atrasos"),"Venta de contado",IF(AND(F92="Sin historial",J92&lt;D92*Configuración!$B$8),"Venta de contado",IF(AND(E92&lt;Configuración!$B$4,I92&gt;Configuración!$B$5),"Revisión manual",IF(G92&gt;D92*Configuración!$B$9,"Revisión manual",IF(OR(C92="Nuevo",F92="Sin historial",F92="Regular",E92&lt;Configuración!$B$4,I92&gt;Configuración!$B$5),"Aprobado con condiciones","Aprobado")))))))))</f>
        <v/>
      </c>
      <c r="L92" s="11" t="str">
        <f t="shared" si="2"/>
        <v/>
      </c>
      <c r="M92" s="11" t="str">
        <f>IF(K92="","",IF(K92="Completar datos","Faltan campos clave para evaluar.",IF(AND(Configuración!$B$10="Sí",H92&gt;0),"Tiene saldo vencido: no aprobar más crédito hasta regularizar.",IF(OR(F92="Malo",F92="Con atrasos"),"Historial con atrasos: vender de contado o revisar cuando mejore el pago.",IF(AND(F92="Sin historial",J92&lt;D92*Configuración!$B$8),"Sin historial y anticipo insuficiente: solicitar anticipo o vender de contado.",IF(AND(E92&lt;Configuración!$B$4,I92&gt;Configuración!$B$5),"Margen bajo y plazo largo: gerencia debe validar si conviene financiar.",IF(G92&gt;D92*Configuración!$B$9,"Saldo pendiente alto frente al pedido: revisar exposición acumulada.",IF(AND(C92="Nuevo",J92&gt;=D92*Configuración!$B$8),"Cliente nuevo con anticipo suficiente: aprobar solo con límite y plazo corto.",IF(F92="Regular","Historial regular: reducir límite, acortar plazo o pedir anticipo.",IF(F92="Sin historial","Sin historial: aprobar solo con condiciones controladas.","Buen historial y sin alertas según configuración."))))))))))</f>
        <v/>
      </c>
      <c r="N92" s="12" t="str">
        <f>IF(K92="","",IF(K92="Aprobado",MAX(0,D92-J92),IF(K92="Aprobado con condiciones",MAX(0,MIN(D92-J92,D92*Configuración!$B$7)),IF(K92="Revisión manual","Revisar",0))))</f>
        <v/>
      </c>
      <c r="O92" s="13" t="str">
        <f>IF(K92="","",IF(K92="Aprobado",MIN(I92,Configuración!$B$5),IF(K92="Aprobado con condiciones",MIN(I92,Configuración!$B$6),IF(K92="Revisión manual","Revisar",0))))</f>
        <v/>
      </c>
      <c r="P92" s="9"/>
      <c r="Q92" s="9"/>
      <c r="R92" s="9"/>
    </row>
    <row r="93" spans="1:18" ht="17.55" customHeight="1">
      <c r="A93" s="8"/>
      <c r="B93" s="9"/>
      <c r="C93" s="9"/>
      <c r="D93" s="10"/>
      <c r="E93" s="15"/>
      <c r="F93" s="9"/>
      <c r="G93" s="10"/>
      <c r="H93" s="10"/>
      <c r="I93" s="10"/>
      <c r="J93" s="10"/>
      <c r="K93" s="11" t="str">
        <f>IF(COUNTBLANK(B93:J93)=9,"",IF(COUNTBLANK(B93:J93)&gt;0,"Completar datos",IF(D93&lt;=0,"Completar datos",IF(AND(Configuración!$B$10="Sí",H93&gt;0),"Crédito suspendido",IF(OR(F93="Malo",F93="Con atrasos"),"Venta de contado",IF(AND(F93="Sin historial",J93&lt;D93*Configuración!$B$8),"Venta de contado",IF(AND(E93&lt;Configuración!$B$4,I93&gt;Configuración!$B$5),"Revisión manual",IF(G93&gt;D93*Configuración!$B$9,"Revisión manual",IF(OR(C93="Nuevo",F93="Sin historial",F93="Regular",E93&lt;Configuración!$B$4,I93&gt;Configuración!$B$5),"Aprobado con condiciones","Aprobado")))))))))</f>
        <v/>
      </c>
      <c r="L93" s="11" t="str">
        <f t="shared" si="2"/>
        <v/>
      </c>
      <c r="M93" s="11" t="str">
        <f>IF(K93="","",IF(K93="Completar datos","Faltan campos clave para evaluar.",IF(AND(Configuración!$B$10="Sí",H93&gt;0),"Tiene saldo vencido: no aprobar más crédito hasta regularizar.",IF(OR(F93="Malo",F93="Con atrasos"),"Historial con atrasos: vender de contado o revisar cuando mejore el pago.",IF(AND(F93="Sin historial",J93&lt;D93*Configuración!$B$8),"Sin historial y anticipo insuficiente: solicitar anticipo o vender de contado.",IF(AND(E93&lt;Configuración!$B$4,I93&gt;Configuración!$B$5),"Margen bajo y plazo largo: gerencia debe validar si conviene financiar.",IF(G93&gt;D93*Configuración!$B$9,"Saldo pendiente alto frente al pedido: revisar exposición acumulada.",IF(AND(C93="Nuevo",J93&gt;=D93*Configuración!$B$8),"Cliente nuevo con anticipo suficiente: aprobar solo con límite y plazo corto.",IF(F93="Regular","Historial regular: reducir límite, acortar plazo o pedir anticipo.",IF(F93="Sin historial","Sin historial: aprobar solo con condiciones controladas.","Buen historial y sin alertas según configuración."))))))))))</f>
        <v/>
      </c>
      <c r="N93" s="12" t="str">
        <f>IF(K93="","",IF(K93="Aprobado",MAX(0,D93-J93),IF(K93="Aprobado con condiciones",MAX(0,MIN(D93-J93,D93*Configuración!$B$7)),IF(K93="Revisión manual","Revisar",0))))</f>
        <v/>
      </c>
      <c r="O93" s="13" t="str">
        <f>IF(K93="","",IF(K93="Aprobado",MIN(I93,Configuración!$B$5),IF(K93="Aprobado con condiciones",MIN(I93,Configuración!$B$6),IF(K93="Revisión manual","Revisar",0))))</f>
        <v/>
      </c>
      <c r="P93" s="9"/>
      <c r="Q93" s="9"/>
      <c r="R93" s="9"/>
    </row>
    <row r="94" spans="1:18" ht="17.55" customHeight="1">
      <c r="A94" s="8"/>
      <c r="B94" s="9"/>
      <c r="C94" s="9"/>
      <c r="D94" s="10"/>
      <c r="E94" s="15"/>
      <c r="F94" s="9"/>
      <c r="G94" s="10"/>
      <c r="H94" s="10"/>
      <c r="I94" s="10"/>
      <c r="J94" s="10"/>
      <c r="K94" s="11" t="str">
        <f>IF(COUNTBLANK(B94:J94)=9,"",IF(COUNTBLANK(B94:J94)&gt;0,"Completar datos",IF(D94&lt;=0,"Completar datos",IF(AND(Configuración!$B$10="Sí",H94&gt;0),"Crédito suspendido",IF(OR(F94="Malo",F94="Con atrasos"),"Venta de contado",IF(AND(F94="Sin historial",J94&lt;D94*Configuración!$B$8),"Venta de contado",IF(AND(E94&lt;Configuración!$B$4,I94&gt;Configuración!$B$5),"Revisión manual",IF(G94&gt;D94*Configuración!$B$9,"Revisión manual",IF(OR(C94="Nuevo",F94="Sin historial",F94="Regular",E94&lt;Configuración!$B$4,I94&gt;Configuración!$B$5),"Aprobado con condiciones","Aprobado")))))))))</f>
        <v/>
      </c>
      <c r="L94" s="11" t="str">
        <f t="shared" si="2"/>
        <v/>
      </c>
      <c r="M94" s="11" t="str">
        <f>IF(K94="","",IF(K94="Completar datos","Faltan campos clave para evaluar.",IF(AND(Configuración!$B$10="Sí",H94&gt;0),"Tiene saldo vencido: no aprobar más crédito hasta regularizar.",IF(OR(F94="Malo",F94="Con atrasos"),"Historial con atrasos: vender de contado o revisar cuando mejore el pago.",IF(AND(F94="Sin historial",J94&lt;D94*Configuración!$B$8),"Sin historial y anticipo insuficiente: solicitar anticipo o vender de contado.",IF(AND(E94&lt;Configuración!$B$4,I94&gt;Configuración!$B$5),"Margen bajo y plazo largo: gerencia debe validar si conviene financiar.",IF(G94&gt;D94*Configuración!$B$9,"Saldo pendiente alto frente al pedido: revisar exposición acumulada.",IF(AND(C94="Nuevo",J94&gt;=D94*Configuración!$B$8),"Cliente nuevo con anticipo suficiente: aprobar solo con límite y plazo corto.",IF(F94="Regular","Historial regular: reducir límite, acortar plazo o pedir anticipo.",IF(F94="Sin historial","Sin historial: aprobar solo con condiciones controladas.","Buen historial y sin alertas según configuración."))))))))))</f>
        <v/>
      </c>
      <c r="N94" s="12" t="str">
        <f>IF(K94="","",IF(K94="Aprobado",MAX(0,D94-J94),IF(K94="Aprobado con condiciones",MAX(0,MIN(D94-J94,D94*Configuración!$B$7)),IF(K94="Revisión manual","Revisar",0))))</f>
        <v/>
      </c>
      <c r="O94" s="13" t="str">
        <f>IF(K94="","",IF(K94="Aprobado",MIN(I94,Configuración!$B$5),IF(K94="Aprobado con condiciones",MIN(I94,Configuración!$B$6),IF(K94="Revisión manual","Revisar",0))))</f>
        <v/>
      </c>
      <c r="P94" s="9"/>
      <c r="Q94" s="9"/>
      <c r="R94" s="9"/>
    </row>
    <row r="95" spans="1:18" ht="17.55" customHeight="1">
      <c r="A95" s="8"/>
      <c r="B95" s="9"/>
      <c r="C95" s="9"/>
      <c r="D95" s="10"/>
      <c r="E95" s="15"/>
      <c r="F95" s="9"/>
      <c r="G95" s="10"/>
      <c r="H95" s="10"/>
      <c r="I95" s="10"/>
      <c r="J95" s="10"/>
      <c r="K95" s="11" t="str">
        <f>IF(COUNTBLANK(B95:J95)=9,"",IF(COUNTBLANK(B95:J95)&gt;0,"Completar datos",IF(D95&lt;=0,"Completar datos",IF(AND(Configuración!$B$10="Sí",H95&gt;0),"Crédito suspendido",IF(OR(F95="Malo",F95="Con atrasos"),"Venta de contado",IF(AND(F95="Sin historial",J95&lt;D95*Configuración!$B$8),"Venta de contado",IF(AND(E95&lt;Configuración!$B$4,I95&gt;Configuración!$B$5),"Revisión manual",IF(G95&gt;D95*Configuración!$B$9,"Revisión manual",IF(OR(C95="Nuevo",F95="Sin historial",F95="Regular",E95&lt;Configuración!$B$4,I95&gt;Configuración!$B$5),"Aprobado con condiciones","Aprobado")))))))))</f>
        <v/>
      </c>
      <c r="L95" s="11" t="str">
        <f t="shared" si="2"/>
        <v/>
      </c>
      <c r="M95" s="11" t="str">
        <f>IF(K95="","",IF(K95="Completar datos","Faltan campos clave para evaluar.",IF(AND(Configuración!$B$10="Sí",H95&gt;0),"Tiene saldo vencido: no aprobar más crédito hasta regularizar.",IF(OR(F95="Malo",F95="Con atrasos"),"Historial con atrasos: vender de contado o revisar cuando mejore el pago.",IF(AND(F95="Sin historial",J95&lt;D95*Configuración!$B$8),"Sin historial y anticipo insuficiente: solicitar anticipo o vender de contado.",IF(AND(E95&lt;Configuración!$B$4,I95&gt;Configuración!$B$5),"Margen bajo y plazo largo: gerencia debe validar si conviene financiar.",IF(G95&gt;D95*Configuración!$B$9,"Saldo pendiente alto frente al pedido: revisar exposición acumulada.",IF(AND(C95="Nuevo",J95&gt;=D95*Configuración!$B$8),"Cliente nuevo con anticipo suficiente: aprobar solo con límite y plazo corto.",IF(F95="Regular","Historial regular: reducir límite, acortar plazo o pedir anticipo.",IF(F95="Sin historial","Sin historial: aprobar solo con condiciones controladas.","Buen historial y sin alertas según configuración."))))))))))</f>
        <v/>
      </c>
      <c r="N95" s="12" t="str">
        <f>IF(K95="","",IF(K95="Aprobado",MAX(0,D95-J95),IF(K95="Aprobado con condiciones",MAX(0,MIN(D95-J95,D95*Configuración!$B$7)),IF(K95="Revisión manual","Revisar",0))))</f>
        <v/>
      </c>
      <c r="O95" s="13" t="str">
        <f>IF(K95="","",IF(K95="Aprobado",MIN(I95,Configuración!$B$5),IF(K95="Aprobado con condiciones",MIN(I95,Configuración!$B$6),IF(K95="Revisión manual","Revisar",0))))</f>
        <v/>
      </c>
      <c r="P95" s="9"/>
      <c r="Q95" s="9"/>
      <c r="R95" s="9"/>
    </row>
    <row r="96" spans="1:18" ht="17.55" customHeight="1">
      <c r="A96" s="8"/>
      <c r="B96" s="9"/>
      <c r="C96" s="9"/>
      <c r="D96" s="10"/>
      <c r="E96" s="15"/>
      <c r="F96" s="9"/>
      <c r="G96" s="10"/>
      <c r="H96" s="10"/>
      <c r="I96" s="10"/>
      <c r="J96" s="10"/>
      <c r="K96" s="11" t="str">
        <f>IF(COUNTBLANK(B96:J96)=9,"",IF(COUNTBLANK(B96:J96)&gt;0,"Completar datos",IF(D96&lt;=0,"Completar datos",IF(AND(Configuración!$B$10="Sí",H96&gt;0),"Crédito suspendido",IF(OR(F96="Malo",F96="Con atrasos"),"Venta de contado",IF(AND(F96="Sin historial",J96&lt;D96*Configuración!$B$8),"Venta de contado",IF(AND(E96&lt;Configuración!$B$4,I96&gt;Configuración!$B$5),"Revisión manual",IF(G96&gt;D96*Configuración!$B$9,"Revisión manual",IF(OR(C96="Nuevo",F96="Sin historial",F96="Regular",E96&lt;Configuración!$B$4,I96&gt;Configuración!$B$5),"Aprobado con condiciones","Aprobado")))))))))</f>
        <v/>
      </c>
      <c r="L96" s="11" t="str">
        <f t="shared" si="2"/>
        <v/>
      </c>
      <c r="M96" s="11" t="str">
        <f>IF(K96="","",IF(K96="Completar datos","Faltan campos clave para evaluar.",IF(AND(Configuración!$B$10="Sí",H96&gt;0),"Tiene saldo vencido: no aprobar más crédito hasta regularizar.",IF(OR(F96="Malo",F96="Con atrasos"),"Historial con atrasos: vender de contado o revisar cuando mejore el pago.",IF(AND(F96="Sin historial",J96&lt;D96*Configuración!$B$8),"Sin historial y anticipo insuficiente: solicitar anticipo o vender de contado.",IF(AND(E96&lt;Configuración!$B$4,I96&gt;Configuración!$B$5),"Margen bajo y plazo largo: gerencia debe validar si conviene financiar.",IF(G96&gt;D96*Configuración!$B$9,"Saldo pendiente alto frente al pedido: revisar exposición acumulada.",IF(AND(C96="Nuevo",J96&gt;=D96*Configuración!$B$8),"Cliente nuevo con anticipo suficiente: aprobar solo con límite y plazo corto.",IF(F96="Regular","Historial regular: reducir límite, acortar plazo o pedir anticipo.",IF(F96="Sin historial","Sin historial: aprobar solo con condiciones controladas.","Buen historial y sin alertas según configuración."))))))))))</f>
        <v/>
      </c>
      <c r="N96" s="12" t="str">
        <f>IF(K96="","",IF(K96="Aprobado",MAX(0,D96-J96),IF(K96="Aprobado con condiciones",MAX(0,MIN(D96-J96,D96*Configuración!$B$7)),IF(K96="Revisión manual","Revisar",0))))</f>
        <v/>
      </c>
      <c r="O96" s="13" t="str">
        <f>IF(K96="","",IF(K96="Aprobado",MIN(I96,Configuración!$B$5),IF(K96="Aprobado con condiciones",MIN(I96,Configuración!$B$6),IF(K96="Revisión manual","Revisar",0))))</f>
        <v/>
      </c>
      <c r="P96" s="9"/>
      <c r="Q96" s="9"/>
      <c r="R96" s="9"/>
    </row>
    <row r="97" spans="1:18" ht="17.55" customHeight="1">
      <c r="A97" s="8"/>
      <c r="B97" s="9"/>
      <c r="C97" s="9"/>
      <c r="D97" s="10"/>
      <c r="E97" s="15"/>
      <c r="F97" s="9"/>
      <c r="G97" s="10"/>
      <c r="H97" s="10"/>
      <c r="I97" s="10"/>
      <c r="J97" s="10"/>
      <c r="K97" s="11" t="str">
        <f>IF(COUNTBLANK(B97:J97)=9,"",IF(COUNTBLANK(B97:J97)&gt;0,"Completar datos",IF(D97&lt;=0,"Completar datos",IF(AND(Configuración!$B$10="Sí",H97&gt;0),"Crédito suspendido",IF(OR(F97="Malo",F97="Con atrasos"),"Venta de contado",IF(AND(F97="Sin historial",J97&lt;D97*Configuración!$B$8),"Venta de contado",IF(AND(E97&lt;Configuración!$B$4,I97&gt;Configuración!$B$5),"Revisión manual",IF(G97&gt;D97*Configuración!$B$9,"Revisión manual",IF(OR(C97="Nuevo",F97="Sin historial",F97="Regular",E97&lt;Configuración!$B$4,I97&gt;Configuración!$B$5),"Aprobado con condiciones","Aprobado")))))))))</f>
        <v/>
      </c>
      <c r="L97" s="11" t="str">
        <f t="shared" si="2"/>
        <v/>
      </c>
      <c r="M97" s="11" t="str">
        <f>IF(K97="","",IF(K97="Completar datos","Faltan campos clave para evaluar.",IF(AND(Configuración!$B$10="Sí",H97&gt;0),"Tiene saldo vencido: no aprobar más crédito hasta regularizar.",IF(OR(F97="Malo",F97="Con atrasos"),"Historial con atrasos: vender de contado o revisar cuando mejore el pago.",IF(AND(F97="Sin historial",J97&lt;D97*Configuración!$B$8),"Sin historial y anticipo insuficiente: solicitar anticipo o vender de contado.",IF(AND(E97&lt;Configuración!$B$4,I97&gt;Configuración!$B$5),"Margen bajo y plazo largo: gerencia debe validar si conviene financiar.",IF(G97&gt;D97*Configuración!$B$9,"Saldo pendiente alto frente al pedido: revisar exposición acumulada.",IF(AND(C97="Nuevo",J97&gt;=D97*Configuración!$B$8),"Cliente nuevo con anticipo suficiente: aprobar solo con límite y plazo corto.",IF(F97="Regular","Historial regular: reducir límite, acortar plazo o pedir anticipo.",IF(F97="Sin historial","Sin historial: aprobar solo con condiciones controladas.","Buen historial y sin alertas según configuración."))))))))))</f>
        <v/>
      </c>
      <c r="N97" s="12" t="str">
        <f>IF(K97="","",IF(K97="Aprobado",MAX(0,D97-J97),IF(K97="Aprobado con condiciones",MAX(0,MIN(D97-J97,D97*Configuración!$B$7)),IF(K97="Revisión manual","Revisar",0))))</f>
        <v/>
      </c>
      <c r="O97" s="13" t="str">
        <f>IF(K97="","",IF(K97="Aprobado",MIN(I97,Configuración!$B$5),IF(K97="Aprobado con condiciones",MIN(I97,Configuración!$B$6),IF(K97="Revisión manual","Revisar",0))))</f>
        <v/>
      </c>
      <c r="P97" s="9"/>
      <c r="Q97" s="9"/>
      <c r="R97" s="9"/>
    </row>
    <row r="98" spans="1:18" ht="17.55" customHeight="1">
      <c r="A98" s="8"/>
      <c r="B98" s="9"/>
      <c r="C98" s="9"/>
      <c r="D98" s="10"/>
      <c r="E98" s="15"/>
      <c r="F98" s="9"/>
      <c r="G98" s="10"/>
      <c r="H98" s="10"/>
      <c r="I98" s="10"/>
      <c r="J98" s="10"/>
      <c r="K98" s="11" t="str">
        <f>IF(COUNTBLANK(B98:J98)=9,"",IF(COUNTBLANK(B98:J98)&gt;0,"Completar datos",IF(D98&lt;=0,"Completar datos",IF(AND(Configuración!$B$10="Sí",H98&gt;0),"Crédito suspendido",IF(OR(F98="Malo",F98="Con atrasos"),"Venta de contado",IF(AND(F98="Sin historial",J98&lt;D98*Configuración!$B$8),"Venta de contado",IF(AND(E98&lt;Configuración!$B$4,I98&gt;Configuración!$B$5),"Revisión manual",IF(G98&gt;D98*Configuración!$B$9,"Revisión manual",IF(OR(C98="Nuevo",F98="Sin historial",F98="Regular",E98&lt;Configuración!$B$4,I98&gt;Configuración!$B$5),"Aprobado con condiciones","Aprobado")))))))))</f>
        <v/>
      </c>
      <c r="L98" s="11" t="str">
        <f t="shared" si="2"/>
        <v/>
      </c>
      <c r="M98" s="11" t="str">
        <f>IF(K98="","",IF(K98="Completar datos","Faltan campos clave para evaluar.",IF(AND(Configuración!$B$10="Sí",H98&gt;0),"Tiene saldo vencido: no aprobar más crédito hasta regularizar.",IF(OR(F98="Malo",F98="Con atrasos"),"Historial con atrasos: vender de contado o revisar cuando mejore el pago.",IF(AND(F98="Sin historial",J98&lt;D98*Configuración!$B$8),"Sin historial y anticipo insuficiente: solicitar anticipo o vender de contado.",IF(AND(E98&lt;Configuración!$B$4,I98&gt;Configuración!$B$5),"Margen bajo y plazo largo: gerencia debe validar si conviene financiar.",IF(G98&gt;D98*Configuración!$B$9,"Saldo pendiente alto frente al pedido: revisar exposición acumulada.",IF(AND(C98="Nuevo",J98&gt;=D98*Configuración!$B$8),"Cliente nuevo con anticipo suficiente: aprobar solo con límite y plazo corto.",IF(F98="Regular","Historial regular: reducir límite, acortar plazo o pedir anticipo.",IF(F98="Sin historial","Sin historial: aprobar solo con condiciones controladas.","Buen historial y sin alertas según configuración."))))))))))</f>
        <v/>
      </c>
      <c r="N98" s="12" t="str">
        <f>IF(K98="","",IF(K98="Aprobado",MAX(0,D98-J98),IF(K98="Aprobado con condiciones",MAX(0,MIN(D98-J98,D98*Configuración!$B$7)),IF(K98="Revisión manual","Revisar",0))))</f>
        <v/>
      </c>
      <c r="O98" s="13" t="str">
        <f>IF(K98="","",IF(K98="Aprobado",MIN(I98,Configuración!$B$5),IF(K98="Aprobado con condiciones",MIN(I98,Configuración!$B$6),IF(K98="Revisión manual","Revisar",0))))</f>
        <v/>
      </c>
      <c r="P98" s="9"/>
      <c r="Q98" s="9"/>
      <c r="R98" s="9"/>
    </row>
    <row r="99" spans="1:18" ht="17.55" customHeight="1">
      <c r="A99" s="8"/>
      <c r="B99" s="9"/>
      <c r="C99" s="9"/>
      <c r="D99" s="10"/>
      <c r="E99" s="15"/>
      <c r="F99" s="9"/>
      <c r="G99" s="10"/>
      <c r="H99" s="10"/>
      <c r="I99" s="10"/>
      <c r="J99" s="10"/>
      <c r="K99" s="11" t="str">
        <f>IF(COUNTBLANK(B99:J99)=9,"",IF(COUNTBLANK(B99:J99)&gt;0,"Completar datos",IF(D99&lt;=0,"Completar datos",IF(AND(Configuración!$B$10="Sí",H99&gt;0),"Crédito suspendido",IF(OR(F99="Malo",F99="Con atrasos"),"Venta de contado",IF(AND(F99="Sin historial",J99&lt;D99*Configuración!$B$8),"Venta de contado",IF(AND(E99&lt;Configuración!$B$4,I99&gt;Configuración!$B$5),"Revisión manual",IF(G99&gt;D99*Configuración!$B$9,"Revisión manual",IF(OR(C99="Nuevo",F99="Sin historial",F99="Regular",E99&lt;Configuración!$B$4,I99&gt;Configuración!$B$5),"Aprobado con condiciones","Aprobado")))))))))</f>
        <v/>
      </c>
      <c r="L99" s="11" t="str">
        <f t="shared" si="2"/>
        <v/>
      </c>
      <c r="M99" s="11" t="str">
        <f>IF(K99="","",IF(K99="Completar datos","Faltan campos clave para evaluar.",IF(AND(Configuración!$B$10="Sí",H99&gt;0),"Tiene saldo vencido: no aprobar más crédito hasta regularizar.",IF(OR(F99="Malo",F99="Con atrasos"),"Historial con atrasos: vender de contado o revisar cuando mejore el pago.",IF(AND(F99="Sin historial",J99&lt;D99*Configuración!$B$8),"Sin historial y anticipo insuficiente: solicitar anticipo o vender de contado.",IF(AND(E99&lt;Configuración!$B$4,I99&gt;Configuración!$B$5),"Margen bajo y plazo largo: gerencia debe validar si conviene financiar.",IF(G99&gt;D99*Configuración!$B$9,"Saldo pendiente alto frente al pedido: revisar exposición acumulada.",IF(AND(C99="Nuevo",J99&gt;=D99*Configuración!$B$8),"Cliente nuevo con anticipo suficiente: aprobar solo con límite y plazo corto.",IF(F99="Regular","Historial regular: reducir límite, acortar plazo o pedir anticipo.",IF(F99="Sin historial","Sin historial: aprobar solo con condiciones controladas.","Buen historial y sin alertas según configuración."))))))))))</f>
        <v/>
      </c>
      <c r="N99" s="12" t="str">
        <f>IF(K99="","",IF(K99="Aprobado",MAX(0,D99-J99),IF(K99="Aprobado con condiciones",MAX(0,MIN(D99-J99,D99*Configuración!$B$7)),IF(K99="Revisión manual","Revisar",0))))</f>
        <v/>
      </c>
      <c r="O99" s="13" t="str">
        <f>IF(K99="","",IF(K99="Aprobado",MIN(I99,Configuración!$B$5),IF(K99="Aprobado con condiciones",MIN(I99,Configuración!$B$6),IF(K99="Revisión manual","Revisar",0))))</f>
        <v/>
      </c>
      <c r="P99" s="9"/>
      <c r="Q99" s="9"/>
      <c r="R99" s="9"/>
    </row>
    <row r="100" spans="1:18" ht="17.55" customHeight="1">
      <c r="A100" s="8"/>
      <c r="B100" s="9"/>
      <c r="C100" s="9"/>
      <c r="D100" s="10"/>
      <c r="E100" s="15"/>
      <c r="F100" s="9"/>
      <c r="G100" s="10"/>
      <c r="H100" s="10"/>
      <c r="I100" s="10"/>
      <c r="J100" s="10"/>
      <c r="K100" s="11" t="str">
        <f>IF(COUNTBLANK(B100:J100)=9,"",IF(COUNTBLANK(B100:J100)&gt;0,"Completar datos",IF(D100&lt;=0,"Completar datos",IF(AND(Configuración!$B$10="Sí",H100&gt;0),"Crédito suspendido",IF(OR(F100="Malo",F100="Con atrasos"),"Venta de contado",IF(AND(F100="Sin historial",J100&lt;D100*Configuración!$B$8),"Venta de contado",IF(AND(E100&lt;Configuración!$B$4,I100&gt;Configuración!$B$5),"Revisión manual",IF(G100&gt;D100*Configuración!$B$9,"Revisión manual",IF(OR(C100="Nuevo",F100="Sin historial",F100="Regular",E100&lt;Configuración!$B$4,I100&gt;Configuración!$B$5),"Aprobado con condiciones","Aprobado")))))))))</f>
        <v/>
      </c>
      <c r="L100" s="11" t="str">
        <f t="shared" si="2"/>
        <v/>
      </c>
      <c r="M100" s="11" t="str">
        <f>IF(K100="","",IF(K100="Completar datos","Faltan campos clave para evaluar.",IF(AND(Configuración!$B$10="Sí",H100&gt;0),"Tiene saldo vencido: no aprobar más crédito hasta regularizar.",IF(OR(F100="Malo",F100="Con atrasos"),"Historial con atrasos: vender de contado o revisar cuando mejore el pago.",IF(AND(F100="Sin historial",J100&lt;D100*Configuración!$B$8),"Sin historial y anticipo insuficiente: solicitar anticipo o vender de contado.",IF(AND(E100&lt;Configuración!$B$4,I100&gt;Configuración!$B$5),"Margen bajo y plazo largo: gerencia debe validar si conviene financiar.",IF(G100&gt;D100*Configuración!$B$9,"Saldo pendiente alto frente al pedido: revisar exposición acumulada.",IF(AND(C100="Nuevo",J100&gt;=D100*Configuración!$B$8),"Cliente nuevo con anticipo suficiente: aprobar solo con límite y plazo corto.",IF(F100="Regular","Historial regular: reducir límite, acortar plazo o pedir anticipo.",IF(F100="Sin historial","Sin historial: aprobar solo con condiciones controladas.","Buen historial y sin alertas según configuración."))))))))))</f>
        <v/>
      </c>
      <c r="N100" s="12" t="str">
        <f>IF(K100="","",IF(K100="Aprobado",MAX(0,D100-J100),IF(K100="Aprobado con condiciones",MAX(0,MIN(D100-J100,D100*Configuración!$B$7)),IF(K100="Revisión manual","Revisar",0))))</f>
        <v/>
      </c>
      <c r="O100" s="13" t="str">
        <f>IF(K100="","",IF(K100="Aprobado",MIN(I100,Configuración!$B$5),IF(K100="Aprobado con condiciones",MIN(I100,Configuración!$B$6),IF(K100="Revisión manual","Revisar",0))))</f>
        <v/>
      </c>
      <c r="P100" s="9"/>
      <c r="Q100" s="9"/>
      <c r="R100" s="9"/>
    </row>
    <row r="101" spans="1:18" ht="17.55" customHeight="1">
      <c r="A101" s="8"/>
      <c r="B101" s="9"/>
      <c r="C101" s="9"/>
      <c r="D101" s="10"/>
      <c r="E101" s="15"/>
      <c r="F101" s="9"/>
      <c r="G101" s="10"/>
      <c r="H101" s="10"/>
      <c r="I101" s="10"/>
      <c r="J101" s="10"/>
      <c r="K101" s="11" t="str">
        <f>IF(COUNTBLANK(B101:J101)=9,"",IF(COUNTBLANK(B101:J101)&gt;0,"Completar datos",IF(D101&lt;=0,"Completar datos",IF(AND(Configuración!$B$10="Sí",H101&gt;0),"Crédito suspendido",IF(OR(F101="Malo",F101="Con atrasos"),"Venta de contado",IF(AND(F101="Sin historial",J101&lt;D101*Configuración!$B$8),"Venta de contado",IF(AND(E101&lt;Configuración!$B$4,I101&gt;Configuración!$B$5),"Revisión manual",IF(G101&gt;D101*Configuración!$B$9,"Revisión manual",IF(OR(C101="Nuevo",F101="Sin historial",F101="Regular",E101&lt;Configuración!$B$4,I101&gt;Configuración!$B$5),"Aprobado con condiciones","Aprobado")))))))))</f>
        <v/>
      </c>
      <c r="L101" s="11" t="str">
        <f t="shared" si="2"/>
        <v/>
      </c>
      <c r="M101" s="11" t="str">
        <f>IF(K101="","",IF(K101="Completar datos","Faltan campos clave para evaluar.",IF(AND(Configuración!$B$10="Sí",H101&gt;0),"Tiene saldo vencido: no aprobar más crédito hasta regularizar.",IF(OR(F101="Malo",F101="Con atrasos"),"Historial con atrasos: vender de contado o revisar cuando mejore el pago.",IF(AND(F101="Sin historial",J101&lt;D101*Configuración!$B$8),"Sin historial y anticipo insuficiente: solicitar anticipo o vender de contado.",IF(AND(E101&lt;Configuración!$B$4,I101&gt;Configuración!$B$5),"Margen bajo y plazo largo: gerencia debe validar si conviene financiar.",IF(G101&gt;D101*Configuración!$B$9,"Saldo pendiente alto frente al pedido: revisar exposición acumulada.",IF(AND(C101="Nuevo",J101&gt;=D101*Configuración!$B$8),"Cliente nuevo con anticipo suficiente: aprobar solo con límite y plazo corto.",IF(F101="Regular","Historial regular: reducir límite, acortar plazo o pedir anticipo.",IF(F101="Sin historial","Sin historial: aprobar solo con condiciones controladas.","Buen historial y sin alertas según configuración."))))))))))</f>
        <v/>
      </c>
      <c r="N101" s="12" t="str">
        <f>IF(K101="","",IF(K101="Aprobado",MAX(0,D101-J101),IF(K101="Aprobado con condiciones",MAX(0,MIN(D101-J101,D101*Configuración!$B$7)),IF(K101="Revisión manual","Revisar",0))))</f>
        <v/>
      </c>
      <c r="O101" s="13" t="str">
        <f>IF(K101="","",IF(K101="Aprobado",MIN(I101,Configuración!$B$5),IF(K101="Aprobado con condiciones",MIN(I101,Configuración!$B$6),IF(K101="Revisión manual","Revisar",0))))</f>
        <v/>
      </c>
      <c r="P101" s="9"/>
      <c r="Q101" s="9"/>
      <c r="R101" s="9"/>
    </row>
    <row r="102" spans="1:18" ht="17.55" customHeight="1">
      <c r="A102" s="8"/>
      <c r="B102" s="9"/>
      <c r="C102" s="9"/>
      <c r="D102" s="10"/>
      <c r="E102" s="15"/>
      <c r="F102" s="9"/>
      <c r="G102" s="10"/>
      <c r="H102" s="10"/>
      <c r="I102" s="10"/>
      <c r="J102" s="10"/>
      <c r="K102" s="11" t="str">
        <f>IF(COUNTBLANK(B102:J102)=9,"",IF(COUNTBLANK(B102:J102)&gt;0,"Completar datos",IF(D102&lt;=0,"Completar datos",IF(AND(Configuración!$B$10="Sí",H102&gt;0),"Crédito suspendido",IF(OR(F102="Malo",F102="Con atrasos"),"Venta de contado",IF(AND(F102="Sin historial",J102&lt;D102*Configuración!$B$8),"Venta de contado",IF(AND(E102&lt;Configuración!$B$4,I102&gt;Configuración!$B$5),"Revisión manual",IF(G102&gt;D102*Configuración!$B$9,"Revisión manual",IF(OR(C102="Nuevo",F102="Sin historial",F102="Regular",E102&lt;Configuración!$B$4,I102&gt;Configuración!$B$5),"Aprobado con condiciones","Aprobado")))))))))</f>
        <v/>
      </c>
      <c r="L102" s="11" t="str">
        <f t="shared" si="2"/>
        <v/>
      </c>
      <c r="M102" s="11" t="str">
        <f>IF(K102="","",IF(K102="Completar datos","Faltan campos clave para evaluar.",IF(AND(Configuración!$B$10="Sí",H102&gt;0),"Tiene saldo vencido: no aprobar más crédito hasta regularizar.",IF(OR(F102="Malo",F102="Con atrasos"),"Historial con atrasos: vender de contado o revisar cuando mejore el pago.",IF(AND(F102="Sin historial",J102&lt;D102*Configuración!$B$8),"Sin historial y anticipo insuficiente: solicitar anticipo o vender de contado.",IF(AND(E102&lt;Configuración!$B$4,I102&gt;Configuración!$B$5),"Margen bajo y plazo largo: gerencia debe validar si conviene financiar.",IF(G102&gt;D102*Configuración!$B$9,"Saldo pendiente alto frente al pedido: revisar exposición acumulada.",IF(AND(C102="Nuevo",J102&gt;=D102*Configuración!$B$8),"Cliente nuevo con anticipo suficiente: aprobar solo con límite y plazo corto.",IF(F102="Regular","Historial regular: reducir límite, acortar plazo o pedir anticipo.",IF(F102="Sin historial","Sin historial: aprobar solo con condiciones controladas.","Buen historial y sin alertas según configuración."))))))))))</f>
        <v/>
      </c>
      <c r="N102" s="12" t="str">
        <f>IF(K102="","",IF(K102="Aprobado",MAX(0,D102-J102),IF(K102="Aprobado con condiciones",MAX(0,MIN(D102-J102,D102*Configuración!$B$7)),IF(K102="Revisión manual","Revisar",0))))</f>
        <v/>
      </c>
      <c r="O102" s="13" t="str">
        <f>IF(K102="","",IF(K102="Aprobado",MIN(I102,Configuración!$B$5),IF(K102="Aprobado con condiciones",MIN(I102,Configuración!$B$6),IF(K102="Revisión manual","Revisar",0))))</f>
        <v/>
      </c>
      <c r="P102" s="9"/>
      <c r="Q102" s="9"/>
      <c r="R102" s="9"/>
    </row>
    <row r="103" spans="1:18" ht="17.55" customHeight="1">
      <c r="A103" s="8"/>
      <c r="B103" s="9"/>
      <c r="C103" s="9"/>
      <c r="D103" s="10"/>
      <c r="E103" s="15"/>
      <c r="F103" s="9"/>
      <c r="G103" s="10"/>
      <c r="H103" s="10"/>
      <c r="I103" s="10"/>
      <c r="J103" s="10"/>
      <c r="K103" s="11" t="str">
        <f>IF(COUNTBLANK(B103:J103)=9,"",IF(COUNTBLANK(B103:J103)&gt;0,"Completar datos",IF(D103&lt;=0,"Completar datos",IF(AND(Configuración!$B$10="Sí",H103&gt;0),"Crédito suspendido",IF(OR(F103="Malo",F103="Con atrasos"),"Venta de contado",IF(AND(F103="Sin historial",J103&lt;D103*Configuración!$B$8),"Venta de contado",IF(AND(E103&lt;Configuración!$B$4,I103&gt;Configuración!$B$5),"Revisión manual",IF(G103&gt;D103*Configuración!$B$9,"Revisión manual",IF(OR(C103="Nuevo",F103="Sin historial",F103="Regular",E103&lt;Configuración!$B$4,I103&gt;Configuración!$B$5),"Aprobado con condiciones","Aprobado")))))))))</f>
        <v/>
      </c>
      <c r="L103" s="11" t="str">
        <f t="shared" si="2"/>
        <v/>
      </c>
      <c r="M103" s="11" t="str">
        <f>IF(K103="","",IF(K103="Completar datos","Faltan campos clave para evaluar.",IF(AND(Configuración!$B$10="Sí",H103&gt;0),"Tiene saldo vencido: no aprobar más crédito hasta regularizar.",IF(OR(F103="Malo",F103="Con atrasos"),"Historial con atrasos: vender de contado o revisar cuando mejore el pago.",IF(AND(F103="Sin historial",J103&lt;D103*Configuración!$B$8),"Sin historial y anticipo insuficiente: solicitar anticipo o vender de contado.",IF(AND(E103&lt;Configuración!$B$4,I103&gt;Configuración!$B$5),"Margen bajo y plazo largo: gerencia debe validar si conviene financiar.",IF(G103&gt;D103*Configuración!$B$9,"Saldo pendiente alto frente al pedido: revisar exposición acumulada.",IF(AND(C103="Nuevo",J103&gt;=D103*Configuración!$B$8),"Cliente nuevo con anticipo suficiente: aprobar solo con límite y plazo corto.",IF(F103="Regular","Historial regular: reducir límite, acortar plazo o pedir anticipo.",IF(F103="Sin historial","Sin historial: aprobar solo con condiciones controladas.","Buen historial y sin alertas según configuración."))))))))))</f>
        <v/>
      </c>
      <c r="N103" s="12" t="str">
        <f>IF(K103="","",IF(K103="Aprobado",MAX(0,D103-J103),IF(K103="Aprobado con condiciones",MAX(0,MIN(D103-J103,D103*Configuración!$B$7)),IF(K103="Revisión manual","Revisar",0))))</f>
        <v/>
      </c>
      <c r="O103" s="13" t="str">
        <f>IF(K103="","",IF(K103="Aprobado",MIN(I103,Configuración!$B$5),IF(K103="Aprobado con condiciones",MIN(I103,Configuración!$B$6),IF(K103="Revisión manual","Revisar",0))))</f>
        <v/>
      </c>
      <c r="P103" s="9"/>
      <c r="Q103" s="9"/>
      <c r="R103" s="9"/>
    </row>
    <row r="104" spans="1:18" ht="17.55" customHeight="1">
      <c r="A104" s="8"/>
      <c r="B104" s="9"/>
      <c r="C104" s="9"/>
      <c r="D104" s="10"/>
      <c r="E104" s="15"/>
      <c r="F104" s="9"/>
      <c r="G104" s="10"/>
      <c r="H104" s="10"/>
      <c r="I104" s="10"/>
      <c r="J104" s="10"/>
      <c r="K104" s="11" t="str">
        <f>IF(COUNTBLANK(B104:J104)=9,"",IF(COUNTBLANK(B104:J104)&gt;0,"Completar datos",IF(D104&lt;=0,"Completar datos",IF(AND(Configuración!$B$10="Sí",H104&gt;0),"Crédito suspendido",IF(OR(F104="Malo",F104="Con atrasos"),"Venta de contado",IF(AND(F104="Sin historial",J104&lt;D104*Configuración!$B$8),"Venta de contado",IF(AND(E104&lt;Configuración!$B$4,I104&gt;Configuración!$B$5),"Revisión manual",IF(G104&gt;D104*Configuración!$B$9,"Revisión manual",IF(OR(C104="Nuevo",F104="Sin historial",F104="Regular",E104&lt;Configuración!$B$4,I104&gt;Configuración!$B$5),"Aprobado con condiciones","Aprobado")))))))))</f>
        <v/>
      </c>
      <c r="L104" s="11" t="str">
        <f t="shared" si="2"/>
        <v/>
      </c>
      <c r="M104" s="11" t="str">
        <f>IF(K104="","",IF(K104="Completar datos","Faltan campos clave para evaluar.",IF(AND(Configuración!$B$10="Sí",H104&gt;0),"Tiene saldo vencido: no aprobar más crédito hasta regularizar.",IF(OR(F104="Malo",F104="Con atrasos"),"Historial con atrasos: vender de contado o revisar cuando mejore el pago.",IF(AND(F104="Sin historial",J104&lt;D104*Configuración!$B$8),"Sin historial y anticipo insuficiente: solicitar anticipo o vender de contado.",IF(AND(E104&lt;Configuración!$B$4,I104&gt;Configuración!$B$5),"Margen bajo y plazo largo: gerencia debe validar si conviene financiar.",IF(G104&gt;D104*Configuración!$B$9,"Saldo pendiente alto frente al pedido: revisar exposición acumulada.",IF(AND(C104="Nuevo",J104&gt;=D104*Configuración!$B$8),"Cliente nuevo con anticipo suficiente: aprobar solo con límite y plazo corto.",IF(F104="Regular","Historial regular: reducir límite, acortar plazo o pedir anticipo.",IF(F104="Sin historial","Sin historial: aprobar solo con condiciones controladas.","Buen historial y sin alertas según configuración."))))))))))</f>
        <v/>
      </c>
      <c r="N104" s="12" t="str">
        <f>IF(K104="","",IF(K104="Aprobado",MAX(0,D104-J104),IF(K104="Aprobado con condiciones",MAX(0,MIN(D104-J104,D104*Configuración!$B$7)),IF(K104="Revisión manual","Revisar",0))))</f>
        <v/>
      </c>
      <c r="O104" s="13" t="str">
        <f>IF(K104="","",IF(K104="Aprobado",MIN(I104,Configuración!$B$5),IF(K104="Aprobado con condiciones",MIN(I104,Configuración!$B$6),IF(K104="Revisión manual","Revisar",0))))</f>
        <v/>
      </c>
      <c r="P104" s="9"/>
      <c r="Q104" s="9"/>
      <c r="R104" s="9"/>
    </row>
    <row r="105" spans="1:18" ht="17.55" customHeight="1">
      <c r="A105" s="8"/>
      <c r="B105" s="9"/>
      <c r="C105" s="9"/>
      <c r="D105" s="10"/>
      <c r="E105" s="15"/>
      <c r="F105" s="9"/>
      <c r="G105" s="10"/>
      <c r="H105" s="10"/>
      <c r="I105" s="10"/>
      <c r="J105" s="10"/>
      <c r="K105" s="11" t="str">
        <f>IF(COUNTBLANK(B105:J105)=9,"",IF(COUNTBLANK(B105:J105)&gt;0,"Completar datos",IF(D105&lt;=0,"Completar datos",IF(AND(Configuración!$B$10="Sí",H105&gt;0),"Crédito suspendido",IF(OR(F105="Malo",F105="Con atrasos"),"Venta de contado",IF(AND(F105="Sin historial",J105&lt;D105*Configuración!$B$8),"Venta de contado",IF(AND(E105&lt;Configuración!$B$4,I105&gt;Configuración!$B$5),"Revisión manual",IF(G105&gt;D105*Configuración!$B$9,"Revisión manual",IF(OR(C105="Nuevo",F105="Sin historial",F105="Regular",E105&lt;Configuración!$B$4,I105&gt;Configuración!$B$5),"Aprobado con condiciones","Aprobado")))))))))</f>
        <v/>
      </c>
      <c r="L105" s="11" t="str">
        <f t="shared" ref="L105:L136" si="3">IF(K105="","",IF(K105="Completar datos","Sin datos completos",IF(K105="Aprobado","Bajo",IF(K105="Aprobado con condiciones","Medio",IF(K105="Revisión manual","Alto",IF(K105="Venta de contado","Alto",IF(K105="Crédito suspendido","Crítico","")))))))</f>
        <v/>
      </c>
      <c r="M105" s="11" t="str">
        <f>IF(K105="","",IF(K105="Completar datos","Faltan campos clave para evaluar.",IF(AND(Configuración!$B$10="Sí",H105&gt;0),"Tiene saldo vencido: no aprobar más crédito hasta regularizar.",IF(OR(F105="Malo",F105="Con atrasos"),"Historial con atrasos: vender de contado o revisar cuando mejore el pago.",IF(AND(F105="Sin historial",J105&lt;D105*Configuración!$B$8),"Sin historial y anticipo insuficiente: solicitar anticipo o vender de contado.",IF(AND(E105&lt;Configuración!$B$4,I105&gt;Configuración!$B$5),"Margen bajo y plazo largo: gerencia debe validar si conviene financiar.",IF(G105&gt;D105*Configuración!$B$9,"Saldo pendiente alto frente al pedido: revisar exposición acumulada.",IF(AND(C105="Nuevo",J105&gt;=D105*Configuración!$B$8),"Cliente nuevo con anticipo suficiente: aprobar solo con límite y plazo corto.",IF(F105="Regular","Historial regular: reducir límite, acortar plazo o pedir anticipo.",IF(F105="Sin historial","Sin historial: aprobar solo con condiciones controladas.","Buen historial y sin alertas según configuración."))))))))))</f>
        <v/>
      </c>
      <c r="N105" s="12" t="str">
        <f>IF(K105="","",IF(K105="Aprobado",MAX(0,D105-J105),IF(K105="Aprobado con condiciones",MAX(0,MIN(D105-J105,D105*Configuración!$B$7)),IF(K105="Revisión manual","Revisar",0))))</f>
        <v/>
      </c>
      <c r="O105" s="13" t="str">
        <f>IF(K105="","",IF(K105="Aprobado",MIN(I105,Configuración!$B$5),IF(K105="Aprobado con condiciones",MIN(I105,Configuración!$B$6),IF(K105="Revisión manual","Revisar",0))))</f>
        <v/>
      </c>
      <c r="P105" s="9"/>
      <c r="Q105" s="9"/>
      <c r="R105" s="9"/>
    </row>
    <row r="106" spans="1:18" ht="17.55" customHeight="1">
      <c r="A106" s="8"/>
      <c r="B106" s="9"/>
      <c r="C106" s="9"/>
      <c r="D106" s="10"/>
      <c r="E106" s="15"/>
      <c r="F106" s="9"/>
      <c r="G106" s="10"/>
      <c r="H106" s="10"/>
      <c r="I106" s="10"/>
      <c r="J106" s="10"/>
      <c r="K106" s="11" t="str">
        <f>IF(COUNTBLANK(B106:J106)=9,"",IF(COUNTBLANK(B106:J106)&gt;0,"Completar datos",IF(D106&lt;=0,"Completar datos",IF(AND(Configuración!$B$10="Sí",H106&gt;0),"Crédito suspendido",IF(OR(F106="Malo",F106="Con atrasos"),"Venta de contado",IF(AND(F106="Sin historial",J106&lt;D106*Configuración!$B$8),"Venta de contado",IF(AND(E106&lt;Configuración!$B$4,I106&gt;Configuración!$B$5),"Revisión manual",IF(G106&gt;D106*Configuración!$B$9,"Revisión manual",IF(OR(C106="Nuevo",F106="Sin historial",F106="Regular",E106&lt;Configuración!$B$4,I106&gt;Configuración!$B$5),"Aprobado con condiciones","Aprobado")))))))))</f>
        <v/>
      </c>
      <c r="L106" s="11" t="str">
        <f t="shared" si="3"/>
        <v/>
      </c>
      <c r="M106" s="11" t="str">
        <f>IF(K106="","",IF(K106="Completar datos","Faltan campos clave para evaluar.",IF(AND(Configuración!$B$10="Sí",H106&gt;0),"Tiene saldo vencido: no aprobar más crédito hasta regularizar.",IF(OR(F106="Malo",F106="Con atrasos"),"Historial con atrasos: vender de contado o revisar cuando mejore el pago.",IF(AND(F106="Sin historial",J106&lt;D106*Configuración!$B$8),"Sin historial y anticipo insuficiente: solicitar anticipo o vender de contado.",IF(AND(E106&lt;Configuración!$B$4,I106&gt;Configuración!$B$5),"Margen bajo y plazo largo: gerencia debe validar si conviene financiar.",IF(G106&gt;D106*Configuración!$B$9,"Saldo pendiente alto frente al pedido: revisar exposición acumulada.",IF(AND(C106="Nuevo",J106&gt;=D106*Configuración!$B$8),"Cliente nuevo con anticipo suficiente: aprobar solo con límite y plazo corto.",IF(F106="Regular","Historial regular: reducir límite, acortar plazo o pedir anticipo.",IF(F106="Sin historial","Sin historial: aprobar solo con condiciones controladas.","Buen historial y sin alertas según configuración."))))))))))</f>
        <v/>
      </c>
      <c r="N106" s="12" t="str">
        <f>IF(K106="","",IF(K106="Aprobado",MAX(0,D106-J106),IF(K106="Aprobado con condiciones",MAX(0,MIN(D106-J106,D106*Configuración!$B$7)),IF(K106="Revisión manual","Revisar",0))))</f>
        <v/>
      </c>
      <c r="O106" s="13" t="str">
        <f>IF(K106="","",IF(K106="Aprobado",MIN(I106,Configuración!$B$5),IF(K106="Aprobado con condiciones",MIN(I106,Configuración!$B$6),IF(K106="Revisión manual","Revisar",0))))</f>
        <v/>
      </c>
      <c r="P106" s="9"/>
      <c r="Q106" s="9"/>
      <c r="R106" s="9"/>
    </row>
    <row r="107" spans="1:18" ht="17.55" customHeight="1">
      <c r="A107" s="8"/>
      <c r="B107" s="9"/>
      <c r="C107" s="9"/>
      <c r="D107" s="10"/>
      <c r="E107" s="15"/>
      <c r="F107" s="9"/>
      <c r="G107" s="10"/>
      <c r="H107" s="10"/>
      <c r="I107" s="10"/>
      <c r="J107" s="10"/>
      <c r="K107" s="11" t="str">
        <f>IF(COUNTBLANK(B107:J107)=9,"",IF(COUNTBLANK(B107:J107)&gt;0,"Completar datos",IF(D107&lt;=0,"Completar datos",IF(AND(Configuración!$B$10="Sí",H107&gt;0),"Crédito suspendido",IF(OR(F107="Malo",F107="Con atrasos"),"Venta de contado",IF(AND(F107="Sin historial",J107&lt;D107*Configuración!$B$8),"Venta de contado",IF(AND(E107&lt;Configuración!$B$4,I107&gt;Configuración!$B$5),"Revisión manual",IF(G107&gt;D107*Configuración!$B$9,"Revisión manual",IF(OR(C107="Nuevo",F107="Sin historial",F107="Regular",E107&lt;Configuración!$B$4,I107&gt;Configuración!$B$5),"Aprobado con condiciones","Aprobado")))))))))</f>
        <v/>
      </c>
      <c r="L107" s="11" t="str">
        <f t="shared" si="3"/>
        <v/>
      </c>
      <c r="M107" s="11" t="str">
        <f>IF(K107="","",IF(K107="Completar datos","Faltan campos clave para evaluar.",IF(AND(Configuración!$B$10="Sí",H107&gt;0),"Tiene saldo vencido: no aprobar más crédito hasta regularizar.",IF(OR(F107="Malo",F107="Con atrasos"),"Historial con atrasos: vender de contado o revisar cuando mejore el pago.",IF(AND(F107="Sin historial",J107&lt;D107*Configuración!$B$8),"Sin historial y anticipo insuficiente: solicitar anticipo o vender de contado.",IF(AND(E107&lt;Configuración!$B$4,I107&gt;Configuración!$B$5),"Margen bajo y plazo largo: gerencia debe validar si conviene financiar.",IF(G107&gt;D107*Configuración!$B$9,"Saldo pendiente alto frente al pedido: revisar exposición acumulada.",IF(AND(C107="Nuevo",J107&gt;=D107*Configuración!$B$8),"Cliente nuevo con anticipo suficiente: aprobar solo con límite y plazo corto.",IF(F107="Regular","Historial regular: reducir límite, acortar plazo o pedir anticipo.",IF(F107="Sin historial","Sin historial: aprobar solo con condiciones controladas.","Buen historial y sin alertas según configuración."))))))))))</f>
        <v/>
      </c>
      <c r="N107" s="12" t="str">
        <f>IF(K107="","",IF(K107="Aprobado",MAX(0,D107-J107),IF(K107="Aprobado con condiciones",MAX(0,MIN(D107-J107,D107*Configuración!$B$7)),IF(K107="Revisión manual","Revisar",0))))</f>
        <v/>
      </c>
      <c r="O107" s="13" t="str">
        <f>IF(K107="","",IF(K107="Aprobado",MIN(I107,Configuración!$B$5),IF(K107="Aprobado con condiciones",MIN(I107,Configuración!$B$6),IF(K107="Revisión manual","Revisar",0))))</f>
        <v/>
      </c>
      <c r="P107" s="9"/>
      <c r="Q107" s="9"/>
      <c r="R107" s="9"/>
    </row>
    <row r="108" spans="1:18" ht="17.55" customHeight="1">
      <c r="A108" s="8"/>
      <c r="B108" s="9"/>
      <c r="C108" s="9"/>
      <c r="D108" s="10"/>
      <c r="E108" s="15"/>
      <c r="F108" s="9"/>
      <c r="G108" s="10"/>
      <c r="H108" s="10"/>
      <c r="I108" s="10"/>
      <c r="J108" s="10"/>
      <c r="K108" s="11" t="str">
        <f>IF(COUNTBLANK(B108:J108)=9,"",IF(COUNTBLANK(B108:J108)&gt;0,"Completar datos",IF(D108&lt;=0,"Completar datos",IF(AND(Configuración!$B$10="Sí",H108&gt;0),"Crédito suspendido",IF(OR(F108="Malo",F108="Con atrasos"),"Venta de contado",IF(AND(F108="Sin historial",J108&lt;D108*Configuración!$B$8),"Venta de contado",IF(AND(E108&lt;Configuración!$B$4,I108&gt;Configuración!$B$5),"Revisión manual",IF(G108&gt;D108*Configuración!$B$9,"Revisión manual",IF(OR(C108="Nuevo",F108="Sin historial",F108="Regular",E108&lt;Configuración!$B$4,I108&gt;Configuración!$B$5),"Aprobado con condiciones","Aprobado")))))))))</f>
        <v/>
      </c>
      <c r="L108" s="11" t="str">
        <f t="shared" si="3"/>
        <v/>
      </c>
      <c r="M108" s="11" t="str">
        <f>IF(K108="","",IF(K108="Completar datos","Faltan campos clave para evaluar.",IF(AND(Configuración!$B$10="Sí",H108&gt;0),"Tiene saldo vencido: no aprobar más crédito hasta regularizar.",IF(OR(F108="Malo",F108="Con atrasos"),"Historial con atrasos: vender de contado o revisar cuando mejore el pago.",IF(AND(F108="Sin historial",J108&lt;D108*Configuración!$B$8),"Sin historial y anticipo insuficiente: solicitar anticipo o vender de contado.",IF(AND(E108&lt;Configuración!$B$4,I108&gt;Configuración!$B$5),"Margen bajo y plazo largo: gerencia debe validar si conviene financiar.",IF(G108&gt;D108*Configuración!$B$9,"Saldo pendiente alto frente al pedido: revisar exposición acumulada.",IF(AND(C108="Nuevo",J108&gt;=D108*Configuración!$B$8),"Cliente nuevo con anticipo suficiente: aprobar solo con límite y plazo corto.",IF(F108="Regular","Historial regular: reducir límite, acortar plazo o pedir anticipo.",IF(F108="Sin historial","Sin historial: aprobar solo con condiciones controladas.","Buen historial y sin alertas según configuración."))))))))))</f>
        <v/>
      </c>
      <c r="N108" s="12" t="str">
        <f>IF(K108="","",IF(K108="Aprobado",MAX(0,D108-J108),IF(K108="Aprobado con condiciones",MAX(0,MIN(D108-J108,D108*Configuración!$B$7)),IF(K108="Revisión manual","Revisar",0))))</f>
        <v/>
      </c>
      <c r="O108" s="13" t="str">
        <f>IF(K108="","",IF(K108="Aprobado",MIN(I108,Configuración!$B$5),IF(K108="Aprobado con condiciones",MIN(I108,Configuración!$B$6),IF(K108="Revisión manual","Revisar",0))))</f>
        <v/>
      </c>
      <c r="P108" s="9"/>
      <c r="Q108" s="9"/>
      <c r="R108" s="9"/>
    </row>
  </sheetData>
  <conditionalFormatting sqref="H9:H108">
    <cfRule type="expression" dxfId="12" priority="11">
      <formula>$H9&gt;0</formula>
    </cfRule>
  </conditionalFormatting>
  <conditionalFormatting sqref="K9:K108">
    <cfRule type="expression" dxfId="9" priority="1">
      <formula>$K9="Aprobado"</formula>
    </cfRule>
    <cfRule type="expression" dxfId="8" priority="2">
      <formula>$K9="Aprobado con condiciones"</formula>
    </cfRule>
    <cfRule type="expression" dxfId="7" priority="3">
      <formula>$K9="Revisión manual"</formula>
    </cfRule>
    <cfRule type="expression" dxfId="6" priority="4">
      <formula>OR($K9="Venta de contado",$K9="Crédito suspendido")</formula>
    </cfRule>
    <cfRule type="expression" dxfId="5" priority="5">
      <formula>$K9="Completar datos"</formula>
    </cfRule>
  </conditionalFormatting>
  <conditionalFormatting sqref="L9:L108">
    <cfRule type="expression" dxfId="4" priority="6">
      <formula>$L9="Bajo"</formula>
    </cfRule>
    <cfRule type="expression" dxfId="3" priority="7">
      <formula>$L9="Medio"</formula>
    </cfRule>
    <cfRule type="expression" dxfId="2" priority="8">
      <formula>$L9="Alto"</formula>
    </cfRule>
    <cfRule type="expression" dxfId="1" priority="9">
      <formula>$L9="Crítico"</formula>
    </cfRule>
    <cfRule type="expression" dxfId="0" priority="10">
      <formula>$L9="Sin datos completos"</formula>
    </cfRule>
  </conditionalFormatting>
  <dataValidations count="3">
    <dataValidation type="list" sqref="C9:C108" xr:uid="{00000000-0002-0000-0300-000000000000}">
      <formula1>"Nuevo,Recurrente puntual,Cliente estratégico,Mayorista,Distribuidor"</formula1>
    </dataValidation>
    <dataValidation type="list" sqref="F9:F108" xr:uid="{00000000-0002-0000-0300-000001000000}">
      <formula1>"Bueno,Regular,Malo,Sin historial,Con atrasos"</formula1>
    </dataValidation>
    <dataValidation type="list" sqref="P9:P108" xr:uid="{00000000-0002-0000-0300-000002000000}">
      <formula1>"Aprobado,Aprobado con anticipo,Aprobado con menor límite,Aprobado con menor plazo,Venta de contado,Crédito suspendido,Revisión de gerencia"</formula1>
    </dataValidation>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6" id="{00000000-000E-0000-0300-000010000000}">
            <xm:f>AND($E9&lt;&gt;"",$E9&lt;Configuración!$B$4)</xm:f>
            <x14:dxf>
              <font>
                <color rgb="FF7A4F00"/>
              </font>
              <fill>
                <patternFill patternType="solid">
                  <bgColor rgb="FFFFF2CC"/>
                </patternFill>
              </fill>
            </x14:dxf>
          </x14:cfRule>
          <xm:sqref>E9:E108</xm:sqref>
        </x14:conditionalFormatting>
        <x14:conditionalFormatting xmlns:xm="http://schemas.microsoft.com/office/excel/2006/main">
          <x14:cfRule type="expression" priority="14" id="{00000000-000E-0000-0300-00000E000000}">
            <xm:f>$G9&gt;$D9*Configuración!$B$9</xm:f>
            <x14:dxf>
              <fill>
                <patternFill>
                  <bgColor rgb="FFFED7AA"/>
                </patternFill>
              </fill>
            </x14:dxf>
          </x14:cfRule>
          <xm:sqref>G9:G108</xm:sqref>
        </x14:conditionalFormatting>
        <x14:conditionalFormatting xmlns:xm="http://schemas.microsoft.com/office/excel/2006/main">
          <x14:cfRule type="expression" priority="13" id="{00000000-000E-0000-0300-00000D000000}">
            <xm:f>$I9&gt;Configuración!$B$5</xm:f>
            <x14:dxf>
              <fill>
                <patternFill>
                  <bgColor rgb="FFFEF3C7"/>
                </patternFill>
              </fill>
            </x14:dxf>
          </x14:cfRule>
          <xm:sqref>I9:I108</xm:sqref>
        </x14:conditionalFormatting>
        <x14:conditionalFormatting xmlns:xm="http://schemas.microsoft.com/office/excel/2006/main">
          <x14:cfRule type="expression" priority="15" id="{00000000-000E-0000-0300-00000F000000}">
            <xm:f>AND($B9&lt;&gt;"",$D9&gt;0,OR($C9="Nuevo",$F9="Sin historial"),$J9&lt;$D9*Configuración!$B$8)</xm:f>
            <x14:dxf>
              <font>
                <color rgb="FF7A4B00"/>
              </font>
              <fill>
                <patternFill>
                  <bgColor rgb="FFFFF3CD"/>
                </patternFill>
              </fill>
            </x14:dxf>
          </x14:cfRule>
          <xm:sqref>J9:J108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Instrucciones</vt:lpstr>
      <vt:lpstr>Glosario</vt:lpstr>
      <vt:lpstr>Configuración</vt:lpstr>
      <vt:lpstr>Evaluador de crédito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Jairo Gelvez</cp:lastModifiedBy>
  <dcterms:modified xsi:type="dcterms:W3CDTF">2026-06-12T20:11:30Z</dcterms:modified>
</cp:coreProperties>
</file>