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3A652FB-5C8B-4A9C-A81C-E38D7D6D11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Conciliació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5" i="3" l="1"/>
  <c r="L65" i="3"/>
  <c r="K65" i="3"/>
  <c r="I65" i="3"/>
  <c r="M64" i="3"/>
  <c r="L64" i="3"/>
  <c r="K64" i="3"/>
  <c r="I64" i="3"/>
  <c r="M63" i="3"/>
  <c r="L63" i="3"/>
  <c r="K63" i="3"/>
  <c r="E11" i="3" s="1"/>
  <c r="I63" i="3"/>
  <c r="M62" i="3"/>
  <c r="L62" i="3"/>
  <c r="K62" i="3"/>
  <c r="I62" i="3"/>
  <c r="M61" i="3"/>
  <c r="L61" i="3"/>
  <c r="K61" i="3"/>
  <c r="I61" i="3"/>
  <c r="M60" i="3"/>
  <c r="L60" i="3"/>
  <c r="K60" i="3"/>
  <c r="I60" i="3"/>
  <c r="M59" i="3"/>
  <c r="L59" i="3"/>
  <c r="K59" i="3"/>
  <c r="I59" i="3"/>
  <c r="M58" i="3"/>
  <c r="L58" i="3"/>
  <c r="K58" i="3"/>
  <c r="I58" i="3"/>
  <c r="M57" i="3"/>
  <c r="L57" i="3"/>
  <c r="K57" i="3"/>
  <c r="I57" i="3"/>
  <c r="M56" i="3"/>
  <c r="L56" i="3"/>
  <c r="K56" i="3"/>
  <c r="I56" i="3"/>
  <c r="M55" i="3"/>
  <c r="L55" i="3"/>
  <c r="K55" i="3"/>
  <c r="I55" i="3"/>
  <c r="M54" i="3"/>
  <c r="L54" i="3"/>
  <c r="K54" i="3"/>
  <c r="I54" i="3"/>
  <c r="M53" i="3"/>
  <c r="L53" i="3"/>
  <c r="K53" i="3"/>
  <c r="I53" i="3"/>
  <c r="M52" i="3"/>
  <c r="L52" i="3"/>
  <c r="K52" i="3"/>
  <c r="I52" i="3"/>
  <c r="M51" i="3"/>
  <c r="L51" i="3"/>
  <c r="K51" i="3"/>
  <c r="I51" i="3"/>
  <c r="M50" i="3"/>
  <c r="L50" i="3"/>
  <c r="K50" i="3"/>
  <c r="I50" i="3"/>
  <c r="M49" i="3"/>
  <c r="L49" i="3"/>
  <c r="K49" i="3"/>
  <c r="I49" i="3"/>
  <c r="M48" i="3"/>
  <c r="L48" i="3"/>
  <c r="K48" i="3"/>
  <c r="I48" i="3"/>
  <c r="M47" i="3"/>
  <c r="L47" i="3"/>
  <c r="K47" i="3"/>
  <c r="I47" i="3"/>
  <c r="M46" i="3"/>
  <c r="L46" i="3"/>
  <c r="K46" i="3"/>
  <c r="I46" i="3"/>
  <c r="M45" i="3"/>
  <c r="L45" i="3"/>
  <c r="K45" i="3"/>
  <c r="I45" i="3"/>
  <c r="M44" i="3"/>
  <c r="L44" i="3"/>
  <c r="K44" i="3"/>
  <c r="I44" i="3"/>
  <c r="M43" i="3"/>
  <c r="L43" i="3"/>
  <c r="K43" i="3"/>
  <c r="I43" i="3"/>
  <c r="M42" i="3"/>
  <c r="L42" i="3"/>
  <c r="K42" i="3"/>
  <c r="I42" i="3"/>
  <c r="M41" i="3"/>
  <c r="L41" i="3"/>
  <c r="K41" i="3"/>
  <c r="I41" i="3"/>
  <c r="M40" i="3"/>
  <c r="L40" i="3"/>
  <c r="K40" i="3"/>
  <c r="I40" i="3"/>
  <c r="M39" i="3"/>
  <c r="L39" i="3"/>
  <c r="K39" i="3"/>
  <c r="I39" i="3"/>
  <c r="M38" i="3"/>
  <c r="L38" i="3"/>
  <c r="K38" i="3"/>
  <c r="I38" i="3"/>
  <c r="M37" i="3"/>
  <c r="L37" i="3"/>
  <c r="K37" i="3"/>
  <c r="I37" i="3"/>
  <c r="M36" i="3"/>
  <c r="L36" i="3"/>
  <c r="K36" i="3"/>
  <c r="I36" i="3"/>
  <c r="M35" i="3"/>
  <c r="L35" i="3"/>
  <c r="K35" i="3"/>
  <c r="I35" i="3"/>
  <c r="M34" i="3"/>
  <c r="L34" i="3"/>
  <c r="K34" i="3"/>
  <c r="I34" i="3"/>
  <c r="M33" i="3"/>
  <c r="L33" i="3"/>
  <c r="K33" i="3"/>
  <c r="I33" i="3"/>
  <c r="M32" i="3"/>
  <c r="L32" i="3"/>
  <c r="K32" i="3"/>
  <c r="I32" i="3"/>
  <c r="M31" i="3"/>
  <c r="L31" i="3"/>
  <c r="K31" i="3"/>
  <c r="I31" i="3"/>
  <c r="M30" i="3"/>
  <c r="L30" i="3"/>
  <c r="K30" i="3"/>
  <c r="I30" i="3"/>
  <c r="M29" i="3"/>
  <c r="L29" i="3"/>
  <c r="K29" i="3"/>
  <c r="I29" i="3"/>
  <c r="M28" i="3"/>
  <c r="L28" i="3"/>
  <c r="K28" i="3"/>
  <c r="I28" i="3"/>
  <c r="M27" i="3"/>
  <c r="L27" i="3"/>
  <c r="K27" i="3"/>
  <c r="I27" i="3"/>
  <c r="M26" i="3"/>
  <c r="L26" i="3"/>
  <c r="K26" i="3"/>
  <c r="I26" i="3"/>
  <c r="M25" i="3"/>
  <c r="L25" i="3"/>
  <c r="K25" i="3"/>
  <c r="I25" i="3"/>
  <c r="M24" i="3"/>
  <c r="L24" i="3"/>
  <c r="K24" i="3"/>
  <c r="I24" i="3"/>
  <c r="M23" i="3"/>
  <c r="L23" i="3"/>
  <c r="K23" i="3"/>
  <c r="I23" i="3"/>
  <c r="M22" i="3"/>
  <c r="L22" i="3"/>
  <c r="K22" i="3"/>
  <c r="I22" i="3"/>
  <c r="M21" i="3"/>
  <c r="L21" i="3"/>
  <c r="K21" i="3"/>
  <c r="I21" i="3"/>
  <c r="M20" i="3"/>
  <c r="L20" i="3"/>
  <c r="K20" i="3"/>
  <c r="I20" i="3"/>
  <c r="M19" i="3"/>
  <c r="L19" i="3"/>
  <c r="K19" i="3"/>
  <c r="I19" i="3"/>
  <c r="M18" i="3"/>
  <c r="L18" i="3"/>
  <c r="K18" i="3"/>
  <c r="I18" i="3"/>
  <c r="M17" i="3"/>
  <c r="L17" i="3"/>
  <c r="G11" i="3" s="1"/>
  <c r="K17" i="3"/>
  <c r="I17" i="3"/>
  <c r="M16" i="3"/>
  <c r="L16" i="3"/>
  <c r="K16" i="3"/>
  <c r="I16" i="3"/>
  <c r="C11" i="3"/>
  <c r="K11" i="3" s="1"/>
  <c r="A11" i="3"/>
  <c r="I11" i="3" s="1"/>
  <c r="M11" i="3" l="1"/>
  <c r="O11" i="3" s="1"/>
</calcChain>
</file>

<file path=xl/sharedStrings.xml><?xml version="1.0" encoding="utf-8"?>
<sst xmlns="http://schemas.openxmlformats.org/spreadsheetml/2006/main" count="235" uniqueCount="185">
  <si>
    <t>Plantilla de conciliación bancaria</t>
  </si>
  <si>
    <t>Guía de uso para comparar el extracto bancario con los registros de tu negocio</t>
  </si>
  <si>
    <t>Antes de empezar</t>
  </si>
  <si>
    <t>1</t>
  </si>
  <si>
    <t>Trabaja una cuenta por vez</t>
  </si>
  <si>
    <t>Haz una conciliación independiente para cada cuenta bancaria. No mezcles cuentas personales, cajas o bancos en una misma tabla.</t>
  </si>
  <si>
    <t>2</t>
  </si>
  <si>
    <t>Usa el mismo período</t>
  </si>
  <si>
    <t>El extracto y tus registros internos deben cubrir exactamente las mismas fechas. Ejemplo: del 1 al 31 de mayo.</t>
  </si>
  <si>
    <t>3</t>
  </si>
  <si>
    <t>Define el signo de cada movimiento</t>
  </si>
  <si>
    <t>Usa valores positivos para ingresos y valores negativos para pagos, comisiones, reembolsos, retiros y otros egresos.</t>
  </si>
  <si>
    <t>Cómo usar la hoja “Conciliación”</t>
  </si>
  <si>
    <t>Paso 1</t>
  </si>
  <si>
    <t>Completa los datos de la parte superior</t>
  </si>
  <si>
    <t>Edita empresa, banco, fechas, responsable, moneda y saldos iniciales. Las celdas de captura tienen fondo azul claro.</t>
  </si>
  <si>
    <t>Paso 2</t>
  </si>
  <si>
    <t>Reemplaza el ejemplo</t>
  </si>
  <si>
    <t>En las filas 16 a 24 hay un ejemplo completo de Casa Nativa. Sustituye sus datos por los tuyos. La tabla incluye espacio inicial para 50 movimientos. No borres las columnas de fórmula: Diferencia, Ajuste en registros, Ajuste en banco y Estado.</t>
  </si>
  <si>
    <t>Paso 3</t>
  </si>
  <si>
    <t>Registra cada movimiento</t>
  </si>
  <si>
    <t>En cada fila completa fecha, concepto, tipo, medio de pago, soporte, valor interno y valor del extracto. Si un movimiento no aparece en una de las dos fuentes, escribe 0 en esa columna.</t>
  </si>
  <si>
    <t>Paso 4</t>
  </si>
  <si>
    <t>Elige el tratamiento</t>
  </si>
  <si>
    <t>Usa el menú desplegable de Tratamiento: Conciliado, Registrar ajuste, Pendiente en banco o Revisar. La plantilla calcula los ajustes y el estado automáticamente.</t>
  </si>
  <si>
    <t>Paso 5</t>
  </si>
  <si>
    <t>Interpreta el estado de cierre</t>
  </si>
  <si>
    <t>CUADRADO significa que el saldo conciliado del banco y de tus registros coincide. Antes de cerrar el período, revisa las filas En ajuste y confirma los movimientos Pendiente en banco en el siguiente extracto. Si muestra REVISAR, existe una diferencia sin clasificar o sin resolver.</t>
  </si>
  <si>
    <t>Cómo elegir el tratamiento correcto</t>
  </si>
  <si>
    <t>Conciliado</t>
  </si>
  <si>
    <t>El valor interno y el valor del extracto coinciden o ya están explicados dentro del mismo movimiento.</t>
  </si>
  <si>
    <t>No genera ajustes.</t>
  </si>
  <si>
    <t>Registrar ajuste</t>
  </si>
  <si>
    <t>El banco muestra un valor correcto, pero tu registro está incompleto o tiene un valor distinto. Ejemplo: comisión de pasarela, débito automático o retiro no registrado.</t>
  </si>
  <si>
    <t>La plantilla ajusta el saldo de tus registros.</t>
  </si>
  <si>
    <t>Pendiente en banco</t>
  </si>
  <si>
    <t>El negocio ya registró el cobro o pago, pero todavía no aparece en el extracto. Ejemplo: transferencia del último día o venta pendiente de liquidación.</t>
  </si>
  <si>
    <t>La plantilla ajusta el saldo del banco para el cierre de control.</t>
  </si>
  <si>
    <t>Revisar</t>
  </si>
  <si>
    <t>No sabes todavía por qué existe la diferencia o no tienes soporte suficiente.</t>
  </si>
  <si>
    <t>No genera ajuste; el cierre quedará en revisión hasta resolverlo.</t>
  </si>
  <si>
    <t>Reglas para evitar errores</t>
  </si>
  <si>
    <t>No borres fórmulas</t>
  </si>
  <si>
    <t>Las columnas con fondo gris son automáticas. No edites Diferencia, Ajuste en registros, Ajuste en banco ni Estado.</t>
  </si>
  <si>
    <t>Conserva evidencia</t>
  </si>
  <si>
    <t>En la columna Soporte / referencia escribe el número de comprobante, factura, reporte de pasarela o cualquier dato que permita rastrear el movimiento.</t>
  </si>
  <si>
    <t>No fuerces el resultado</t>
  </si>
  <si>
    <t>No cambies valores solo para que el saldo cuadre. Primero identifica el origen, guarda el soporte y registra el ajuste correcto.</t>
  </si>
  <si>
    <t>Revisa los pendientes</t>
  </si>
  <si>
    <t>Todo Pendiente en banco debe confirmarse en el extracto siguiente. Si no aparece, investiga con el banco, proveedor, cliente o plataforma.</t>
  </si>
  <si>
    <t>No sustituye la contabilidad</t>
  </si>
  <si>
    <t>Esta plantilla organiza el control operativo. Para temas tributarios, legales o de clasificación contable, valida con tu contador.</t>
  </si>
  <si>
    <t>Ejemplo incluido: Casa Nativa, tienda física y ecommerce. Reemplaza sus datos por los de tu negocio antes de iniciar tu primera conciliación.</t>
  </si>
  <si>
    <t>Glosario de conciliación bancaria</t>
  </si>
  <si>
    <t>Definiciones usadas en la plantilla para que sepas qué registrar y cómo interpretar cada resultado</t>
  </si>
  <si>
    <t>Término</t>
  </si>
  <si>
    <t>Qué significa</t>
  </si>
  <si>
    <t>Cómo se usa en la plantilla</t>
  </si>
  <si>
    <t>Extracto bancario</t>
  </si>
  <si>
    <t>Documento del banco que muestra las entradas, salidas y el saldo de una cuenta.</t>
  </si>
  <si>
    <t>Es la fuente que se registra en la columna “Extracto bancario”.</t>
  </si>
  <si>
    <t>Registro interno</t>
  </si>
  <si>
    <t>Control propio del negocio: Excel, sistema de facturación, software administrativo o registro de ingresos y gastos.</t>
  </si>
  <si>
    <t>Se captura en la columna “Registro interno”.</t>
  </si>
  <si>
    <t>Saldo inicial</t>
  </si>
  <si>
    <t>Saldo con el que inicia el período que vas a conciliar.</t>
  </si>
  <si>
    <t>Se escribe en la parte superior de la hoja Conciliación y debe coincidir con el cierre anterior.</t>
  </si>
  <si>
    <t>Saldo final según banco</t>
  </si>
  <si>
    <t>Saldo que resulta de sumar los movimientos del extracto al saldo inicial del banco.</t>
  </si>
  <si>
    <t>La plantilla lo calcula automáticamente.</t>
  </si>
  <si>
    <t>Saldo final según registros</t>
  </si>
  <si>
    <t>Saldo que resulta de sumar tus movimientos internos al saldo inicial de tus registros.</t>
  </si>
  <si>
    <t>Movimiento conciliado</t>
  </si>
  <si>
    <t>Movimiento que coincide entre el banco y tus registros o que ya tiene una explicación documentada.</t>
  </si>
  <si>
    <t>Se selecciona como Tratamiento “Conciliado”.</t>
  </si>
  <si>
    <t>Diferencia</t>
  </si>
  <si>
    <t>Valor que resulta de restar el Extracto bancario al Registro interno.</t>
  </si>
  <si>
    <t>La plantilla la calcula para cada fila. Sirve para detectar movimientos que requieren atención.</t>
  </si>
  <si>
    <t>Tratamiento</t>
  </si>
  <si>
    <t>Decisión que indica cómo debe resolverse o controlarse una diferencia.</t>
  </si>
  <si>
    <t>Se elige con un menú desplegable: Conciliado, Registrar ajuste, Pendiente en banco o Revisar.</t>
  </si>
  <si>
    <t>Tratamiento para diferencias donde el banco tiene el valor correcto, pero el registro interno está incompleto o equivocado.</t>
  </si>
  <si>
    <t>La plantilla calcula el Ajuste en registros. Ejemplo: comisión o débito automático no registrado.</t>
  </si>
  <si>
    <t>Tratamiento para un cobro o pago que ya registraste, pero todavía no aparece en el extracto.</t>
  </si>
  <si>
    <t>La plantilla calcula el Ajuste en banco para obtener el cierre de control.</t>
  </si>
  <si>
    <t>Movimiento en tránsito</t>
  </si>
  <si>
    <t>Cobro o pago registrado por el negocio que aún no ha sido aplicado por el banco, cliente, proveedor o plataforma de pagos.</t>
  </si>
  <si>
    <t>Normalmente se clasifica como Pendiente en banco.</t>
  </si>
  <si>
    <t>Ajuste en registros</t>
  </si>
  <si>
    <t>Corrección necesaria para que tus registros internos reflejen un movimiento que ya aparece en el banco.</t>
  </si>
  <si>
    <t>Se calcula automáticamente cuando eliges “Registrar ajuste”.</t>
  </si>
  <si>
    <t>Ajuste en banco</t>
  </si>
  <si>
    <t>Ajuste de control para reflejar un movimiento que existe en tus registros, pero todavía no aparece en el extracto.</t>
  </si>
  <si>
    <t>Se calcula automáticamente cuando eliges “Pendiente en banco”.</t>
  </si>
  <si>
    <t>Saldo conciliado</t>
  </si>
  <si>
    <t>Saldo de control que resulta después de considerar ajustes y movimientos pendientes conocidos.</t>
  </si>
  <si>
    <t>La plantilla calcula uno desde el banco y otro desde los registros. Ambos deben ser iguales.</t>
  </si>
  <si>
    <t>Diferencia final</t>
  </si>
  <si>
    <t>Diferencia entre el saldo conciliado del banco y el saldo conciliado de los registros.</t>
  </si>
  <si>
    <t>Debe ser 0 para que el Estado de cierre indique CUADRADO.</t>
  </si>
  <si>
    <t>Estado</t>
  </si>
  <si>
    <t>Resultado automático de cada fila según el Tratamiento elegido.</t>
  </si>
  <si>
    <t>Puede mostrar Conciliado, En ajuste, Pendiente o Por revisar.</t>
  </si>
  <si>
    <t>Estado de cierre</t>
  </si>
  <si>
    <t>Resultado global de la conciliación.</t>
  </si>
  <si>
    <t>Muestra CUADRADO cuando la Diferencia final es 0; de lo contrario, muestra REVISAR.</t>
  </si>
  <si>
    <t>Soporte / referencia</t>
  </si>
  <si>
    <t>Dato que permite comprobar una operación: número de transferencia, factura, recibo, reporte de pasarela o correo de autorización.</t>
  </si>
  <si>
    <t>Se captura en la columna Soporte / referencia.</t>
  </si>
  <si>
    <t>Acción / seguimiento</t>
  </si>
  <si>
    <t>Tarea concreta para resolver o confirmar una diferencia.</t>
  </si>
  <si>
    <t>Escribe qué falta por hacer, con detalle suficiente para que otra persona lo entienda.</t>
  </si>
  <si>
    <t>Responsable</t>
  </si>
  <si>
    <t>Persona que debe investigar, registrar o confirmar un movimiento pendiente.</t>
  </si>
  <si>
    <t>Se captura por cada fila que requiere seguimiento.</t>
  </si>
  <si>
    <t>Fecha de revisión</t>
  </si>
  <si>
    <t>Fecha prevista para confirmar o resolver una diferencia.</t>
  </si>
  <si>
    <t>Se captura en las filas Pendiente en banco o Revisar.</t>
  </si>
  <si>
    <t>Tipo de movimiento</t>
  </si>
  <si>
    <t>Clasificación básica de la operación: ingreso, pago, comisión, retiro, reembolso o transferencia.</t>
  </si>
  <si>
    <t>Se elige desde el menú desplegable.</t>
  </si>
  <si>
    <t>Medio de pago</t>
  </si>
  <si>
    <t>Canal por el cual entró o salió el dinero.</t>
  </si>
  <si>
    <t>Se elige desde el menú: transferencia, tarjeta, pasarela, débito automático u otro.</t>
  </si>
  <si>
    <t>Conciliación bancaria mensual</t>
  </si>
  <si>
    <t>Registra, compara y resuelve diferencias entre el extracto bancario y los movimientos internos de tu negocio</t>
  </si>
  <si>
    <t>DATOS DEL CIERRE · completa las celdas azul claro</t>
  </si>
  <si>
    <t>Empresa</t>
  </si>
  <si>
    <t>Casa Nativa</t>
  </si>
  <si>
    <t>Banco / cuenta</t>
  </si>
  <si>
    <t>Banco Principal · Cuenta Operativa</t>
  </si>
  <si>
    <t>Moneda</t>
  </si>
  <si>
    <t>COP</t>
  </si>
  <si>
    <t>Período inicio</t>
  </si>
  <si>
    <t>Período fin</t>
  </si>
  <si>
    <t>Saldo inicial banco</t>
  </si>
  <si>
    <t>Saldo inicial registros</t>
  </si>
  <si>
    <t>Andrea Gómez</t>
  </si>
  <si>
    <t>Ejemplo activo: Casa Nativa. Para conservar los cálculos, reemplaza solo las celdas azul claro de la tabla; las celdas grises se calculan automáticamente.</t>
  </si>
  <si>
    <t>RESUMEN DE CIERRE · los campos se calculan automáticamente</t>
  </si>
  <si>
    <t>Saldo final banco</t>
  </si>
  <si>
    <t>Saldo final registros</t>
  </si>
  <si>
    <t>Ajustes en registros</t>
  </si>
  <si>
    <t>Ajustes en banco</t>
  </si>
  <si>
    <t>Saldo conciliado banco</t>
  </si>
  <si>
    <t>Saldo conciliado registros</t>
  </si>
  <si>
    <t>Lectura del estado: CUADRADO significa que los saldos conciliados coinciden. Antes de cerrar el período, revisa y da seguimiento a las filas En ajuste o Pendiente.</t>
  </si>
  <si>
    <t>CAPTURA DE MOVIMIENTOS · azul claro = escribe o reemplaza | gris = fórmula automática | valores positivos = ingresos | negativos = pagos o egresos</t>
  </si>
  <si>
    <t>Capacidad inicial: 50 movimientos. Usa primero las filas disponibles. Si necesitas más, inserta nuevas filas dentro de la tabla para conservar formato y cálculos.</t>
  </si>
  <si>
    <t>ID</t>
  </si>
  <si>
    <t>Fecha</t>
  </si>
  <si>
    <t>Concepto</t>
  </si>
  <si>
    <t>Transferencia recibida de cliente</t>
  </si>
  <si>
    <t>Ingreso</t>
  </si>
  <si>
    <t>Transferencia</t>
  </si>
  <si>
    <t>TRX-0305-5412</t>
  </si>
  <si>
    <t>Sin acción; movimiento confirmado.</t>
  </si>
  <si>
    <t>Venta con tarjeta · venta bruta</t>
  </si>
  <si>
    <t>Tarjeta</t>
  </si>
  <si>
    <t>POS-0605-889</t>
  </si>
  <si>
    <t>Registrar comisión de pasarela por 48.000.</t>
  </si>
  <si>
    <t>Pago a proveedor de empaques</t>
  </si>
  <si>
    <t>Pago</t>
  </si>
  <si>
    <t>TRX-0905-201</t>
  </si>
  <si>
    <t>Sin acción; pago confirmado.</t>
  </si>
  <si>
    <t>TRX-1805-907</t>
  </si>
  <si>
    <t>Reembolso a cliente ecommerce</t>
  </si>
  <si>
    <t>Reembolso</t>
  </si>
  <si>
    <t>Pasarela</t>
  </si>
  <si>
    <t>REF-REEMB-2805</t>
  </si>
  <si>
    <t>Sin acción; reembolso confirmado.</t>
  </si>
  <si>
    <t>Suscripción mensual de software</t>
  </si>
  <si>
    <t>Débito automático</t>
  </si>
  <si>
    <t>DB-2905-SOFT</t>
  </si>
  <si>
    <t>Validar servicio y registrar gasto por 79.000.</t>
  </si>
  <si>
    <t>Retiro del dueño</t>
  </si>
  <si>
    <t>Retiro</t>
  </si>
  <si>
    <t>TRX-3005-OWN</t>
  </si>
  <si>
    <t>Registrar por separado; validar clasificación con contador.</t>
  </si>
  <si>
    <t>Transferencia a proveedor</t>
  </si>
  <si>
    <t>TRX-3105-644</t>
  </si>
  <si>
    <t>Confirmar aplicación en extracto de junio.</t>
  </si>
  <si>
    <t>Venta ecommerce pendiente de abono</t>
  </si>
  <si>
    <t>LIQ-3105-341</t>
  </si>
  <si>
    <t>Confirmar liquidación de pasarela el 01/06.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</si>
</sst>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#,##0;[Red]\-#,##0;"/>
    <numFmt numFmtId="166" formatCode="#,##0;[Red]\-#,##0;0"/>
  </numFmts>
  <fonts count="17">
    <font>
      <sz val="11"/>
      <name val="Carlito"/>
    </font>
    <font>
      <b/>
      <sz val="20"/>
      <color rgb="FFFFFFFF"/>
      <name val="Carlito"/>
    </font>
    <font>
      <b/>
      <sz val="11"/>
      <color rgb="FFFFFFFF"/>
      <name val="Carlito"/>
    </font>
    <font>
      <b/>
      <sz val="12"/>
      <color rgb="FFFFFFFF"/>
      <name val="Carlito"/>
    </font>
    <font>
      <b/>
      <sz val="11"/>
      <color rgb="FF0B1F3A"/>
      <name val="Carlito"/>
    </font>
    <font>
      <b/>
      <sz val="11"/>
      <color rgb="FF1F2937"/>
      <name val="Carlito"/>
    </font>
    <font>
      <sz val="10"/>
      <color rgb="FF1F2937"/>
      <name val="Carlito"/>
    </font>
    <font>
      <b/>
      <sz val="10"/>
      <color rgb="FF0B1F3A"/>
      <name val="Carlito"/>
    </font>
    <font>
      <b/>
      <sz val="10"/>
      <color rgb="FF1F2937"/>
      <name val="Carlito"/>
    </font>
    <font>
      <b/>
      <sz val="10"/>
      <color rgb="FFFFFFFF"/>
      <name val="Carlito"/>
    </font>
    <font>
      <sz val="9"/>
      <color rgb="FF1F2937"/>
      <name val="Carlito"/>
    </font>
    <font>
      <b/>
      <sz val="9"/>
      <color rgb="FFFFFFFF"/>
      <name val="Carlito"/>
    </font>
    <font>
      <b/>
      <sz val="12"/>
      <color rgb="FF0B1F3A"/>
      <name val="Carlito"/>
    </font>
    <font>
      <sz val="9"/>
      <color rgb="FF0B1F3A"/>
      <name val="Carlito"/>
    </font>
    <font>
      <sz val="9"/>
      <color rgb="FF5B677A"/>
      <name val="Carlito"/>
    </font>
    <font>
      <i/>
      <sz val="9"/>
      <color rgb="FF0B1F3A"/>
      <name val="Carlito"/>
    </font>
    <font>
      <i/>
      <sz val="9"/>
      <color rgb="FF12355B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2355B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6F9"/>
        <bgColor indexed="64"/>
      </patternFill>
    </fill>
    <fill>
      <patternFill patternType="solid">
        <fgColor rgb="FFDFF3E4"/>
        <bgColor indexed="64"/>
      </patternFill>
    </fill>
    <fill>
      <patternFill patternType="solid">
        <fgColor rgb="FFF3F7FB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/>
    <xf numFmtId="0" fontId="2" fillId="4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vertical="center" wrapText="1"/>
      <protection locked="0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7" fillId="6" borderId="1" xfId="0" applyFont="1" applyFill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164" fontId="6" fillId="5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64" fontId="7" fillId="6" borderId="1" xfId="0" applyNumberFormat="1" applyFont="1" applyFill="1" applyBorder="1" applyAlignment="1" applyProtection="1">
      <alignment horizontal="left" vertical="center" wrapText="1"/>
      <protection locked="0"/>
    </xf>
    <xf numFmtId="164" fontId="0" fillId="3" borderId="1" xfId="0" applyNumberFormat="1" applyFill="1" applyBorder="1" applyAlignment="1" applyProtection="1">
      <alignment vertical="center" wrapText="1"/>
      <protection locked="0"/>
    </xf>
    <xf numFmtId="165" fontId="6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6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7" fillId="6" borderId="1" xfId="0" applyNumberFormat="1" applyFont="1" applyFill="1" applyBorder="1" applyAlignment="1" applyProtection="1">
      <alignment horizontal="left" vertical="center" wrapText="1"/>
      <protection locked="0"/>
    </xf>
    <xf numFmtId="166" fontId="0" fillId="3" borderId="1" xfId="0" applyNumberFormat="1" applyFill="1" applyBorder="1" applyAlignment="1" applyProtection="1">
      <alignment vertical="center" wrapText="1"/>
      <protection locked="0"/>
    </xf>
    <xf numFmtId="0" fontId="14" fillId="8" borderId="0" xfId="0" applyFont="1" applyFill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166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3" borderId="1" xfId="0" applyNumberFormat="1" applyFill="1" applyBorder="1" applyAlignment="1" applyProtection="1">
      <alignment vertical="center" wrapText="1"/>
      <protection locked="0"/>
    </xf>
    <xf numFmtId="166" fontId="1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15" fillId="6" borderId="0" xfId="0" applyFont="1" applyFill="1" applyAlignment="1" applyProtection="1">
      <alignment horizontal="left" vertical="center" wrapText="1"/>
      <protection locked="0"/>
    </xf>
    <xf numFmtId="0" fontId="11" fillId="4" borderId="0" xfId="0" applyFont="1" applyFill="1" applyAlignment="1" applyProtection="1">
      <alignment horizontal="left" vertical="center" wrapText="1"/>
      <protection locked="0"/>
    </xf>
    <xf numFmtId="0" fontId="16" fillId="10" borderId="0" xfId="0" applyFont="1" applyFill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164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left" vertical="center" wrapText="1"/>
      <protection locked="0"/>
    </xf>
    <xf numFmtId="165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26"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ont>
        <b/>
        <color rgb="FF9B1C1C"/>
      </font>
      <fill>
        <patternFill>
          <bgColor rgb="FFFCE4E4"/>
        </patternFill>
      </fill>
    </dxf>
    <dxf>
      <font>
        <b/>
        <color rgb="FF9B1C1C"/>
      </font>
      <fill>
        <patternFill>
          <bgColor rgb="FFFCE4E4"/>
        </patternFill>
      </fill>
    </dxf>
    <dxf>
      <font>
        <b/>
        <color rgb="FF7A4B00"/>
      </font>
      <fill>
        <patternFill>
          <bgColor rgb="FFFFF3CD"/>
        </patternFill>
      </fill>
    </dxf>
    <dxf>
      <font>
        <b/>
        <color rgb="FF0B1F3A"/>
      </font>
      <fill>
        <patternFill>
          <bgColor rgb="FFE1EEF9"/>
        </patternFill>
      </fill>
    </dxf>
    <dxf>
      <font>
        <b/>
        <color rgb="FF166534"/>
      </font>
      <fill>
        <patternFill>
          <bgColor rgb="FFDFF3E4"/>
        </patternFill>
      </fill>
    </dxf>
    <dxf>
      <font>
        <b/>
        <color rgb="FF9B1C1C"/>
      </font>
      <fill>
        <patternFill>
          <bgColor rgb="FFFCE4E4"/>
        </patternFill>
      </fill>
    </dxf>
    <dxf>
      <font>
        <b/>
        <color rgb="FF0B1F3A"/>
      </font>
      <fill>
        <patternFill>
          <bgColor rgb="FFFFF3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D83D79-F496-4367-8514-3E7027E88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875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3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4FF1B7-F9A8-4BA4-9A2B-53D394E47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44525" y="0"/>
          <a:ext cx="2114842" cy="58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95250</xdr:colOff>
      <xdr:row>0</xdr:row>
      <xdr:rowOff>28575</xdr:rowOff>
    </xdr:from>
    <xdr:to>
      <xdr:col>19</xdr:col>
      <xdr:colOff>209842</xdr:colOff>
      <xdr:row>2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403976-464D-4580-B180-5539A91C9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07650" y="28575"/>
          <a:ext cx="2114842" cy="5886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Conciliacion" displayName="TablaConciliacion" ref="A15:P65" headerRowDxfId="2" dataDxfId="0" totalsRowDxfId="1">
  <tableColumns count="16">
    <tableColumn id="1" xr3:uid="{00000000-0010-0000-0000-000001000000}" name="ID" dataDxfId="18"/>
    <tableColumn id="2" xr3:uid="{00000000-0010-0000-0000-000002000000}" name="Fecha" dataDxfId="17"/>
    <tableColumn id="3" xr3:uid="{00000000-0010-0000-0000-000003000000}" name="Concepto" dataDxfId="16"/>
    <tableColumn id="4" xr3:uid="{00000000-0010-0000-0000-000004000000}" name="Tipo de movimiento" dataDxfId="15"/>
    <tableColumn id="5" xr3:uid="{00000000-0010-0000-0000-000005000000}" name="Medio de pago" dataDxfId="14"/>
    <tableColumn id="6" xr3:uid="{00000000-0010-0000-0000-000006000000}" name="Soporte / referencia" dataDxfId="13"/>
    <tableColumn id="7" xr3:uid="{00000000-0010-0000-0000-000007000000}" name="Registro interno" dataDxfId="12"/>
    <tableColumn id="8" xr3:uid="{00000000-0010-0000-0000-000008000000}" name="Extracto bancario" dataDxfId="11"/>
    <tableColumn id="9" xr3:uid="{00000000-0010-0000-0000-000009000000}" name="Diferencia" dataDxfId="10"/>
    <tableColumn id="10" xr3:uid="{00000000-0010-0000-0000-00000A000000}" name="Tratamiento" dataDxfId="9"/>
    <tableColumn id="11" xr3:uid="{00000000-0010-0000-0000-00000B000000}" name="Ajuste en registros" dataDxfId="8"/>
    <tableColumn id="12" xr3:uid="{00000000-0010-0000-0000-00000C000000}" name="Ajuste en banco" dataDxfId="7"/>
    <tableColumn id="13" xr3:uid="{00000000-0010-0000-0000-00000D000000}" name="Estado" dataDxfId="6"/>
    <tableColumn id="14" xr3:uid="{00000000-0010-0000-0000-00000E000000}" name="Acción / seguimiento" dataDxfId="5"/>
    <tableColumn id="15" xr3:uid="{00000000-0010-0000-0000-00000F000000}" name="Responsable" dataDxfId="4"/>
    <tableColumn id="16" xr3:uid="{00000000-0010-0000-0000-000010000000}" name="Fecha de revisión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D11" sqref="D11"/>
    </sheetView>
  </sheetViews>
  <sheetFormatPr baseColWidth="10" defaultColWidth="8.796875" defaultRowHeight="13.8"/>
  <cols>
    <col min="1" max="1" width="25.5" style="3" customWidth="1"/>
    <col min="2" max="2" width="45.59765625" style="3" customWidth="1"/>
    <col min="3" max="3" width="110.19921875" style="3" customWidth="1"/>
    <col min="4" max="16384" width="8.796875" style="3"/>
  </cols>
  <sheetData>
    <row r="1" spans="1:3" ht="21.6" customHeight="1">
      <c r="A1" s="1" t="s">
        <v>0</v>
      </c>
      <c r="B1" s="2"/>
      <c r="C1" s="2"/>
    </row>
    <row r="2" spans="1:3">
      <c r="A2" s="4" t="s">
        <v>1</v>
      </c>
      <c r="B2" s="2"/>
      <c r="C2" s="2"/>
    </row>
    <row r="3" spans="1:3">
      <c r="A3" s="5"/>
      <c r="B3" s="5"/>
      <c r="C3" s="5"/>
    </row>
    <row r="4" spans="1:3">
      <c r="A4" s="6" t="s">
        <v>2</v>
      </c>
      <c r="B4" s="2"/>
      <c r="C4" s="2"/>
    </row>
    <row r="5" spans="1:3">
      <c r="A5" s="7" t="s">
        <v>3</v>
      </c>
      <c r="B5" s="8" t="s">
        <v>4</v>
      </c>
      <c r="C5" s="9" t="s">
        <v>5</v>
      </c>
    </row>
    <row r="6" spans="1:3">
      <c r="A6" s="7" t="s">
        <v>6</v>
      </c>
      <c r="B6" s="8" t="s">
        <v>7</v>
      </c>
      <c r="C6" s="9" t="s">
        <v>8</v>
      </c>
    </row>
    <row r="7" spans="1:3">
      <c r="A7" s="7" t="s">
        <v>9</v>
      </c>
      <c r="B7" s="8" t="s">
        <v>10</v>
      </c>
      <c r="C7" s="9" t="s">
        <v>11</v>
      </c>
    </row>
    <row r="8" spans="1:3">
      <c r="A8" s="5"/>
      <c r="B8" s="5"/>
      <c r="C8" s="5"/>
    </row>
    <row r="9" spans="1:3">
      <c r="A9" s="6" t="s">
        <v>12</v>
      </c>
      <c r="B9" s="2"/>
      <c r="C9" s="2"/>
    </row>
    <row r="10" spans="1:3">
      <c r="A10" s="10" t="s">
        <v>13</v>
      </c>
      <c r="B10" s="11" t="s">
        <v>14</v>
      </c>
      <c r="C10" s="9" t="s">
        <v>15</v>
      </c>
    </row>
    <row r="11" spans="1:3" ht="26.4">
      <c r="A11" s="10" t="s">
        <v>16</v>
      </c>
      <c r="B11" s="11" t="s">
        <v>17</v>
      </c>
      <c r="C11" s="9" t="s">
        <v>18</v>
      </c>
    </row>
    <row r="12" spans="1:3" ht="26.4">
      <c r="A12" s="10" t="s">
        <v>19</v>
      </c>
      <c r="B12" s="11" t="s">
        <v>20</v>
      </c>
      <c r="C12" s="9" t="s">
        <v>21</v>
      </c>
    </row>
    <row r="13" spans="1:3" ht="26.4">
      <c r="A13" s="10" t="s">
        <v>22</v>
      </c>
      <c r="B13" s="11" t="s">
        <v>23</v>
      </c>
      <c r="C13" s="9" t="s">
        <v>24</v>
      </c>
    </row>
    <row r="14" spans="1:3" ht="26.4">
      <c r="A14" s="10" t="s">
        <v>25</v>
      </c>
      <c r="B14" s="11" t="s">
        <v>26</v>
      </c>
      <c r="C14" s="9" t="s">
        <v>27</v>
      </c>
    </row>
    <row r="15" spans="1:3">
      <c r="A15" s="5"/>
      <c r="B15" s="5"/>
      <c r="C15" s="5"/>
    </row>
    <row r="16" spans="1:3">
      <c r="A16" s="6" t="s">
        <v>28</v>
      </c>
      <c r="B16" s="2"/>
      <c r="C16" s="2"/>
    </row>
    <row r="17" spans="1:3" ht="26.4">
      <c r="A17" s="12" t="s">
        <v>29</v>
      </c>
      <c r="B17" s="9" t="s">
        <v>30</v>
      </c>
      <c r="C17" s="13" t="s">
        <v>31</v>
      </c>
    </row>
    <row r="18" spans="1:3" ht="39.6">
      <c r="A18" s="12" t="s">
        <v>32</v>
      </c>
      <c r="B18" s="9" t="s">
        <v>33</v>
      </c>
      <c r="C18" s="13" t="s">
        <v>34</v>
      </c>
    </row>
    <row r="19" spans="1:3" ht="39.6">
      <c r="A19" s="12" t="s">
        <v>35</v>
      </c>
      <c r="B19" s="9" t="s">
        <v>36</v>
      </c>
      <c r="C19" s="13" t="s">
        <v>37</v>
      </c>
    </row>
    <row r="20" spans="1:3" ht="26.4">
      <c r="A20" s="12" t="s">
        <v>38</v>
      </c>
      <c r="B20" s="9" t="s">
        <v>39</v>
      </c>
      <c r="C20" s="13" t="s">
        <v>40</v>
      </c>
    </row>
    <row r="21" spans="1:3">
      <c r="A21" s="5"/>
      <c r="B21" s="5"/>
      <c r="C21" s="5"/>
    </row>
    <row r="22" spans="1:3">
      <c r="A22" s="6" t="s">
        <v>41</v>
      </c>
      <c r="B22" s="2"/>
      <c r="C22" s="2"/>
    </row>
    <row r="23" spans="1:3" ht="26.4">
      <c r="A23" s="12" t="s">
        <v>42</v>
      </c>
      <c r="B23" s="9" t="s">
        <v>43</v>
      </c>
      <c r="C23" s="5"/>
    </row>
    <row r="24" spans="1:3" ht="39.6">
      <c r="A24" s="12" t="s">
        <v>44</v>
      </c>
      <c r="B24" s="9" t="s">
        <v>45</v>
      </c>
      <c r="C24" s="5"/>
    </row>
    <row r="25" spans="1:3" ht="39.6">
      <c r="A25" s="12" t="s">
        <v>46</v>
      </c>
      <c r="B25" s="9" t="s">
        <v>47</v>
      </c>
      <c r="C25" s="5"/>
    </row>
    <row r="26" spans="1:3" ht="39.6">
      <c r="A26" s="12" t="s">
        <v>48</v>
      </c>
      <c r="B26" s="9" t="s">
        <v>49</v>
      </c>
      <c r="C26" s="5"/>
    </row>
    <row r="27" spans="1:3" ht="39.6">
      <c r="A27" s="12" t="s">
        <v>50</v>
      </c>
      <c r="B27" s="9" t="s">
        <v>51</v>
      </c>
      <c r="C27" s="5"/>
    </row>
    <row r="28" spans="1:3">
      <c r="A28" s="5"/>
      <c r="B28" s="5"/>
      <c r="C28" s="5"/>
    </row>
    <row r="29" spans="1:3">
      <c r="A29" s="14" t="s">
        <v>52</v>
      </c>
      <c r="B29" s="2"/>
      <c r="C29" s="2"/>
    </row>
  </sheetData>
  <sheetProtection algorithmName="SHA-512" hashValue="vt0BKq0hH6Yz1wD9weFHCGATjK6/tb7Gg22kWgmHQT/YmS6VtVO3ttGVtZqr5RUH7cFMnAgmc80OvXl2Wwge4g==" saltValue="Rgq7IXoR26pIooYuZMQY0A==" spinCount="100000" sheet="1" objects="1" scenarios="1" formatCells="0" formatColumns="0" formatRows="0" sort="0" autoFilter="0" pivotTables="0"/>
  <mergeCells count="7">
    <mergeCell ref="A22:C22"/>
    <mergeCell ref="A29:C29"/>
    <mergeCell ref="A1:C1"/>
    <mergeCell ref="A2:C2"/>
    <mergeCell ref="A4:C4"/>
    <mergeCell ref="A9:C9"/>
    <mergeCell ref="A16:C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workbookViewId="0">
      <selection activeCell="D9" sqref="D9"/>
    </sheetView>
  </sheetViews>
  <sheetFormatPr baseColWidth="10" defaultColWidth="8.796875" defaultRowHeight="13.8"/>
  <cols>
    <col min="1" max="1" width="28" style="3" customWidth="1"/>
    <col min="2" max="2" width="67.8984375" style="3" customWidth="1"/>
    <col min="3" max="3" width="70.5" style="3" customWidth="1"/>
    <col min="4" max="16384" width="8.796875" style="3"/>
  </cols>
  <sheetData>
    <row r="1" spans="1:3" ht="18.600000000000001" customHeight="1">
      <c r="A1" s="1" t="s">
        <v>53</v>
      </c>
      <c r="B1" s="2"/>
      <c r="C1" s="2"/>
    </row>
    <row r="2" spans="1:3">
      <c r="A2" s="4" t="s">
        <v>54</v>
      </c>
      <c r="B2" s="2"/>
      <c r="C2" s="2"/>
    </row>
    <row r="3" spans="1:3">
      <c r="A3" s="5"/>
      <c r="B3" s="5"/>
      <c r="C3" s="5"/>
    </row>
    <row r="4" spans="1:3">
      <c r="A4" s="15" t="s">
        <v>55</v>
      </c>
      <c r="B4" s="15" t="s">
        <v>56</v>
      </c>
      <c r="C4" s="15" t="s">
        <v>57</v>
      </c>
    </row>
    <row r="5" spans="1:3">
      <c r="A5" s="12" t="s">
        <v>58</v>
      </c>
      <c r="B5" s="9" t="s">
        <v>59</v>
      </c>
      <c r="C5" s="13" t="s">
        <v>60</v>
      </c>
    </row>
    <row r="6" spans="1:3" ht="26.4">
      <c r="A6" s="12" t="s">
        <v>61</v>
      </c>
      <c r="B6" s="9" t="s">
        <v>62</v>
      </c>
      <c r="C6" s="13" t="s">
        <v>63</v>
      </c>
    </row>
    <row r="7" spans="1:3" ht="26.4">
      <c r="A7" s="12" t="s">
        <v>64</v>
      </c>
      <c r="B7" s="9" t="s">
        <v>65</v>
      </c>
      <c r="C7" s="13" t="s">
        <v>66</v>
      </c>
    </row>
    <row r="8" spans="1:3">
      <c r="A8" s="12" t="s">
        <v>67</v>
      </c>
      <c r="B8" s="9" t="s">
        <v>68</v>
      </c>
      <c r="C8" s="13" t="s">
        <v>69</v>
      </c>
    </row>
    <row r="9" spans="1:3">
      <c r="A9" s="12" t="s">
        <v>70</v>
      </c>
      <c r="B9" s="9" t="s">
        <v>71</v>
      </c>
      <c r="C9" s="13" t="s">
        <v>69</v>
      </c>
    </row>
    <row r="10" spans="1:3" ht="26.4">
      <c r="A10" s="12" t="s">
        <v>72</v>
      </c>
      <c r="B10" s="9" t="s">
        <v>73</v>
      </c>
      <c r="C10" s="13" t="s">
        <v>74</v>
      </c>
    </row>
    <row r="11" spans="1:3" ht="26.4">
      <c r="A11" s="12" t="s">
        <v>75</v>
      </c>
      <c r="B11" s="9" t="s">
        <v>76</v>
      </c>
      <c r="C11" s="13" t="s">
        <v>77</v>
      </c>
    </row>
    <row r="12" spans="1:3" ht="26.4">
      <c r="A12" s="12" t="s">
        <v>78</v>
      </c>
      <c r="B12" s="9" t="s">
        <v>79</v>
      </c>
      <c r="C12" s="13" t="s">
        <v>80</v>
      </c>
    </row>
    <row r="13" spans="1:3" ht="26.4">
      <c r="A13" s="12" t="s">
        <v>32</v>
      </c>
      <c r="B13" s="9" t="s">
        <v>81</v>
      </c>
      <c r="C13" s="13" t="s">
        <v>82</v>
      </c>
    </row>
    <row r="14" spans="1:3" ht="26.4">
      <c r="A14" s="12" t="s">
        <v>35</v>
      </c>
      <c r="B14" s="9" t="s">
        <v>83</v>
      </c>
      <c r="C14" s="13" t="s">
        <v>84</v>
      </c>
    </row>
    <row r="15" spans="1:3" ht="26.4">
      <c r="A15" s="12" t="s">
        <v>85</v>
      </c>
      <c r="B15" s="9" t="s">
        <v>86</v>
      </c>
      <c r="C15" s="13" t="s">
        <v>87</v>
      </c>
    </row>
    <row r="16" spans="1:3" ht="26.4">
      <c r="A16" s="12" t="s">
        <v>88</v>
      </c>
      <c r="B16" s="9" t="s">
        <v>89</v>
      </c>
      <c r="C16" s="13" t="s">
        <v>90</v>
      </c>
    </row>
    <row r="17" spans="1:3" ht="26.4">
      <c r="A17" s="12" t="s">
        <v>91</v>
      </c>
      <c r="B17" s="9" t="s">
        <v>92</v>
      </c>
      <c r="C17" s="13" t="s">
        <v>93</v>
      </c>
    </row>
    <row r="18" spans="1:3" ht="26.4">
      <c r="A18" s="12" t="s">
        <v>94</v>
      </c>
      <c r="B18" s="9" t="s">
        <v>95</v>
      </c>
      <c r="C18" s="13" t="s">
        <v>96</v>
      </c>
    </row>
    <row r="19" spans="1:3">
      <c r="A19" s="12" t="s">
        <v>97</v>
      </c>
      <c r="B19" s="9" t="s">
        <v>98</v>
      </c>
      <c r="C19" s="13" t="s">
        <v>99</v>
      </c>
    </row>
    <row r="20" spans="1:3">
      <c r="A20" s="12" t="s">
        <v>100</v>
      </c>
      <c r="B20" s="9" t="s">
        <v>101</v>
      </c>
      <c r="C20" s="13" t="s">
        <v>102</v>
      </c>
    </row>
    <row r="21" spans="1:3" ht="26.4">
      <c r="A21" s="12" t="s">
        <v>103</v>
      </c>
      <c r="B21" s="9" t="s">
        <v>104</v>
      </c>
      <c r="C21" s="13" t="s">
        <v>105</v>
      </c>
    </row>
    <row r="22" spans="1:3" ht="26.4">
      <c r="A22" s="12" t="s">
        <v>106</v>
      </c>
      <c r="B22" s="9" t="s">
        <v>107</v>
      </c>
      <c r="C22" s="13" t="s">
        <v>108</v>
      </c>
    </row>
    <row r="23" spans="1:3">
      <c r="A23" s="12" t="s">
        <v>109</v>
      </c>
      <c r="B23" s="9" t="s">
        <v>110</v>
      </c>
      <c r="C23" s="13" t="s">
        <v>111</v>
      </c>
    </row>
    <row r="24" spans="1:3">
      <c r="A24" s="12" t="s">
        <v>112</v>
      </c>
      <c r="B24" s="9" t="s">
        <v>113</v>
      </c>
      <c r="C24" s="13" t="s">
        <v>114</v>
      </c>
    </row>
    <row r="25" spans="1:3">
      <c r="A25" s="12" t="s">
        <v>115</v>
      </c>
      <c r="B25" s="9" t="s">
        <v>116</v>
      </c>
      <c r="C25" s="13" t="s">
        <v>117</v>
      </c>
    </row>
    <row r="26" spans="1:3" ht="26.4">
      <c r="A26" s="12" t="s">
        <v>118</v>
      </c>
      <c r="B26" s="9" t="s">
        <v>119</v>
      </c>
      <c r="C26" s="13" t="s">
        <v>120</v>
      </c>
    </row>
    <row r="27" spans="1:3">
      <c r="A27" s="12" t="s">
        <v>121</v>
      </c>
      <c r="B27" s="9" t="s">
        <v>122</v>
      </c>
      <c r="C27" s="13" t="s">
        <v>123</v>
      </c>
    </row>
  </sheetData>
  <sheetProtection algorithmName="SHA-512" hashValue="/LyCb28admbY8f/tXCtjsNNJA6AGzEalxbq6/rftW7cEgF58/xbFkEjEAGyeRsTge68Eroi1aOwqj6r4ggpDkQ==" saltValue="jU4rnrL+OsMkt+gPXJv93g==" spinCount="100000" sheet="1" objects="1" scenarios="1" formatCells="0" formatColumns="0" formatRows="0" sort="0" autoFilter="0" pivotTables="0"/>
  <mergeCells count="2">
    <mergeCell ref="A1:C1"/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7"/>
  <sheetViews>
    <sheetView topLeftCell="F14" workbookViewId="0">
      <selection activeCell="N19" sqref="N18:P19"/>
    </sheetView>
  </sheetViews>
  <sheetFormatPr baseColWidth="10" defaultColWidth="8.796875" defaultRowHeight="13.8"/>
  <cols>
    <col min="1" max="1" width="7" style="3" customWidth="1"/>
    <col min="2" max="2" width="13" style="3" customWidth="1"/>
    <col min="3" max="3" width="35" style="3" customWidth="1"/>
    <col min="4" max="5" width="18" style="3" customWidth="1"/>
    <col min="6" max="6" width="22" style="3" customWidth="1"/>
    <col min="7" max="8" width="16" style="3" customWidth="1"/>
    <col min="9" max="9" width="14" style="3" customWidth="1"/>
    <col min="10" max="10" width="20" style="3" customWidth="1"/>
    <col min="11" max="11" width="17" style="3" customWidth="1"/>
    <col min="12" max="12" width="15" style="3" customWidth="1"/>
    <col min="13" max="13" width="14" style="3" customWidth="1"/>
    <col min="14" max="14" width="45" style="3" customWidth="1"/>
    <col min="15" max="15" width="18" style="3" customWidth="1"/>
    <col min="16" max="16" width="14" style="3" customWidth="1"/>
    <col min="17" max="16384" width="8.796875" style="3"/>
  </cols>
  <sheetData>
    <row r="1" spans="1:16" ht="24" customHeight="1">
      <c r="A1" s="16" t="s">
        <v>124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17.55" customHeight="1">
      <c r="A2" s="18" t="s">
        <v>125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17.55" customHeight="1">
      <c r="A4" s="20" t="s">
        <v>126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>
      <c r="A5" s="21" t="s">
        <v>127</v>
      </c>
      <c r="B5" s="22"/>
      <c r="C5" s="21"/>
      <c r="D5" s="22" t="s">
        <v>128</v>
      </c>
      <c r="E5" s="21"/>
      <c r="F5" s="23"/>
      <c r="G5" s="21" t="s">
        <v>129</v>
      </c>
      <c r="H5" s="23"/>
      <c r="I5" s="24"/>
      <c r="J5" s="22" t="s">
        <v>130</v>
      </c>
      <c r="K5" s="24"/>
      <c r="L5" s="24"/>
      <c r="M5" s="21" t="s">
        <v>131</v>
      </c>
      <c r="N5" s="24"/>
      <c r="O5" s="22" t="s">
        <v>132</v>
      </c>
      <c r="P5" s="24"/>
    </row>
    <row r="6" spans="1:16">
      <c r="A6" s="21" t="s">
        <v>133</v>
      </c>
      <c r="B6" s="22"/>
      <c r="C6" s="21"/>
      <c r="D6" s="23">
        <v>46143</v>
      </c>
      <c r="E6" s="25"/>
      <c r="F6" s="25" t="s">
        <v>134</v>
      </c>
      <c r="G6" s="21"/>
      <c r="H6" s="23"/>
      <c r="I6" s="23">
        <v>46173</v>
      </c>
      <c r="J6" s="26"/>
      <c r="K6" s="21" t="s">
        <v>115</v>
      </c>
      <c r="L6" s="24"/>
      <c r="M6" s="24"/>
      <c r="N6" s="23">
        <v>46175</v>
      </c>
      <c r="O6" s="26"/>
      <c r="P6" s="26"/>
    </row>
    <row r="7" spans="1:16">
      <c r="A7" s="21" t="s">
        <v>135</v>
      </c>
      <c r="B7" s="27"/>
      <c r="C7" s="21"/>
      <c r="D7" s="28">
        <v>4800000</v>
      </c>
      <c r="E7" s="29"/>
      <c r="F7" s="21" t="s">
        <v>136</v>
      </c>
      <c r="G7" s="21"/>
      <c r="H7" s="22"/>
      <c r="I7" s="28">
        <v>4800000</v>
      </c>
      <c r="J7" s="30"/>
      <c r="K7" s="21" t="s">
        <v>112</v>
      </c>
      <c r="L7" s="24"/>
      <c r="M7" s="24"/>
      <c r="N7" s="22" t="s">
        <v>137</v>
      </c>
      <c r="O7" s="24"/>
      <c r="P7" s="24"/>
    </row>
    <row r="8" spans="1:16" ht="16.05" customHeight="1">
      <c r="A8" s="31" t="s">
        <v>138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7.55" customHeight="1">
      <c r="A9" s="20" t="s">
        <v>139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32" t="s">
        <v>140</v>
      </c>
      <c r="B10" s="24"/>
      <c r="C10" s="32" t="s">
        <v>141</v>
      </c>
      <c r="D10" s="24"/>
      <c r="E10" s="32" t="s">
        <v>142</v>
      </c>
      <c r="F10" s="24"/>
      <c r="G10" s="32" t="s">
        <v>143</v>
      </c>
      <c r="H10" s="24"/>
      <c r="I10" s="32" t="s">
        <v>144</v>
      </c>
      <c r="J10" s="24"/>
      <c r="K10" s="32" t="s">
        <v>145</v>
      </c>
      <c r="L10" s="24"/>
      <c r="M10" s="32" t="s">
        <v>97</v>
      </c>
      <c r="N10" s="24"/>
      <c r="O10" s="32" t="s">
        <v>103</v>
      </c>
      <c r="P10" s="24"/>
    </row>
    <row r="11" spans="1:16" ht="19.2" customHeight="1">
      <c r="A11" s="33">
        <f>D7+SUM(H16:H65)</f>
        <v>6883000</v>
      </c>
      <c r="B11" s="34"/>
      <c r="C11" s="33">
        <f>I7+SUM(G16:G65)</f>
        <v>6660000</v>
      </c>
      <c r="D11" s="34"/>
      <c r="E11" s="33">
        <f>SUM(K16:K65)</f>
        <v>-327000</v>
      </c>
      <c r="F11" s="34"/>
      <c r="G11" s="33">
        <f>SUM(L16:L65)</f>
        <v>-550000</v>
      </c>
      <c r="H11" s="34"/>
      <c r="I11" s="33">
        <f>A11+G11</f>
        <v>6333000</v>
      </c>
      <c r="J11" s="34"/>
      <c r="K11" s="33">
        <f>C11+E11</f>
        <v>6333000</v>
      </c>
      <c r="L11" s="34"/>
      <c r="M11" s="35">
        <f>I11-K11</f>
        <v>0</v>
      </c>
      <c r="N11" s="24"/>
      <c r="O11" s="36" t="str">
        <f>IF(ABS(M11)&lt;0.01,"CUADRADO","REVISAR")</f>
        <v>CUADRADO</v>
      </c>
      <c r="P11" s="24"/>
    </row>
    <row r="12" spans="1:16" ht="27.15" customHeight="1">
      <c r="A12" s="37" t="s">
        <v>146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16" ht="17.55" customHeight="1">
      <c r="A13" s="38" t="s">
        <v>147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24" customHeight="1">
      <c r="A14" s="39" t="s">
        <v>148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ht="25.65" customHeight="1">
      <c r="A15" s="40" t="s">
        <v>149</v>
      </c>
      <c r="B15" s="40" t="s">
        <v>150</v>
      </c>
      <c r="C15" s="40" t="s">
        <v>151</v>
      </c>
      <c r="D15" s="40" t="s">
        <v>118</v>
      </c>
      <c r="E15" s="40" t="s">
        <v>121</v>
      </c>
      <c r="F15" s="40" t="s">
        <v>106</v>
      </c>
      <c r="G15" s="40" t="s">
        <v>61</v>
      </c>
      <c r="H15" s="40" t="s">
        <v>58</v>
      </c>
      <c r="I15" s="40" t="s">
        <v>75</v>
      </c>
      <c r="J15" s="40" t="s">
        <v>78</v>
      </c>
      <c r="K15" s="40" t="s">
        <v>88</v>
      </c>
      <c r="L15" s="40" t="s">
        <v>91</v>
      </c>
      <c r="M15" s="40" t="s">
        <v>100</v>
      </c>
      <c r="N15" s="40" t="s">
        <v>109</v>
      </c>
      <c r="O15" s="40" t="s">
        <v>112</v>
      </c>
      <c r="P15" s="40" t="s">
        <v>115</v>
      </c>
    </row>
    <row r="16" spans="1:16" ht="20.85" customHeight="1">
      <c r="A16" s="41">
        <v>1</v>
      </c>
      <c r="B16" s="42">
        <v>46145</v>
      </c>
      <c r="C16" s="43" t="s">
        <v>152</v>
      </c>
      <c r="D16" s="43" t="s">
        <v>153</v>
      </c>
      <c r="E16" s="43" t="s">
        <v>154</v>
      </c>
      <c r="F16" s="43" t="s">
        <v>155</v>
      </c>
      <c r="G16" s="44">
        <v>1250000</v>
      </c>
      <c r="H16" s="44">
        <v>1250000</v>
      </c>
      <c r="I16" s="45">
        <f t="shared" ref="I16:I47" si="0">IF(AND(G16="",H16=""),"",G16-H16)</f>
        <v>0</v>
      </c>
      <c r="J16" s="44" t="s">
        <v>29</v>
      </c>
      <c r="K16" s="45" t="str">
        <f t="shared" ref="K16:K47" si="1">IF(OR(J16="",J16="Conciliado"),"",IF(J16="Registrar ajuste",H16-G16,0))</f>
        <v/>
      </c>
      <c r="L16" s="45" t="str">
        <f t="shared" ref="L16:L47" si="2">IF(OR(J16="",J16="Conciliado"),"",IF(J16="Pendiente en banco",G16-H16,0))</f>
        <v/>
      </c>
      <c r="M16" s="46" t="str">
        <f t="shared" ref="M16:M47" si="3">IF(J16="","",IF(J16="Conciliado","Conciliado",IF(J16="Registrar ajuste","En ajuste",IF(J16="Pendiente en banco","Pendiente","Por revisar"))))</f>
        <v>Conciliado</v>
      </c>
      <c r="N16" s="43" t="s">
        <v>156</v>
      </c>
      <c r="O16" s="43" t="s">
        <v>137</v>
      </c>
      <c r="P16" s="42">
        <v>46175</v>
      </c>
    </row>
    <row r="17" spans="1:16" ht="20.85" customHeight="1">
      <c r="A17" s="41">
        <v>2</v>
      </c>
      <c r="B17" s="42">
        <v>46148</v>
      </c>
      <c r="C17" s="43" t="s">
        <v>157</v>
      </c>
      <c r="D17" s="43" t="s">
        <v>153</v>
      </c>
      <c r="E17" s="43" t="s">
        <v>158</v>
      </c>
      <c r="F17" s="43" t="s">
        <v>159</v>
      </c>
      <c r="G17" s="44">
        <v>1600000</v>
      </c>
      <c r="H17" s="44">
        <v>1552000</v>
      </c>
      <c r="I17" s="45">
        <f t="shared" si="0"/>
        <v>48000</v>
      </c>
      <c r="J17" s="44" t="s">
        <v>32</v>
      </c>
      <c r="K17" s="45">
        <f t="shared" si="1"/>
        <v>-48000</v>
      </c>
      <c r="L17" s="45">
        <f t="shared" si="2"/>
        <v>0</v>
      </c>
      <c r="M17" s="46" t="str">
        <f t="shared" si="3"/>
        <v>En ajuste</v>
      </c>
      <c r="N17" s="43" t="s">
        <v>160</v>
      </c>
      <c r="O17" s="43" t="s">
        <v>137</v>
      </c>
      <c r="P17" s="42">
        <v>46175</v>
      </c>
    </row>
    <row r="18" spans="1:16" ht="20.85" customHeight="1">
      <c r="A18" s="41">
        <v>3</v>
      </c>
      <c r="B18" s="42">
        <v>46151</v>
      </c>
      <c r="C18" s="43" t="s">
        <v>161</v>
      </c>
      <c r="D18" s="43" t="s">
        <v>162</v>
      </c>
      <c r="E18" s="43" t="s">
        <v>154</v>
      </c>
      <c r="F18" s="43" t="s">
        <v>163</v>
      </c>
      <c r="G18" s="44">
        <v>-650000</v>
      </c>
      <c r="H18" s="44">
        <v>-650000</v>
      </c>
      <c r="I18" s="45">
        <f t="shared" si="0"/>
        <v>0</v>
      </c>
      <c r="J18" s="44" t="s">
        <v>29</v>
      </c>
      <c r="K18" s="45" t="str">
        <f t="shared" si="1"/>
        <v/>
      </c>
      <c r="L18" s="45" t="str">
        <f t="shared" si="2"/>
        <v/>
      </c>
      <c r="M18" s="46" t="str">
        <f t="shared" si="3"/>
        <v>Conciliado</v>
      </c>
      <c r="N18" s="43" t="s">
        <v>164</v>
      </c>
      <c r="O18" s="43" t="s">
        <v>137</v>
      </c>
      <c r="P18" s="42">
        <v>46175</v>
      </c>
    </row>
    <row r="19" spans="1:16" ht="20.85" customHeight="1">
      <c r="A19" s="41">
        <v>4</v>
      </c>
      <c r="B19" s="42">
        <v>46160</v>
      </c>
      <c r="C19" s="43" t="s">
        <v>152</v>
      </c>
      <c r="D19" s="43" t="s">
        <v>153</v>
      </c>
      <c r="E19" s="43" t="s">
        <v>154</v>
      </c>
      <c r="F19" s="43" t="s">
        <v>165</v>
      </c>
      <c r="G19" s="44">
        <v>430000</v>
      </c>
      <c r="H19" s="44">
        <v>430000</v>
      </c>
      <c r="I19" s="45">
        <f t="shared" si="0"/>
        <v>0</v>
      </c>
      <c r="J19" s="44" t="s">
        <v>29</v>
      </c>
      <c r="K19" s="45" t="str">
        <f t="shared" si="1"/>
        <v/>
      </c>
      <c r="L19" s="45" t="str">
        <f t="shared" si="2"/>
        <v/>
      </c>
      <c r="M19" s="46" t="str">
        <f t="shared" si="3"/>
        <v>Conciliado</v>
      </c>
      <c r="N19" s="43" t="s">
        <v>156</v>
      </c>
      <c r="O19" s="43" t="s">
        <v>137</v>
      </c>
      <c r="P19" s="42">
        <v>46175</v>
      </c>
    </row>
    <row r="20" spans="1:16" ht="20.85" customHeight="1">
      <c r="A20" s="41">
        <v>5</v>
      </c>
      <c r="B20" s="42">
        <v>46170</v>
      </c>
      <c r="C20" s="43" t="s">
        <v>166</v>
      </c>
      <c r="D20" s="43" t="s">
        <v>167</v>
      </c>
      <c r="E20" s="43" t="s">
        <v>168</v>
      </c>
      <c r="F20" s="43" t="s">
        <v>169</v>
      </c>
      <c r="G20" s="44">
        <v>-220000</v>
      </c>
      <c r="H20" s="44">
        <v>-220000</v>
      </c>
      <c r="I20" s="45">
        <f t="shared" si="0"/>
        <v>0</v>
      </c>
      <c r="J20" s="44" t="s">
        <v>29</v>
      </c>
      <c r="K20" s="45" t="str">
        <f t="shared" si="1"/>
        <v/>
      </c>
      <c r="L20" s="45" t="str">
        <f t="shared" si="2"/>
        <v/>
      </c>
      <c r="M20" s="46" t="str">
        <f t="shared" si="3"/>
        <v>Conciliado</v>
      </c>
      <c r="N20" s="43" t="s">
        <v>170</v>
      </c>
      <c r="O20" s="43" t="s">
        <v>137</v>
      </c>
      <c r="P20" s="42">
        <v>46175</v>
      </c>
    </row>
    <row r="21" spans="1:16" ht="20.85" customHeight="1">
      <c r="A21" s="41">
        <v>6</v>
      </c>
      <c r="B21" s="42">
        <v>46171</v>
      </c>
      <c r="C21" s="43" t="s">
        <v>171</v>
      </c>
      <c r="D21" s="43" t="s">
        <v>162</v>
      </c>
      <c r="E21" s="43" t="s">
        <v>172</v>
      </c>
      <c r="F21" s="43" t="s">
        <v>173</v>
      </c>
      <c r="G21" s="44">
        <v>0</v>
      </c>
      <c r="H21" s="44">
        <v>-79000</v>
      </c>
      <c r="I21" s="45">
        <f t="shared" si="0"/>
        <v>79000</v>
      </c>
      <c r="J21" s="44" t="s">
        <v>32</v>
      </c>
      <c r="K21" s="45">
        <f t="shared" si="1"/>
        <v>-79000</v>
      </c>
      <c r="L21" s="45">
        <f t="shared" si="2"/>
        <v>0</v>
      </c>
      <c r="M21" s="46" t="str">
        <f t="shared" si="3"/>
        <v>En ajuste</v>
      </c>
      <c r="N21" s="43" t="s">
        <v>174</v>
      </c>
      <c r="O21" s="43" t="s">
        <v>137</v>
      </c>
      <c r="P21" s="42">
        <v>46175</v>
      </c>
    </row>
    <row r="22" spans="1:16" ht="20.85" customHeight="1">
      <c r="A22" s="41">
        <v>7</v>
      </c>
      <c r="B22" s="42">
        <v>46172</v>
      </c>
      <c r="C22" s="43" t="s">
        <v>175</v>
      </c>
      <c r="D22" s="43" t="s">
        <v>176</v>
      </c>
      <c r="E22" s="43" t="s">
        <v>154</v>
      </c>
      <c r="F22" s="43" t="s">
        <v>177</v>
      </c>
      <c r="G22" s="44">
        <v>0</v>
      </c>
      <c r="H22" s="44">
        <v>-200000</v>
      </c>
      <c r="I22" s="45">
        <f t="shared" si="0"/>
        <v>200000</v>
      </c>
      <c r="J22" s="44" t="s">
        <v>32</v>
      </c>
      <c r="K22" s="45">
        <f t="shared" si="1"/>
        <v>-200000</v>
      </c>
      <c r="L22" s="45">
        <f t="shared" si="2"/>
        <v>0</v>
      </c>
      <c r="M22" s="46" t="str">
        <f t="shared" si="3"/>
        <v>En ajuste</v>
      </c>
      <c r="N22" s="43" t="s">
        <v>178</v>
      </c>
      <c r="O22" s="43" t="s">
        <v>137</v>
      </c>
      <c r="P22" s="42">
        <v>46175</v>
      </c>
    </row>
    <row r="23" spans="1:16" ht="20.85" customHeight="1">
      <c r="A23" s="41">
        <v>8</v>
      </c>
      <c r="B23" s="42">
        <v>46173</v>
      </c>
      <c r="C23" s="43" t="s">
        <v>179</v>
      </c>
      <c r="D23" s="43" t="s">
        <v>162</v>
      </c>
      <c r="E23" s="43" t="s">
        <v>154</v>
      </c>
      <c r="F23" s="43" t="s">
        <v>180</v>
      </c>
      <c r="G23" s="44">
        <v>-900000</v>
      </c>
      <c r="H23" s="44">
        <v>0</v>
      </c>
      <c r="I23" s="45">
        <f t="shared" si="0"/>
        <v>-900000</v>
      </c>
      <c r="J23" s="44" t="s">
        <v>35</v>
      </c>
      <c r="K23" s="45">
        <f t="shared" si="1"/>
        <v>0</v>
      </c>
      <c r="L23" s="45">
        <f t="shared" si="2"/>
        <v>-900000</v>
      </c>
      <c r="M23" s="46" t="str">
        <f t="shared" si="3"/>
        <v>Pendiente</v>
      </c>
      <c r="N23" s="43" t="s">
        <v>181</v>
      </c>
      <c r="O23" s="43" t="s">
        <v>137</v>
      </c>
      <c r="P23" s="42">
        <v>46179</v>
      </c>
    </row>
    <row r="24" spans="1:16" ht="20.85" customHeight="1">
      <c r="A24" s="41">
        <v>9</v>
      </c>
      <c r="B24" s="42">
        <v>46173</v>
      </c>
      <c r="C24" s="43" t="s">
        <v>182</v>
      </c>
      <c r="D24" s="43" t="s">
        <v>153</v>
      </c>
      <c r="E24" s="43" t="s">
        <v>168</v>
      </c>
      <c r="F24" s="43" t="s">
        <v>183</v>
      </c>
      <c r="G24" s="44">
        <v>350000</v>
      </c>
      <c r="H24" s="44">
        <v>0</v>
      </c>
      <c r="I24" s="45">
        <f t="shared" si="0"/>
        <v>350000</v>
      </c>
      <c r="J24" s="44" t="s">
        <v>35</v>
      </c>
      <c r="K24" s="45">
        <f t="shared" si="1"/>
        <v>0</v>
      </c>
      <c r="L24" s="45">
        <f t="shared" si="2"/>
        <v>350000</v>
      </c>
      <c r="M24" s="46" t="str">
        <f t="shared" si="3"/>
        <v>Pendiente</v>
      </c>
      <c r="N24" s="43" t="s">
        <v>184</v>
      </c>
      <c r="O24" s="43" t="s">
        <v>137</v>
      </c>
      <c r="P24" s="42">
        <v>46179</v>
      </c>
    </row>
    <row r="25" spans="1:16" ht="20.85" customHeight="1">
      <c r="A25" s="41"/>
      <c r="B25" s="42"/>
      <c r="C25" s="43"/>
      <c r="D25" s="43"/>
      <c r="E25" s="43"/>
      <c r="F25" s="43"/>
      <c r="G25" s="44"/>
      <c r="H25" s="44"/>
      <c r="I25" s="45" t="str">
        <f t="shared" si="0"/>
        <v/>
      </c>
      <c r="J25" s="44"/>
      <c r="K25" s="45" t="str">
        <f t="shared" si="1"/>
        <v/>
      </c>
      <c r="L25" s="45" t="str">
        <f t="shared" si="2"/>
        <v/>
      </c>
      <c r="M25" s="46" t="str">
        <f t="shared" si="3"/>
        <v/>
      </c>
      <c r="N25" s="43"/>
      <c r="O25" s="43"/>
      <c r="P25" s="42"/>
    </row>
    <row r="26" spans="1:16" ht="20.85" customHeight="1">
      <c r="A26" s="41"/>
      <c r="B26" s="42"/>
      <c r="C26" s="43"/>
      <c r="D26" s="43"/>
      <c r="E26" s="43"/>
      <c r="F26" s="43"/>
      <c r="G26" s="44"/>
      <c r="H26" s="44"/>
      <c r="I26" s="45" t="str">
        <f t="shared" si="0"/>
        <v/>
      </c>
      <c r="J26" s="44"/>
      <c r="K26" s="45" t="str">
        <f t="shared" si="1"/>
        <v/>
      </c>
      <c r="L26" s="45" t="str">
        <f t="shared" si="2"/>
        <v/>
      </c>
      <c r="M26" s="46" t="str">
        <f t="shared" si="3"/>
        <v/>
      </c>
      <c r="N26" s="43"/>
      <c r="O26" s="43"/>
      <c r="P26" s="42"/>
    </row>
    <row r="27" spans="1:16" ht="20.85" customHeight="1">
      <c r="A27" s="41"/>
      <c r="B27" s="42"/>
      <c r="C27" s="43"/>
      <c r="D27" s="43"/>
      <c r="E27" s="43"/>
      <c r="F27" s="43"/>
      <c r="G27" s="44"/>
      <c r="H27" s="44"/>
      <c r="I27" s="45" t="str">
        <f t="shared" si="0"/>
        <v/>
      </c>
      <c r="J27" s="44"/>
      <c r="K27" s="45" t="str">
        <f t="shared" si="1"/>
        <v/>
      </c>
      <c r="L27" s="45" t="str">
        <f t="shared" si="2"/>
        <v/>
      </c>
      <c r="M27" s="46" t="str">
        <f t="shared" si="3"/>
        <v/>
      </c>
      <c r="N27" s="43"/>
      <c r="O27" s="43"/>
      <c r="P27" s="42"/>
    </row>
    <row r="28" spans="1:16" ht="20.85" customHeight="1">
      <c r="A28" s="41"/>
      <c r="B28" s="42"/>
      <c r="C28" s="43"/>
      <c r="D28" s="43"/>
      <c r="E28" s="43"/>
      <c r="F28" s="43"/>
      <c r="G28" s="44"/>
      <c r="H28" s="44"/>
      <c r="I28" s="45" t="str">
        <f t="shared" si="0"/>
        <v/>
      </c>
      <c r="J28" s="44"/>
      <c r="K28" s="45" t="str">
        <f t="shared" si="1"/>
        <v/>
      </c>
      <c r="L28" s="45" t="str">
        <f t="shared" si="2"/>
        <v/>
      </c>
      <c r="M28" s="46" t="str">
        <f t="shared" si="3"/>
        <v/>
      </c>
      <c r="N28" s="43"/>
      <c r="O28" s="43"/>
      <c r="P28" s="42"/>
    </row>
    <row r="29" spans="1:16" ht="20.85" customHeight="1">
      <c r="A29" s="41"/>
      <c r="B29" s="42"/>
      <c r="C29" s="43"/>
      <c r="D29" s="43"/>
      <c r="E29" s="43"/>
      <c r="F29" s="43"/>
      <c r="G29" s="44"/>
      <c r="H29" s="44"/>
      <c r="I29" s="45" t="str">
        <f t="shared" si="0"/>
        <v/>
      </c>
      <c r="J29" s="44"/>
      <c r="K29" s="45" t="str">
        <f t="shared" si="1"/>
        <v/>
      </c>
      <c r="L29" s="45" t="str">
        <f t="shared" si="2"/>
        <v/>
      </c>
      <c r="M29" s="46" t="str">
        <f t="shared" si="3"/>
        <v/>
      </c>
      <c r="N29" s="43"/>
      <c r="O29" s="43"/>
      <c r="P29" s="42"/>
    </row>
    <row r="30" spans="1:16" ht="20.85" customHeight="1">
      <c r="A30" s="41"/>
      <c r="B30" s="42"/>
      <c r="C30" s="43"/>
      <c r="D30" s="43"/>
      <c r="E30" s="43"/>
      <c r="F30" s="43"/>
      <c r="G30" s="44"/>
      <c r="H30" s="44"/>
      <c r="I30" s="45" t="str">
        <f t="shared" si="0"/>
        <v/>
      </c>
      <c r="J30" s="44"/>
      <c r="K30" s="45" t="str">
        <f t="shared" si="1"/>
        <v/>
      </c>
      <c r="L30" s="45" t="str">
        <f t="shared" si="2"/>
        <v/>
      </c>
      <c r="M30" s="46" t="str">
        <f t="shared" si="3"/>
        <v/>
      </c>
      <c r="N30" s="43"/>
      <c r="O30" s="43"/>
      <c r="P30" s="42"/>
    </row>
    <row r="31" spans="1:16" ht="20.85" customHeight="1">
      <c r="A31" s="41"/>
      <c r="B31" s="42"/>
      <c r="C31" s="43"/>
      <c r="D31" s="43"/>
      <c r="E31" s="43"/>
      <c r="F31" s="43"/>
      <c r="G31" s="44"/>
      <c r="H31" s="44"/>
      <c r="I31" s="45" t="str">
        <f t="shared" si="0"/>
        <v/>
      </c>
      <c r="J31" s="44"/>
      <c r="K31" s="45" t="str">
        <f t="shared" si="1"/>
        <v/>
      </c>
      <c r="L31" s="45" t="str">
        <f t="shared" si="2"/>
        <v/>
      </c>
      <c r="M31" s="46" t="str">
        <f t="shared" si="3"/>
        <v/>
      </c>
      <c r="N31" s="43"/>
      <c r="O31" s="43"/>
      <c r="P31" s="42"/>
    </row>
    <row r="32" spans="1:16" ht="20.85" customHeight="1">
      <c r="A32" s="41"/>
      <c r="B32" s="42"/>
      <c r="C32" s="43"/>
      <c r="D32" s="43"/>
      <c r="E32" s="43"/>
      <c r="F32" s="43"/>
      <c r="G32" s="44"/>
      <c r="H32" s="44"/>
      <c r="I32" s="45" t="str">
        <f t="shared" si="0"/>
        <v/>
      </c>
      <c r="J32" s="44"/>
      <c r="K32" s="45" t="str">
        <f t="shared" si="1"/>
        <v/>
      </c>
      <c r="L32" s="45" t="str">
        <f t="shared" si="2"/>
        <v/>
      </c>
      <c r="M32" s="46" t="str">
        <f t="shared" si="3"/>
        <v/>
      </c>
      <c r="N32" s="43"/>
      <c r="O32" s="43"/>
      <c r="P32" s="42"/>
    </row>
    <row r="33" spans="1:16" ht="20.85" customHeight="1">
      <c r="A33" s="41"/>
      <c r="B33" s="42"/>
      <c r="C33" s="43"/>
      <c r="D33" s="43"/>
      <c r="E33" s="43"/>
      <c r="F33" s="43"/>
      <c r="G33" s="44"/>
      <c r="H33" s="44"/>
      <c r="I33" s="45" t="str">
        <f t="shared" si="0"/>
        <v/>
      </c>
      <c r="J33" s="44"/>
      <c r="K33" s="45" t="str">
        <f t="shared" si="1"/>
        <v/>
      </c>
      <c r="L33" s="45" t="str">
        <f t="shared" si="2"/>
        <v/>
      </c>
      <c r="M33" s="46" t="str">
        <f t="shared" si="3"/>
        <v/>
      </c>
      <c r="N33" s="43"/>
      <c r="O33" s="43"/>
      <c r="P33" s="42"/>
    </row>
    <row r="34" spans="1:16" ht="20.85" customHeight="1">
      <c r="A34" s="41"/>
      <c r="B34" s="42"/>
      <c r="C34" s="43"/>
      <c r="D34" s="43"/>
      <c r="E34" s="43"/>
      <c r="F34" s="43"/>
      <c r="G34" s="44"/>
      <c r="H34" s="44"/>
      <c r="I34" s="45" t="str">
        <f t="shared" si="0"/>
        <v/>
      </c>
      <c r="J34" s="44"/>
      <c r="K34" s="45" t="str">
        <f t="shared" si="1"/>
        <v/>
      </c>
      <c r="L34" s="45" t="str">
        <f t="shared" si="2"/>
        <v/>
      </c>
      <c r="M34" s="46" t="str">
        <f t="shared" si="3"/>
        <v/>
      </c>
      <c r="N34" s="43"/>
      <c r="O34" s="43"/>
      <c r="P34" s="42"/>
    </row>
    <row r="35" spans="1:16" ht="20.85" customHeight="1">
      <c r="A35" s="41"/>
      <c r="B35" s="42"/>
      <c r="C35" s="43"/>
      <c r="D35" s="43"/>
      <c r="E35" s="43"/>
      <c r="F35" s="43"/>
      <c r="G35" s="44"/>
      <c r="H35" s="44"/>
      <c r="I35" s="45" t="str">
        <f t="shared" si="0"/>
        <v/>
      </c>
      <c r="J35" s="44"/>
      <c r="K35" s="45" t="str">
        <f t="shared" si="1"/>
        <v/>
      </c>
      <c r="L35" s="45" t="str">
        <f t="shared" si="2"/>
        <v/>
      </c>
      <c r="M35" s="46" t="str">
        <f t="shared" si="3"/>
        <v/>
      </c>
      <c r="N35" s="43"/>
      <c r="O35" s="43"/>
      <c r="P35" s="42"/>
    </row>
    <row r="36" spans="1:16" ht="20.85" customHeight="1">
      <c r="A36" s="41"/>
      <c r="B36" s="42"/>
      <c r="C36" s="43"/>
      <c r="D36" s="43"/>
      <c r="E36" s="43"/>
      <c r="F36" s="43"/>
      <c r="G36" s="44"/>
      <c r="H36" s="44"/>
      <c r="I36" s="45" t="str">
        <f t="shared" si="0"/>
        <v/>
      </c>
      <c r="J36" s="44"/>
      <c r="K36" s="45" t="str">
        <f t="shared" si="1"/>
        <v/>
      </c>
      <c r="L36" s="45" t="str">
        <f t="shared" si="2"/>
        <v/>
      </c>
      <c r="M36" s="46" t="str">
        <f t="shared" si="3"/>
        <v/>
      </c>
      <c r="N36" s="43"/>
      <c r="O36" s="43"/>
      <c r="P36" s="42"/>
    </row>
    <row r="37" spans="1:16" ht="20.85" customHeight="1">
      <c r="A37" s="41"/>
      <c r="B37" s="42"/>
      <c r="C37" s="43"/>
      <c r="D37" s="43"/>
      <c r="E37" s="43"/>
      <c r="F37" s="43"/>
      <c r="G37" s="44"/>
      <c r="H37" s="44"/>
      <c r="I37" s="45" t="str">
        <f t="shared" si="0"/>
        <v/>
      </c>
      <c r="J37" s="44"/>
      <c r="K37" s="45" t="str">
        <f t="shared" si="1"/>
        <v/>
      </c>
      <c r="L37" s="45" t="str">
        <f t="shared" si="2"/>
        <v/>
      </c>
      <c r="M37" s="46" t="str">
        <f t="shared" si="3"/>
        <v/>
      </c>
      <c r="N37" s="43"/>
      <c r="O37" s="43"/>
      <c r="P37" s="42"/>
    </row>
    <row r="38" spans="1:16" ht="20.85" customHeight="1">
      <c r="A38" s="41"/>
      <c r="B38" s="42"/>
      <c r="C38" s="43"/>
      <c r="D38" s="43"/>
      <c r="E38" s="43"/>
      <c r="F38" s="43"/>
      <c r="G38" s="44"/>
      <c r="H38" s="44"/>
      <c r="I38" s="45" t="str">
        <f t="shared" si="0"/>
        <v/>
      </c>
      <c r="J38" s="44"/>
      <c r="K38" s="45" t="str">
        <f t="shared" si="1"/>
        <v/>
      </c>
      <c r="L38" s="45" t="str">
        <f t="shared" si="2"/>
        <v/>
      </c>
      <c r="M38" s="46" t="str">
        <f t="shared" si="3"/>
        <v/>
      </c>
      <c r="N38" s="43"/>
      <c r="O38" s="43"/>
      <c r="P38" s="42"/>
    </row>
    <row r="39" spans="1:16" ht="20.85" customHeight="1">
      <c r="A39" s="41"/>
      <c r="B39" s="42"/>
      <c r="C39" s="43"/>
      <c r="D39" s="43"/>
      <c r="E39" s="43"/>
      <c r="F39" s="43"/>
      <c r="G39" s="44"/>
      <c r="H39" s="44"/>
      <c r="I39" s="45" t="str">
        <f t="shared" si="0"/>
        <v/>
      </c>
      <c r="J39" s="44"/>
      <c r="K39" s="45" t="str">
        <f t="shared" si="1"/>
        <v/>
      </c>
      <c r="L39" s="45" t="str">
        <f t="shared" si="2"/>
        <v/>
      </c>
      <c r="M39" s="46" t="str">
        <f t="shared" si="3"/>
        <v/>
      </c>
      <c r="N39" s="43"/>
      <c r="O39" s="43"/>
      <c r="P39" s="42"/>
    </row>
    <row r="40" spans="1:16" ht="20.85" customHeight="1">
      <c r="A40" s="41"/>
      <c r="B40" s="42"/>
      <c r="C40" s="43"/>
      <c r="D40" s="43"/>
      <c r="E40" s="43"/>
      <c r="F40" s="43"/>
      <c r="G40" s="44"/>
      <c r="H40" s="44"/>
      <c r="I40" s="45" t="str">
        <f t="shared" si="0"/>
        <v/>
      </c>
      <c r="J40" s="44"/>
      <c r="K40" s="45" t="str">
        <f t="shared" si="1"/>
        <v/>
      </c>
      <c r="L40" s="45" t="str">
        <f t="shared" si="2"/>
        <v/>
      </c>
      <c r="M40" s="46" t="str">
        <f t="shared" si="3"/>
        <v/>
      </c>
      <c r="N40" s="43"/>
      <c r="O40" s="43"/>
      <c r="P40" s="42"/>
    </row>
    <row r="41" spans="1:16" ht="20.85" customHeight="1">
      <c r="A41" s="41"/>
      <c r="B41" s="42"/>
      <c r="C41" s="43"/>
      <c r="D41" s="43"/>
      <c r="E41" s="43"/>
      <c r="F41" s="43"/>
      <c r="G41" s="44"/>
      <c r="H41" s="44"/>
      <c r="I41" s="45" t="str">
        <f t="shared" si="0"/>
        <v/>
      </c>
      <c r="J41" s="44"/>
      <c r="K41" s="45" t="str">
        <f t="shared" si="1"/>
        <v/>
      </c>
      <c r="L41" s="45" t="str">
        <f t="shared" si="2"/>
        <v/>
      </c>
      <c r="M41" s="46" t="str">
        <f t="shared" si="3"/>
        <v/>
      </c>
      <c r="N41" s="43"/>
      <c r="O41" s="43"/>
      <c r="P41" s="42"/>
    </row>
    <row r="42" spans="1:16" ht="20.85" customHeight="1">
      <c r="A42" s="41"/>
      <c r="B42" s="42"/>
      <c r="C42" s="43"/>
      <c r="D42" s="43"/>
      <c r="E42" s="43"/>
      <c r="F42" s="43"/>
      <c r="G42" s="44"/>
      <c r="H42" s="44"/>
      <c r="I42" s="45" t="str">
        <f t="shared" si="0"/>
        <v/>
      </c>
      <c r="J42" s="44"/>
      <c r="K42" s="45" t="str">
        <f t="shared" si="1"/>
        <v/>
      </c>
      <c r="L42" s="45" t="str">
        <f t="shared" si="2"/>
        <v/>
      </c>
      <c r="M42" s="46" t="str">
        <f t="shared" si="3"/>
        <v/>
      </c>
      <c r="N42" s="43"/>
      <c r="O42" s="43"/>
      <c r="P42" s="42"/>
    </row>
    <row r="43" spans="1:16" ht="20.85" customHeight="1">
      <c r="A43" s="41"/>
      <c r="B43" s="42"/>
      <c r="C43" s="43"/>
      <c r="D43" s="43"/>
      <c r="E43" s="43"/>
      <c r="F43" s="43"/>
      <c r="G43" s="44"/>
      <c r="H43" s="44"/>
      <c r="I43" s="45" t="str">
        <f t="shared" si="0"/>
        <v/>
      </c>
      <c r="J43" s="44"/>
      <c r="K43" s="45" t="str">
        <f t="shared" si="1"/>
        <v/>
      </c>
      <c r="L43" s="45" t="str">
        <f t="shared" si="2"/>
        <v/>
      </c>
      <c r="M43" s="46" t="str">
        <f t="shared" si="3"/>
        <v/>
      </c>
      <c r="N43" s="43"/>
      <c r="O43" s="43"/>
      <c r="P43" s="42"/>
    </row>
    <row r="44" spans="1:16" ht="20.85" customHeight="1">
      <c r="A44" s="41"/>
      <c r="B44" s="42"/>
      <c r="C44" s="43"/>
      <c r="D44" s="43"/>
      <c r="E44" s="43"/>
      <c r="F44" s="43"/>
      <c r="G44" s="44"/>
      <c r="H44" s="44"/>
      <c r="I44" s="45" t="str">
        <f t="shared" si="0"/>
        <v/>
      </c>
      <c r="J44" s="44"/>
      <c r="K44" s="45" t="str">
        <f t="shared" si="1"/>
        <v/>
      </c>
      <c r="L44" s="45" t="str">
        <f t="shared" si="2"/>
        <v/>
      </c>
      <c r="M44" s="46" t="str">
        <f t="shared" si="3"/>
        <v/>
      </c>
      <c r="N44" s="43"/>
      <c r="O44" s="43"/>
      <c r="P44" s="42"/>
    </row>
    <row r="45" spans="1:16" ht="20.85" customHeight="1">
      <c r="A45" s="41"/>
      <c r="B45" s="42"/>
      <c r="C45" s="43"/>
      <c r="D45" s="43"/>
      <c r="E45" s="43"/>
      <c r="F45" s="43"/>
      <c r="G45" s="44"/>
      <c r="H45" s="44"/>
      <c r="I45" s="45" t="str">
        <f t="shared" si="0"/>
        <v/>
      </c>
      <c r="J45" s="44"/>
      <c r="K45" s="45" t="str">
        <f t="shared" si="1"/>
        <v/>
      </c>
      <c r="L45" s="45" t="str">
        <f t="shared" si="2"/>
        <v/>
      </c>
      <c r="M45" s="46" t="str">
        <f t="shared" si="3"/>
        <v/>
      </c>
      <c r="N45" s="43"/>
      <c r="O45" s="43"/>
      <c r="P45" s="42"/>
    </row>
    <row r="46" spans="1:16" ht="20.85" customHeight="1">
      <c r="A46" s="41"/>
      <c r="B46" s="42"/>
      <c r="C46" s="43"/>
      <c r="D46" s="43"/>
      <c r="E46" s="43"/>
      <c r="F46" s="43"/>
      <c r="G46" s="44"/>
      <c r="H46" s="44"/>
      <c r="I46" s="45" t="str">
        <f t="shared" si="0"/>
        <v/>
      </c>
      <c r="J46" s="44"/>
      <c r="K46" s="45" t="str">
        <f t="shared" si="1"/>
        <v/>
      </c>
      <c r="L46" s="45" t="str">
        <f t="shared" si="2"/>
        <v/>
      </c>
      <c r="M46" s="46" t="str">
        <f t="shared" si="3"/>
        <v/>
      </c>
      <c r="N46" s="43"/>
      <c r="O46" s="43"/>
      <c r="P46" s="42"/>
    </row>
    <row r="47" spans="1:16" ht="20.85" customHeight="1">
      <c r="A47" s="41"/>
      <c r="B47" s="42"/>
      <c r="C47" s="43"/>
      <c r="D47" s="43"/>
      <c r="E47" s="43"/>
      <c r="F47" s="43"/>
      <c r="G47" s="44"/>
      <c r="H47" s="44"/>
      <c r="I47" s="45" t="str">
        <f t="shared" si="0"/>
        <v/>
      </c>
      <c r="J47" s="44"/>
      <c r="K47" s="45" t="str">
        <f t="shared" si="1"/>
        <v/>
      </c>
      <c r="L47" s="45" t="str">
        <f t="shared" si="2"/>
        <v/>
      </c>
      <c r="M47" s="46" t="str">
        <f t="shared" si="3"/>
        <v/>
      </c>
      <c r="N47" s="43"/>
      <c r="O47" s="43"/>
      <c r="P47" s="42"/>
    </row>
    <row r="48" spans="1:16" ht="20.85" customHeight="1">
      <c r="A48" s="41"/>
      <c r="B48" s="42"/>
      <c r="C48" s="43"/>
      <c r="D48" s="43"/>
      <c r="E48" s="43"/>
      <c r="F48" s="43"/>
      <c r="G48" s="44"/>
      <c r="H48" s="44"/>
      <c r="I48" s="45" t="str">
        <f t="shared" ref="I48:I79" si="4">IF(AND(G48="",H48=""),"",G48-H48)</f>
        <v/>
      </c>
      <c r="J48" s="44"/>
      <c r="K48" s="45" t="str">
        <f t="shared" ref="K48:K79" si="5">IF(OR(J48="",J48="Conciliado"),"",IF(J48="Registrar ajuste",H48-G48,0))</f>
        <v/>
      </c>
      <c r="L48" s="45" t="str">
        <f t="shared" ref="L48:L65" si="6">IF(OR(J48="",J48="Conciliado"),"",IF(J48="Pendiente en banco",G48-H48,0))</f>
        <v/>
      </c>
      <c r="M48" s="46" t="str">
        <f t="shared" ref="M48:M65" si="7">IF(J48="","",IF(J48="Conciliado","Conciliado",IF(J48="Registrar ajuste","En ajuste",IF(J48="Pendiente en banco","Pendiente","Por revisar"))))</f>
        <v/>
      </c>
      <c r="N48" s="43"/>
      <c r="O48" s="43"/>
      <c r="P48" s="42"/>
    </row>
    <row r="49" spans="1:16" ht="20.85" customHeight="1">
      <c r="A49" s="41"/>
      <c r="B49" s="42"/>
      <c r="C49" s="43"/>
      <c r="D49" s="43"/>
      <c r="E49" s="43"/>
      <c r="F49" s="43"/>
      <c r="G49" s="44"/>
      <c r="H49" s="44"/>
      <c r="I49" s="45" t="str">
        <f t="shared" si="4"/>
        <v/>
      </c>
      <c r="J49" s="44"/>
      <c r="K49" s="45" t="str">
        <f t="shared" si="5"/>
        <v/>
      </c>
      <c r="L49" s="45" t="str">
        <f t="shared" si="6"/>
        <v/>
      </c>
      <c r="M49" s="46" t="str">
        <f t="shared" si="7"/>
        <v/>
      </c>
      <c r="N49" s="43"/>
      <c r="O49" s="43"/>
      <c r="P49" s="42"/>
    </row>
    <row r="50" spans="1:16" ht="20.85" customHeight="1">
      <c r="A50" s="41"/>
      <c r="B50" s="42"/>
      <c r="C50" s="43"/>
      <c r="D50" s="43"/>
      <c r="E50" s="43"/>
      <c r="F50" s="43"/>
      <c r="G50" s="44"/>
      <c r="H50" s="44"/>
      <c r="I50" s="45" t="str">
        <f t="shared" si="4"/>
        <v/>
      </c>
      <c r="J50" s="44"/>
      <c r="K50" s="45" t="str">
        <f t="shared" si="5"/>
        <v/>
      </c>
      <c r="L50" s="45" t="str">
        <f t="shared" si="6"/>
        <v/>
      </c>
      <c r="M50" s="46" t="str">
        <f t="shared" si="7"/>
        <v/>
      </c>
      <c r="N50" s="43"/>
      <c r="O50" s="43"/>
      <c r="P50" s="42"/>
    </row>
    <row r="51" spans="1:16" ht="20.85" customHeight="1">
      <c r="A51" s="41"/>
      <c r="B51" s="42"/>
      <c r="C51" s="43"/>
      <c r="D51" s="43"/>
      <c r="E51" s="43"/>
      <c r="F51" s="43"/>
      <c r="G51" s="44"/>
      <c r="H51" s="44"/>
      <c r="I51" s="45" t="str">
        <f t="shared" si="4"/>
        <v/>
      </c>
      <c r="J51" s="44"/>
      <c r="K51" s="45" t="str">
        <f t="shared" si="5"/>
        <v/>
      </c>
      <c r="L51" s="45" t="str">
        <f t="shared" si="6"/>
        <v/>
      </c>
      <c r="M51" s="46" t="str">
        <f t="shared" si="7"/>
        <v/>
      </c>
      <c r="N51" s="43"/>
      <c r="O51" s="43"/>
      <c r="P51" s="42"/>
    </row>
    <row r="52" spans="1:16" ht="20.85" customHeight="1">
      <c r="A52" s="41"/>
      <c r="B52" s="42"/>
      <c r="C52" s="43"/>
      <c r="D52" s="43"/>
      <c r="E52" s="43"/>
      <c r="F52" s="43"/>
      <c r="G52" s="44"/>
      <c r="H52" s="44"/>
      <c r="I52" s="45" t="str">
        <f t="shared" si="4"/>
        <v/>
      </c>
      <c r="J52" s="44"/>
      <c r="K52" s="45" t="str">
        <f t="shared" si="5"/>
        <v/>
      </c>
      <c r="L52" s="45" t="str">
        <f t="shared" si="6"/>
        <v/>
      </c>
      <c r="M52" s="46" t="str">
        <f t="shared" si="7"/>
        <v/>
      </c>
      <c r="N52" s="43"/>
      <c r="O52" s="43"/>
      <c r="P52" s="42"/>
    </row>
    <row r="53" spans="1:16" ht="20.85" customHeight="1">
      <c r="A53" s="41"/>
      <c r="B53" s="42"/>
      <c r="C53" s="43"/>
      <c r="D53" s="43"/>
      <c r="E53" s="43"/>
      <c r="F53" s="43"/>
      <c r="G53" s="44"/>
      <c r="H53" s="44"/>
      <c r="I53" s="45" t="str">
        <f t="shared" si="4"/>
        <v/>
      </c>
      <c r="J53" s="44"/>
      <c r="K53" s="45" t="str">
        <f t="shared" si="5"/>
        <v/>
      </c>
      <c r="L53" s="45" t="str">
        <f t="shared" si="6"/>
        <v/>
      </c>
      <c r="M53" s="46" t="str">
        <f t="shared" si="7"/>
        <v/>
      </c>
      <c r="N53" s="43"/>
      <c r="O53" s="43"/>
      <c r="P53" s="42"/>
    </row>
    <row r="54" spans="1:16" ht="20.85" customHeight="1">
      <c r="A54" s="41"/>
      <c r="B54" s="42"/>
      <c r="C54" s="43"/>
      <c r="D54" s="43"/>
      <c r="E54" s="43"/>
      <c r="F54" s="43"/>
      <c r="G54" s="44"/>
      <c r="H54" s="44"/>
      <c r="I54" s="45" t="str">
        <f t="shared" si="4"/>
        <v/>
      </c>
      <c r="J54" s="44"/>
      <c r="K54" s="45" t="str">
        <f t="shared" si="5"/>
        <v/>
      </c>
      <c r="L54" s="45" t="str">
        <f t="shared" si="6"/>
        <v/>
      </c>
      <c r="M54" s="46" t="str">
        <f t="shared" si="7"/>
        <v/>
      </c>
      <c r="N54" s="43"/>
      <c r="O54" s="43"/>
      <c r="P54" s="42"/>
    </row>
    <row r="55" spans="1:16" ht="20.85" customHeight="1">
      <c r="A55" s="41"/>
      <c r="B55" s="42"/>
      <c r="C55" s="43"/>
      <c r="D55" s="43"/>
      <c r="E55" s="43"/>
      <c r="F55" s="43"/>
      <c r="G55" s="44"/>
      <c r="H55" s="44"/>
      <c r="I55" s="45" t="str">
        <f t="shared" si="4"/>
        <v/>
      </c>
      <c r="J55" s="44"/>
      <c r="K55" s="45" t="str">
        <f t="shared" si="5"/>
        <v/>
      </c>
      <c r="L55" s="45" t="str">
        <f t="shared" si="6"/>
        <v/>
      </c>
      <c r="M55" s="46" t="str">
        <f t="shared" si="7"/>
        <v/>
      </c>
      <c r="N55" s="43"/>
      <c r="O55" s="43"/>
      <c r="P55" s="42"/>
    </row>
    <row r="56" spans="1:16" ht="20.85" customHeight="1">
      <c r="A56" s="41"/>
      <c r="B56" s="42"/>
      <c r="C56" s="43"/>
      <c r="D56" s="43"/>
      <c r="E56" s="43"/>
      <c r="F56" s="43"/>
      <c r="G56" s="44"/>
      <c r="H56" s="44"/>
      <c r="I56" s="45" t="str">
        <f t="shared" si="4"/>
        <v/>
      </c>
      <c r="J56" s="44"/>
      <c r="K56" s="45" t="str">
        <f t="shared" si="5"/>
        <v/>
      </c>
      <c r="L56" s="45" t="str">
        <f t="shared" si="6"/>
        <v/>
      </c>
      <c r="M56" s="46" t="str">
        <f t="shared" si="7"/>
        <v/>
      </c>
      <c r="N56" s="43"/>
      <c r="O56" s="43"/>
      <c r="P56" s="42"/>
    </row>
    <row r="57" spans="1:16" ht="20.85" customHeight="1">
      <c r="A57" s="41"/>
      <c r="B57" s="42"/>
      <c r="C57" s="43"/>
      <c r="D57" s="43"/>
      <c r="E57" s="43"/>
      <c r="F57" s="43"/>
      <c r="G57" s="44"/>
      <c r="H57" s="44"/>
      <c r="I57" s="45" t="str">
        <f t="shared" si="4"/>
        <v/>
      </c>
      <c r="J57" s="44"/>
      <c r="K57" s="45" t="str">
        <f t="shared" si="5"/>
        <v/>
      </c>
      <c r="L57" s="45" t="str">
        <f t="shared" si="6"/>
        <v/>
      </c>
      <c r="M57" s="46" t="str">
        <f t="shared" si="7"/>
        <v/>
      </c>
      <c r="N57" s="43"/>
      <c r="O57" s="43"/>
      <c r="P57" s="42"/>
    </row>
    <row r="58" spans="1:16" ht="20.85" customHeight="1">
      <c r="A58" s="41"/>
      <c r="B58" s="42"/>
      <c r="C58" s="43"/>
      <c r="D58" s="43"/>
      <c r="E58" s="43"/>
      <c r="F58" s="43"/>
      <c r="G58" s="44"/>
      <c r="H58" s="44"/>
      <c r="I58" s="45" t="str">
        <f t="shared" si="4"/>
        <v/>
      </c>
      <c r="J58" s="44"/>
      <c r="K58" s="45" t="str">
        <f t="shared" si="5"/>
        <v/>
      </c>
      <c r="L58" s="45" t="str">
        <f t="shared" si="6"/>
        <v/>
      </c>
      <c r="M58" s="46" t="str">
        <f t="shared" si="7"/>
        <v/>
      </c>
      <c r="N58" s="43"/>
      <c r="O58" s="43"/>
      <c r="P58" s="42"/>
    </row>
    <row r="59" spans="1:16" ht="20.85" customHeight="1">
      <c r="A59" s="41"/>
      <c r="B59" s="42"/>
      <c r="C59" s="43"/>
      <c r="D59" s="43"/>
      <c r="E59" s="43"/>
      <c r="F59" s="43"/>
      <c r="G59" s="44"/>
      <c r="H59" s="44"/>
      <c r="I59" s="45" t="str">
        <f t="shared" si="4"/>
        <v/>
      </c>
      <c r="J59" s="44"/>
      <c r="K59" s="45" t="str">
        <f t="shared" si="5"/>
        <v/>
      </c>
      <c r="L59" s="45" t="str">
        <f t="shared" si="6"/>
        <v/>
      </c>
      <c r="M59" s="46" t="str">
        <f t="shared" si="7"/>
        <v/>
      </c>
      <c r="N59" s="43"/>
      <c r="O59" s="43"/>
      <c r="P59" s="42"/>
    </row>
    <row r="60" spans="1:16" ht="20.85" customHeight="1">
      <c r="A60" s="41"/>
      <c r="B60" s="42"/>
      <c r="C60" s="43"/>
      <c r="D60" s="43"/>
      <c r="E60" s="43"/>
      <c r="F60" s="43"/>
      <c r="G60" s="44"/>
      <c r="H60" s="44"/>
      <c r="I60" s="45" t="str">
        <f t="shared" si="4"/>
        <v/>
      </c>
      <c r="J60" s="44"/>
      <c r="K60" s="45" t="str">
        <f t="shared" si="5"/>
        <v/>
      </c>
      <c r="L60" s="45" t="str">
        <f t="shared" si="6"/>
        <v/>
      </c>
      <c r="M60" s="46" t="str">
        <f t="shared" si="7"/>
        <v/>
      </c>
      <c r="N60" s="43"/>
      <c r="O60" s="43"/>
      <c r="P60" s="42"/>
    </row>
    <row r="61" spans="1:16" ht="20.85" customHeight="1">
      <c r="A61" s="41"/>
      <c r="B61" s="42"/>
      <c r="C61" s="43"/>
      <c r="D61" s="43"/>
      <c r="E61" s="43"/>
      <c r="F61" s="43"/>
      <c r="G61" s="44"/>
      <c r="H61" s="44"/>
      <c r="I61" s="45" t="str">
        <f t="shared" si="4"/>
        <v/>
      </c>
      <c r="J61" s="44"/>
      <c r="K61" s="45" t="str">
        <f t="shared" si="5"/>
        <v/>
      </c>
      <c r="L61" s="45" t="str">
        <f t="shared" si="6"/>
        <v/>
      </c>
      <c r="M61" s="46" t="str">
        <f t="shared" si="7"/>
        <v/>
      </c>
      <c r="N61" s="43"/>
      <c r="O61" s="43"/>
      <c r="P61" s="42"/>
    </row>
    <row r="62" spans="1:16" ht="20.85" customHeight="1">
      <c r="A62" s="41"/>
      <c r="B62" s="42"/>
      <c r="C62" s="43"/>
      <c r="D62" s="43"/>
      <c r="E62" s="43"/>
      <c r="F62" s="43"/>
      <c r="G62" s="44"/>
      <c r="H62" s="44"/>
      <c r="I62" s="45" t="str">
        <f t="shared" si="4"/>
        <v/>
      </c>
      <c r="J62" s="44"/>
      <c r="K62" s="45" t="str">
        <f t="shared" si="5"/>
        <v/>
      </c>
      <c r="L62" s="45" t="str">
        <f t="shared" si="6"/>
        <v/>
      </c>
      <c r="M62" s="46" t="str">
        <f t="shared" si="7"/>
        <v/>
      </c>
      <c r="N62" s="43"/>
      <c r="O62" s="43"/>
      <c r="P62" s="42"/>
    </row>
    <row r="63" spans="1:16" ht="20.85" customHeight="1">
      <c r="A63" s="41"/>
      <c r="B63" s="42"/>
      <c r="C63" s="43"/>
      <c r="D63" s="43"/>
      <c r="E63" s="43"/>
      <c r="F63" s="43"/>
      <c r="G63" s="44"/>
      <c r="H63" s="44"/>
      <c r="I63" s="45" t="str">
        <f t="shared" si="4"/>
        <v/>
      </c>
      <c r="J63" s="44"/>
      <c r="K63" s="45" t="str">
        <f t="shared" si="5"/>
        <v/>
      </c>
      <c r="L63" s="45" t="str">
        <f t="shared" si="6"/>
        <v/>
      </c>
      <c r="M63" s="46" t="str">
        <f t="shared" si="7"/>
        <v/>
      </c>
      <c r="N63" s="43"/>
      <c r="O63" s="43"/>
      <c r="P63" s="42"/>
    </row>
    <row r="64" spans="1:16" ht="20.85" customHeight="1">
      <c r="A64" s="41"/>
      <c r="B64" s="42"/>
      <c r="C64" s="43"/>
      <c r="D64" s="43"/>
      <c r="E64" s="43"/>
      <c r="F64" s="43"/>
      <c r="G64" s="44"/>
      <c r="H64" s="44"/>
      <c r="I64" s="45" t="str">
        <f t="shared" si="4"/>
        <v/>
      </c>
      <c r="J64" s="44"/>
      <c r="K64" s="45" t="str">
        <f t="shared" si="5"/>
        <v/>
      </c>
      <c r="L64" s="45" t="str">
        <f t="shared" si="6"/>
        <v/>
      </c>
      <c r="M64" s="46" t="str">
        <f t="shared" si="7"/>
        <v/>
      </c>
      <c r="N64" s="43"/>
      <c r="O64" s="43"/>
      <c r="P64" s="42"/>
    </row>
    <row r="65" spans="1:16" ht="20.85" customHeight="1">
      <c r="A65" s="41"/>
      <c r="B65" s="42"/>
      <c r="C65" s="43"/>
      <c r="D65" s="43"/>
      <c r="E65" s="43"/>
      <c r="F65" s="43"/>
      <c r="G65" s="44"/>
      <c r="H65" s="44"/>
      <c r="I65" s="45" t="str">
        <f t="shared" si="4"/>
        <v/>
      </c>
      <c r="J65" s="44"/>
      <c r="K65" s="45" t="str">
        <f t="shared" si="5"/>
        <v/>
      </c>
      <c r="L65" s="45" t="str">
        <f t="shared" si="6"/>
        <v/>
      </c>
      <c r="M65" s="46" t="str">
        <f t="shared" si="7"/>
        <v/>
      </c>
      <c r="N65" s="43"/>
      <c r="O65" s="43"/>
      <c r="P65" s="42"/>
    </row>
    <row r="66" spans="1:16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6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</sheetData>
  <sheetProtection algorithmName="SHA-512" hashValue="6h9WWDTUZDljOxk+Txk7+Sl17r82W6WfniW0SJMuZj0m4I1qfyQJigZo+xNp+R+avxKexB0gGgYbykLK/i+tqQ==" saltValue="88Fl4gsgwHH0bO3nzsc4cA==" spinCount="100000" sheet="1" objects="1" scenarios="1" formatCells="0" formatColumns="0" formatRows="0" insertColumns="0" sort="0" autoFilter="0" pivotTables="0"/>
  <mergeCells count="42">
    <mergeCell ref="A12:P12"/>
    <mergeCell ref="A14:P14"/>
    <mergeCell ref="M11:N11"/>
    <mergeCell ref="O10:P10"/>
    <mergeCell ref="O11:P11"/>
    <mergeCell ref="A13:P13"/>
    <mergeCell ref="A5:C5"/>
    <mergeCell ref="D5:F5"/>
    <mergeCell ref="G5:I5"/>
    <mergeCell ref="J5:L5"/>
    <mergeCell ref="M5:N5"/>
    <mergeCell ref="O5:P5"/>
    <mergeCell ref="A6:C6"/>
    <mergeCell ref="D6:E6"/>
    <mergeCell ref="F6:H6"/>
    <mergeCell ref="I6:J6"/>
    <mergeCell ref="K6:M6"/>
    <mergeCell ref="N6:P6"/>
    <mergeCell ref="G11:H11"/>
    <mergeCell ref="I10:J10"/>
    <mergeCell ref="I11:J11"/>
    <mergeCell ref="K10:L10"/>
    <mergeCell ref="K11:L11"/>
    <mergeCell ref="A11:B11"/>
    <mergeCell ref="C10:D10"/>
    <mergeCell ref="C11:D11"/>
    <mergeCell ref="E10:F10"/>
    <mergeCell ref="E11:F11"/>
    <mergeCell ref="A1:P1"/>
    <mergeCell ref="A2:P2"/>
    <mergeCell ref="A4:P4"/>
    <mergeCell ref="A9:P9"/>
    <mergeCell ref="A10:B10"/>
    <mergeCell ref="G10:H10"/>
    <mergeCell ref="M10:N10"/>
    <mergeCell ref="A7:C7"/>
    <mergeCell ref="D7:E7"/>
    <mergeCell ref="F7:H7"/>
    <mergeCell ref="I7:J7"/>
    <mergeCell ref="K7:M7"/>
    <mergeCell ref="N7:P7"/>
    <mergeCell ref="A8:P8"/>
  </mergeCells>
  <conditionalFormatting sqref="I16:I65">
    <cfRule type="expression" dxfId="25" priority="1">
      <formula>AND(I16&lt;&gt;"",I16&lt;&gt;0)</formula>
    </cfRule>
  </conditionalFormatting>
  <conditionalFormatting sqref="M11">
    <cfRule type="expression" dxfId="24" priority="6">
      <formula>M11&lt;&gt;0</formula>
    </cfRule>
  </conditionalFormatting>
  <conditionalFormatting sqref="M16:M65">
    <cfRule type="expression" dxfId="23" priority="2">
      <formula>M16="Conciliado"</formula>
    </cfRule>
    <cfRule type="expression" dxfId="22" priority="3">
      <formula>M16="En ajuste"</formula>
    </cfRule>
    <cfRule type="expression" dxfId="21" priority="4">
      <formula>M16="Pendiente"</formula>
    </cfRule>
    <cfRule type="expression" dxfId="20" priority="5">
      <formula>M16="Por revisar"</formula>
    </cfRule>
  </conditionalFormatting>
  <conditionalFormatting sqref="O11">
    <cfRule type="expression" dxfId="19" priority="7">
      <formula>O11="REVISAR"</formula>
    </cfRule>
  </conditionalFormatting>
  <dataValidations count="3">
    <dataValidation type="list" sqref="D16:D65" xr:uid="{00000000-0002-0000-0200-000000000000}">
      <formula1>"Ingreso,Pago,Comisión,Retiro,Reembolso,Transferencia,Otro"</formula1>
    </dataValidation>
    <dataValidation type="list" sqref="E16:E65" xr:uid="{00000000-0002-0000-0200-000001000000}">
      <formula1>"Transferencia,Tarjeta,Pasarela,Débito automático,Cheque,Efectivo,Otro"</formula1>
    </dataValidation>
    <dataValidation type="list" sqref="J16:J65" xr:uid="{00000000-0002-0000-0200-000002000000}">
      <formula1>"Conciliado,Registrar ajuste,Pendiente en banco,Revisar"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Conciliación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2026-06-19T15:57:42Z</dcterms:modified>
</cp:coreProperties>
</file>