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DELL\Downloads\"/>
    </mc:Choice>
  </mc:AlternateContent>
  <xr:revisionPtr revIDLastSave="0" documentId="13_ncr:1_{58EE3114-38F2-45BF-9D2D-BA803818C6E7}" xr6:coauthVersionLast="47" xr6:coauthVersionMax="47" xr10:uidLastSave="{00000000-0000-0000-0000-000000000000}"/>
  <bookViews>
    <workbookView xWindow="28680" yWindow="-120" windowWidth="29040" windowHeight="15720" activeTab="2" xr2:uid="{00000000-000D-0000-FFFF-FFFF00000000}"/>
  </bookViews>
  <sheets>
    <sheet name="1. Instrucciones" sheetId="1" r:id="rId1"/>
    <sheet name="2. Glosario" sheetId="2" r:id="rId2"/>
    <sheet name="3. Comparador"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3" l="1"/>
  <c r="J13" i="3"/>
  <c r="D13" i="3"/>
  <c r="G14" i="3"/>
  <c r="D26" i="3" l="1"/>
  <c r="C26" i="3"/>
  <c r="B26" i="3"/>
  <c r="D25" i="3"/>
  <c r="D24" i="3"/>
  <c r="C24" i="3"/>
  <c r="B24" i="3"/>
  <c r="F23" i="3"/>
  <c r="D23" i="3"/>
  <c r="C23" i="3"/>
  <c r="B23" i="3"/>
  <c r="J18" i="3"/>
  <c r="G18" i="3"/>
  <c r="D18" i="3"/>
  <c r="J17" i="3"/>
  <c r="G17" i="3"/>
  <c r="D17" i="3"/>
  <c r="J16" i="3"/>
  <c r="G16" i="3"/>
  <c r="C25" i="3" s="1"/>
  <c r="D16" i="3"/>
  <c r="J15" i="3"/>
  <c r="G15" i="3"/>
  <c r="D15" i="3"/>
  <c r="J14" i="3"/>
  <c r="D14" i="3"/>
  <c r="B25" i="3"/>
  <c r="A7" i="3"/>
  <c r="D27" i="3" l="1"/>
  <c r="C27" i="3"/>
  <c r="B27" i="3"/>
  <c r="A30" i="3" s="1"/>
</calcChain>
</file>

<file path=xl/sharedStrings.xml><?xml version="1.0" encoding="utf-8"?>
<sst xmlns="http://schemas.openxmlformats.org/spreadsheetml/2006/main" count="156" uniqueCount="145">
  <si>
    <t>Plantilla para comparar cobros, pagos y cuotas</t>
  </si>
  <si>
    <t>Guía de uso · Versión básica-intermedia con validaciones para reducir errores de captura</t>
  </si>
  <si>
    <t>Qué resuelve esta plantilla</t>
  </si>
  <si>
    <t>Te ayuda a comparar hasta tres alternativas que ocurren en fechas distintas. Úsala para decidir entre cobrar hoy con descuento o vender a crédito, pagar de contado o en cuotas, o comparar proveedores con plazos diferentes. La recomendación se basa en el valor presente de cada alternativa.</t>
  </si>
  <si>
    <t>Cómo usarla paso a paso</t>
  </si>
  <si>
    <t>Paso</t>
  </si>
  <si>
    <t>Qué hacer</t>
  </si>
  <si>
    <t>Cómo hacerlo</t>
  </si>
  <si>
    <t>Abre la hoja “3. Comparador”.</t>
  </si>
  <si>
    <t>Ahí se captura toda la información y se muestran los resultados.</t>
  </si>
  <si>
    <t>Reemplaza los datos del ejemplo.</t>
  </si>
  <si>
    <t>Edita solo las celdas azul claro. Conserva las celdas grises, porque calculan el valor presente y la recomendación.</t>
  </si>
  <si>
    <t>Define la decisión y la moneda.</t>
  </si>
  <si>
    <t>Elige “Cobro / ingreso” o “Pago / salida”. Después selecciona la moneda. Si eliges “Otra”, escribe el código o nombre en el campo adicional.</t>
  </si>
  <si>
    <t>Ingresa la fecha y la tasa mensual.</t>
  </si>
  <si>
    <t>Usa como fecha de comparación el día desde el que evaluarás las opciones. La tasa debe ser mensual, no negativa y coherente con tu negocio.</t>
  </si>
  <si>
    <t>Nombra las alternativas.</t>
  </si>
  <si>
    <t>Ejemplo: “Pago de contado”, “3 cuotas mensuales” o “Pago diferido a 6 meses”. Nombra una alternativa antes de ingresar sus flujos.</t>
  </si>
  <si>
    <t>Registra cada pago o cobro.</t>
  </si>
  <si>
    <t>Escribe un monto positivo y su fecha. Para una sola operación usa una fila. Para cuotas, utiliza una fila por cuota. Las fechas deben ser iguales o posteriores a la fecha de comparación.</t>
  </si>
  <si>
    <t>Revisa el resumen y la recomendación.</t>
  </si>
  <si>
    <t>Para pagos suele convenir el menor valor presente y para cobros el mayor. Si hay empate, faltan datos o existen fechas inválidas, la plantilla lo indicará.</t>
  </si>
  <si>
    <t>Cómo interpretar el resultado</t>
  </si>
  <si>
    <t>Si estás comparando…</t>
  </si>
  <si>
    <t>La opción que suele tener más valor financiero es…</t>
  </si>
  <si>
    <t>Pero confirma además…</t>
  </si>
  <si>
    <t>Pagos o salidas de dinero</t>
  </si>
  <si>
    <t>La de menor valor presente.</t>
  </si>
  <si>
    <t>Que puedas cubrir las fechas de pago sin afectar la operación.</t>
  </si>
  <si>
    <t>Cobros o ingresos de dinero</t>
  </si>
  <si>
    <t>La de mayor valor presente.</t>
  </si>
  <si>
    <t>Riesgo de atraso, relación comercial y necesidad de liquidez.</t>
  </si>
  <si>
    <t>Reglas importantes para que el cálculo sea correcto</t>
  </si>
  <si>
    <t>•</t>
  </si>
  <si>
    <t>Usa una sola moneda por comparación. La plantilla no convierte divisas ni compara tasas entre monedas diferentes.</t>
  </si>
  <si>
    <t>La tasa debe ser mensual. La plantilla calcula el plazo por días y usa un mes promedio de 30.4375 días.</t>
  </si>
  <si>
    <t>Incluye comisiones, seguros, descuentos y otros cargos como flujos separados para comparar el costo total real.</t>
  </si>
  <si>
    <t>La fecha de cada flujo debe ser igual o posterior a la fecha de comparación. Las fechas anteriores se marcan y no se usan para calcular el valor presente.</t>
  </si>
  <si>
    <t>Si dos alternativas tienen el mismo valor presente al redondear a dos decimales, la plantilla mostrará un empate. Revisa caja, riesgo y condiciones comerciales antes de decidir.</t>
  </si>
  <si>
    <t>El ejemplo está cargado para mostrar cómo funciona. Borra solo los datos de entrada azul claro y sustitúyelos por los de tu caso. Conserva una copia maestra sin modificar. La plantilla se recalcula antes de guardarse; si tu Excel está en modo manual, presiona F9 antes de revisar la recomendación.</t>
  </si>
  <si>
    <t>Alcance de esta versión</t>
  </si>
  <si>
    <t>Esta versión permite comparar hasta 3 alternativas y hasta 6 pagos o cobros por alternativa. Está diseñada para decisiones frecuentes y claras, en una sola moneda y con una tasa mensual fija. Para proyectos con muchos flujos, tasas variables, impuestos, amortizaciones o escenarios, usa un análisis financiero más completo.</t>
  </si>
  <si>
    <t>Glosario de la plantilla</t>
  </si>
  <si>
    <t>Definiciones simples para usar la hoja “3. Comparador” con seguridad</t>
  </si>
  <si>
    <t>Término</t>
  </si>
  <si>
    <t>Qué significa</t>
  </si>
  <si>
    <t>Cómo se usa en la plantilla</t>
  </si>
  <si>
    <t>Ejemplo</t>
  </si>
  <si>
    <t>Alternativa</t>
  </si>
  <si>
    <t>Cada opción que quieres comparar.</t>
  </si>
  <si>
    <t>Nombra hasta tres alternativas en la parte superior del comparador.</t>
  </si>
  <si>
    <t>Pago de contado / 3 cuotas / Pago diferido.</t>
  </si>
  <si>
    <t>Cobro / ingreso</t>
  </si>
  <si>
    <t>Dinero que entra al negocio.</t>
  </si>
  <si>
    <t>Elige esta opción si comparas pagos de clientes o ingresos futuros.</t>
  </si>
  <si>
    <t>Cobrar $9,500 hoy o $10,000 en 90 días.</t>
  </si>
  <si>
    <t>Pago / salida</t>
  </si>
  <si>
    <t>Dinero que sale del negocio.</t>
  </si>
  <si>
    <t>Elige esta opción si comparas compras, cuotas, proveedores o deuda.</t>
  </si>
  <si>
    <t>Pagar una máquina de contado o en cuotas.</t>
  </si>
  <si>
    <t>Fecha de comparación</t>
  </si>
  <si>
    <t>La fecha desde la que se calcula el valor de las opciones.</t>
  </si>
  <si>
    <t>Normalmente es hoy o el día en que tomarás la decisión.</t>
  </si>
  <si>
    <t>1 de julio de 2026.</t>
  </si>
  <si>
    <t>Flujo</t>
  </si>
  <si>
    <t>Cada pago o cobro individual con un monto y una fecha.</t>
  </si>
  <si>
    <t>Usa una fila por cobro, pago o cuota.</t>
  </si>
  <si>
    <t>Cuota 1 de $10,800 el 1 de agosto.</t>
  </si>
  <si>
    <t>Monto nominal</t>
  </si>
  <si>
    <t>El valor escrito en el acuerdo, sin ajustar por tiempo.</t>
  </si>
  <si>
    <t>La plantilla suma todos los montos de una alternativa.</t>
  </si>
  <si>
    <t>$33,000 a pagar en seis meses.</t>
  </si>
  <si>
    <t>Tasa mensual de comparación</t>
  </si>
  <si>
    <t>Porcentaje mensual usado para llevar dinero futuro al presente. Debe ser coherente con el costo del crédito, la rentabilidad mínima o el costo de oportunidad.</t>
  </si>
  <si>
    <t>Se ingresa una sola vez para todas las alternativas y se aplica por días usando un mes promedio de 30.4375 días.</t>
  </si>
  <si>
    <t>2% mensual.</t>
  </si>
  <si>
    <t>Valor presente</t>
  </si>
  <si>
    <t>Cuánto vale hoy un monto que ocurrirá en una fecha futura.</t>
  </si>
  <si>
    <t>La plantilla lo calcula para cada flujo y lo suma por alternativa.</t>
  </si>
  <si>
    <t>$33,000 en seis meses pueden valer menos que $33,000 hoy.</t>
  </si>
  <si>
    <t>Costo de oportunidad</t>
  </si>
  <si>
    <t>Lo que dejas de ganar o ahorrar por elegir una opción y no otra.</t>
  </si>
  <si>
    <t>Ayuda a definir una tasa de comparación razonable.</t>
  </si>
  <si>
    <t>Pagar de contado y no usar ese dinero para inventario.</t>
  </si>
  <si>
    <t>Impacto hoy</t>
  </si>
  <si>
    <t>Monto que entra o sale exactamente en la fecha de comparación.</t>
  </si>
  <si>
    <t>Sirve para revisar liquidez inmediata, además del valor presente.</t>
  </si>
  <si>
    <t>Un pago de contado afecta hoy; una cuota futura no.</t>
  </si>
  <si>
    <t>Diferencia frente a la mejor</t>
  </si>
  <si>
    <t>Cuánto valor financiero separa una alternativa de la opción recomendada.</t>
  </si>
  <si>
    <t>En pagos, muestra cuánto más cuesta una opción. En cobros, cuánto menos valor aporta.</t>
  </si>
  <si>
    <t>$1,100 más caro en valor presente.</t>
  </si>
  <si>
    <t>Recomendación</t>
  </si>
  <si>
    <t>Resultado automático basado en valor presente, datos completos y fechas válidas.</t>
  </si>
  <si>
    <t>Es una guía financiera. Si hay empate, la plantilla te pide comparar caja, riesgo y condiciones comerciales.</t>
  </si>
  <si>
    <t>En pagos, suele recomendar la menor cifra de valor presente.</t>
  </si>
  <si>
    <t>Moneda de trabajo</t>
  </si>
  <si>
    <t>La moneda en la que registrarás todos los importes.</t>
  </si>
  <si>
    <t>Se selecciona en la hoja “3. Comparador” y debe ser la misma para todas las alternativas. Si eliges “Otra”, escribe el código o nombre en el campo adicional.</t>
  </si>
  <si>
    <t>MXN, USD, COP, CLP, ARS, PEN u otra.</t>
  </si>
  <si>
    <t>Mes promedio de cálculo</t>
  </si>
  <si>
    <t>Referencia de 30.4375 días usada para convertir la diferencia entre fechas a meses.</t>
  </si>
  <si>
    <t>La plantilla calcula el plazo exacto por días y lo divide entre 30.4375.</t>
  </si>
  <si>
    <t>31 días equivalen aproximadamente a 1.02 meses.</t>
  </si>
  <si>
    <t>Empate en valor presente</t>
  </si>
  <si>
    <t>Situación en la que dos o más alternativas tienen el mismo valor presente al redondear a dos decimales.</t>
  </si>
  <si>
    <t>La recomendación se detiene y te pide revisar caja, riesgo y condiciones comerciales.</t>
  </si>
  <si>
    <t>Dos opciones con valor presente de 30,000.00.</t>
  </si>
  <si>
    <t>Regla de lectura rápida: para pagos, una alternativa con menor valor presente suele tener menor costo financiero. Para cobros, una alternativa con mayor valor presente suele aportar mayor valor financiero. Antes de decidir, confirma liquidez, riesgo de cobro y condiciones comerciales.</t>
  </si>
  <si>
    <t>Comparador de cobros, pagos y cuotas</t>
  </si>
  <si>
    <t>Ingresa tus datos en las celdas azul claro. Las celdas grises calculan el valor presente automáticamente. Usa una sola moneda por comparación.</t>
  </si>
  <si>
    <t>1. Configura la decisión</t>
  </si>
  <si>
    <t>Tipo de decisión</t>
  </si>
  <si>
    <t>Tasa mensual</t>
  </si>
  <si>
    <t>Moneda</t>
  </si>
  <si>
    <t>MXN</t>
  </si>
  <si>
    <t>Objetivo de la comparación</t>
  </si>
  <si>
    <t>Comparar el costo actual de comprar una máquina de café de contado, en cuotas o con pago diferido.</t>
  </si>
  <si>
    <t>Código si eliges “Otra”</t>
  </si>
  <si>
    <t>2. Nombra las alternativas y registra cada flujo</t>
  </si>
  <si>
    <t>Pago de contado</t>
  </si>
  <si>
    <t>3 cuotas mensuales</t>
  </si>
  <si>
    <t>Pago diferido a 6 meses</t>
  </si>
  <si>
    <t>Monto A</t>
  </si>
  <si>
    <t>Fecha A</t>
  </si>
  <si>
    <t>Valor presente A</t>
  </si>
  <si>
    <t>Monto B</t>
  </si>
  <si>
    <t>Fecha B</t>
  </si>
  <si>
    <t>Valor presente B</t>
  </si>
  <si>
    <t>Monto C</t>
  </si>
  <si>
    <t>Fecha C</t>
  </si>
  <si>
    <t>Valor presente C</t>
  </si>
  <si>
    <t>Flujo 1</t>
  </si>
  <si>
    <t>Flujo 2</t>
  </si>
  <si>
    <t>Flujo 3</t>
  </si>
  <si>
    <t>Flujo 4</t>
  </si>
  <si>
    <t>Flujo 5</t>
  </si>
  <si>
    <t>Flujo 6</t>
  </si>
  <si>
    <t>3. Revisa el resultado</t>
  </si>
  <si>
    <t>Indicador</t>
  </si>
  <si>
    <t>Monto nominal total</t>
  </si>
  <si>
    <t>Lectura rápida
• En pagos, busca el menor valor presente.
• En cobros, busca el mayor valor presente.
• Revisa el impacto hoy para cuidar la caja.
• La recomendación no reemplaza el análisis de riesgo o capacidad de pago.</t>
  </si>
  <si>
    <t>Valor presente total</t>
  </si>
  <si>
    <t>Recomendación financiera</t>
  </si>
  <si>
    <t>Antes de tomar la decisión final, confirma que la alternativa recomendada protege la caja del negocio, incluye todos los costos y es viable con las fechas reales de pago o cobro. La plantilla compara valor financiero; no reemplaza una evaluación integral.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</si>
</sst>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m\-yyyy"/>
    <numFmt numFmtId="165" formatCode="0.0%;[Red]\(0.0%\);\-"/>
    <numFmt numFmtId="166" formatCode="#,##0.00;[Red]\(#,##0.00\);\-"/>
    <numFmt numFmtId="167" formatCode="#,##0.00;[Red]#,##0.00"/>
  </numFmts>
  <fonts count="18">
    <font>
      <sz val="11"/>
      <name val="Carlito"/>
    </font>
    <font>
      <b/>
      <sz val="18"/>
      <color rgb="FFFFFFFF"/>
      <name val="Carlito"/>
    </font>
    <font>
      <sz val="10"/>
      <color rgb="FFFFFFFF"/>
      <name val="Carlito"/>
    </font>
    <font>
      <b/>
      <sz val="11"/>
      <color rgb="FFFFFFFF"/>
      <name val="Carlito"/>
    </font>
    <font>
      <sz val="10"/>
      <color rgb="FF172033"/>
      <name val="Carlito"/>
    </font>
    <font>
      <b/>
      <sz val="10"/>
      <color rgb="FFFFFFFF"/>
      <name val="Carlito"/>
    </font>
    <font>
      <b/>
      <sz val="10"/>
      <color rgb="FF0B1F3A"/>
      <name val="Carlito"/>
    </font>
    <font>
      <sz val="9"/>
      <color rgb="FF172033"/>
      <name val="Carlito"/>
    </font>
    <font>
      <b/>
      <sz val="12"/>
      <color rgb="FF0B1F3A"/>
      <name val="Carlito"/>
    </font>
    <font>
      <b/>
      <sz val="9"/>
      <color rgb="FF0B1F3A"/>
      <name val="Carlito"/>
    </font>
    <font>
      <b/>
      <sz val="9"/>
      <color rgb="FFFFFFFF"/>
      <name val="Carlito"/>
    </font>
    <font>
      <sz val="10"/>
      <color rgb="FF0000FF"/>
      <name val="Carlito"/>
    </font>
    <font>
      <i/>
      <sz val="10"/>
      <color rgb="FF0B1F3A"/>
      <name val="Carlito"/>
    </font>
    <font>
      <b/>
      <sz val="10"/>
      <color rgb="FF0000FF"/>
      <name val="Carlito"/>
    </font>
    <font>
      <b/>
      <sz val="9"/>
      <color rgb="FF172033"/>
      <name val="Carlito"/>
    </font>
    <font>
      <sz val="10"/>
      <color rgb="FF000000"/>
      <name val="Carlito"/>
    </font>
    <font>
      <b/>
      <sz val="11"/>
      <color rgb="FF0B1F3A"/>
      <name val="Carlito"/>
    </font>
    <font>
      <i/>
      <sz val="9"/>
      <color rgb="FF52616B"/>
      <name val="Carlito"/>
    </font>
  </fonts>
  <fills count="10">
    <fill>
      <patternFill patternType="none"/>
    </fill>
    <fill>
      <patternFill patternType="gray125"/>
    </fill>
    <fill>
      <patternFill patternType="solid">
        <fgColor rgb="FF0B1F3A"/>
        <bgColor indexed="64"/>
      </patternFill>
    </fill>
    <fill>
      <patternFill patternType="solid">
        <fgColor indexed="65"/>
        <bgColor indexed="64"/>
      </patternFill>
    </fill>
    <fill>
      <patternFill patternType="solid">
        <fgColor rgb="FF123B66"/>
        <bgColor indexed="64"/>
      </patternFill>
    </fill>
    <fill>
      <patternFill patternType="solid">
        <fgColor rgb="FFEEF5FB"/>
        <bgColor indexed="64"/>
      </patternFill>
    </fill>
    <fill>
      <patternFill patternType="solid">
        <fgColor rgb="FFDCEAF7"/>
        <bgColor indexed="64"/>
      </patternFill>
    </fill>
    <fill>
      <patternFill patternType="solid">
        <fgColor rgb="FFF2F4F7"/>
        <bgColor indexed="64"/>
      </patternFill>
    </fill>
    <fill>
      <patternFill patternType="solid">
        <fgColor rgb="FFFAFBFC"/>
        <bgColor indexed="64"/>
      </patternFill>
    </fill>
    <fill>
      <patternFill patternType="solid">
        <fgColor rgb="FFE8F4EA"/>
        <bgColor indexed="64"/>
      </patternFill>
    </fill>
  </fills>
  <borders count="38">
    <border>
      <left/>
      <right/>
      <top/>
      <bottom/>
      <diagonal/>
    </border>
    <border>
      <left style="thin">
        <color rgb="FFD1D5DB"/>
      </left>
      <right/>
      <top style="thin">
        <color rgb="FFD1D5DB"/>
      </top>
      <bottom/>
      <diagonal/>
    </border>
    <border>
      <left/>
      <right/>
      <top style="thin">
        <color rgb="FFD1D5DB"/>
      </top>
      <bottom/>
      <diagonal/>
    </border>
    <border>
      <left/>
      <right style="thin">
        <color rgb="FFD1D5DB"/>
      </right>
      <top style="thin">
        <color rgb="FFD1D5DB"/>
      </top>
      <bottom/>
      <diagonal/>
    </border>
    <border>
      <left style="thin">
        <color rgb="FFD1D5DB"/>
      </left>
      <right/>
      <top/>
      <bottom style="thin">
        <color rgb="FFD1D5DB"/>
      </bottom>
      <diagonal/>
    </border>
    <border>
      <left/>
      <right/>
      <top/>
      <bottom style="thin">
        <color rgb="FFD1D5DB"/>
      </bottom>
      <diagonal/>
    </border>
    <border>
      <left/>
      <right style="thin">
        <color rgb="FFD1D5DB"/>
      </right>
      <top/>
      <bottom style="thin">
        <color rgb="FFD1D5DB"/>
      </bottom>
      <diagonal/>
    </border>
    <border>
      <left style="thin">
        <color rgb="FF123B66"/>
      </left>
      <right/>
      <top style="thin">
        <color rgb="FF123B66"/>
      </top>
      <bottom style="thin">
        <color rgb="FF123B66"/>
      </bottom>
      <diagonal/>
    </border>
    <border>
      <left/>
      <right/>
      <top style="thin">
        <color rgb="FF123B66"/>
      </top>
      <bottom style="thin">
        <color rgb="FF123B66"/>
      </bottom>
      <diagonal/>
    </border>
    <border>
      <left/>
      <right style="thin">
        <color rgb="FF123B66"/>
      </right>
      <top style="thin">
        <color rgb="FF123B66"/>
      </top>
      <bottom style="thin">
        <color rgb="FF123B66"/>
      </bottom>
      <diagonal/>
    </border>
    <border>
      <left style="thin">
        <color rgb="FFD1D5DB"/>
      </left>
      <right/>
      <top/>
      <bottom/>
      <diagonal/>
    </border>
    <border>
      <left/>
      <right style="thin">
        <color rgb="FFD1D5DB"/>
      </right>
      <top/>
      <bottom/>
      <diagonal/>
    </border>
    <border>
      <left style="thin">
        <color rgb="FFD1D5DB"/>
      </left>
      <right style="thin">
        <color rgb="FFD1D5DB"/>
      </right>
      <top style="thin">
        <color rgb="FFD1D5DB"/>
      </top>
      <bottom/>
      <diagonal/>
    </border>
    <border>
      <left style="thin">
        <color rgb="FFD1D5DB"/>
      </left>
      <right style="thin">
        <color rgb="FFD1D5DB"/>
      </right>
      <top/>
      <bottom/>
      <diagonal/>
    </border>
    <border>
      <left style="thin">
        <color rgb="FFD1D5DB"/>
      </left>
      <right style="thin">
        <color rgb="FFD1D5DB"/>
      </right>
      <top/>
      <bottom style="thin">
        <color rgb="FFD1D5DB"/>
      </bottom>
      <diagonal/>
    </border>
    <border>
      <left style="thin">
        <color rgb="FFE5E7EB"/>
      </left>
      <right/>
      <top style="thin">
        <color rgb="FFE5E7EB"/>
      </top>
      <bottom style="thin">
        <color rgb="FFE5E7EB"/>
      </bottom>
      <diagonal/>
    </border>
    <border>
      <left/>
      <right/>
      <top style="thin">
        <color rgb="FFE5E7EB"/>
      </top>
      <bottom style="thin">
        <color rgb="FFE5E7EB"/>
      </bottom>
      <diagonal/>
    </border>
    <border>
      <left style="thin">
        <color rgb="FF123B66"/>
      </left>
      <right style="thin">
        <color rgb="FF123B66"/>
      </right>
      <top style="thin">
        <color rgb="FF123B66"/>
      </top>
      <bottom/>
      <diagonal/>
    </border>
    <border>
      <left style="thin">
        <color rgb="FF123B66"/>
      </left>
      <right style="thin">
        <color rgb="FF123B66"/>
      </right>
      <top/>
      <bottom style="thin">
        <color rgb="FF123B66"/>
      </bottom>
      <diagonal/>
    </border>
    <border>
      <left style="thin">
        <color rgb="FF9EB6CE"/>
      </left>
      <right style="thin">
        <color rgb="FF9EB6CE"/>
      </right>
      <top style="thin">
        <color rgb="FF9EB6CE"/>
      </top>
      <bottom style="thin">
        <color rgb="FF9EB6CE"/>
      </bottom>
      <diagonal/>
    </border>
    <border>
      <left style="thin">
        <color rgb="FF9EB6CE"/>
      </left>
      <right/>
      <top style="thin">
        <color rgb="FF9EB6CE"/>
      </top>
      <bottom style="thin">
        <color rgb="FF9EB6CE"/>
      </bottom>
      <diagonal/>
    </border>
    <border>
      <left/>
      <right/>
      <top style="thin">
        <color rgb="FF9EB6CE"/>
      </top>
      <bottom style="thin">
        <color rgb="FF9EB6CE"/>
      </bottom>
      <diagonal/>
    </border>
    <border>
      <left/>
      <right style="thin">
        <color rgb="FF9EB6CE"/>
      </right>
      <top style="thin">
        <color rgb="FF9EB6CE"/>
      </top>
      <bottom style="thin">
        <color rgb="FF9EB6CE"/>
      </bottom>
      <diagonal/>
    </border>
    <border>
      <left style="thin">
        <color rgb="FFD1D5DB"/>
      </left>
      <right/>
      <top style="thin">
        <color rgb="FFD1D5DB"/>
      </top>
      <bottom style="thin">
        <color rgb="FFD1D5DB"/>
      </bottom>
      <diagonal/>
    </border>
    <border>
      <left/>
      <right/>
      <top style="thin">
        <color rgb="FFD1D5DB"/>
      </top>
      <bottom style="thin">
        <color rgb="FFD1D5DB"/>
      </bottom>
      <diagonal/>
    </border>
    <border>
      <left/>
      <right style="thin">
        <color rgb="FFD1D5DB"/>
      </right>
      <top style="thin">
        <color rgb="FFD1D5DB"/>
      </top>
      <bottom style="thin">
        <color rgb="FFD1D5DB"/>
      </bottom>
      <diagonal/>
    </border>
    <border>
      <left style="thin">
        <color rgb="FF9EB6CE"/>
      </left>
      <right/>
      <top style="thin">
        <color rgb="FF9EB6CE"/>
      </top>
      <bottom/>
      <diagonal/>
    </border>
    <border>
      <left/>
      <right style="thin">
        <color rgb="FF9EB6CE"/>
      </right>
      <top style="thin">
        <color rgb="FF9EB6CE"/>
      </top>
      <bottom/>
      <diagonal/>
    </border>
    <border>
      <left style="thin">
        <color rgb="FF9EB6CE"/>
      </left>
      <right/>
      <top/>
      <bottom/>
      <diagonal/>
    </border>
    <border>
      <left/>
      <right style="thin">
        <color rgb="FF9EB6CE"/>
      </right>
      <top/>
      <bottom/>
      <diagonal/>
    </border>
    <border>
      <left style="thin">
        <color rgb="FF9EB6CE"/>
      </left>
      <right/>
      <top/>
      <bottom style="thin">
        <color rgb="FF9EB6CE"/>
      </bottom>
      <diagonal/>
    </border>
    <border>
      <left/>
      <right style="thin">
        <color rgb="FF9EB6CE"/>
      </right>
      <top/>
      <bottom style="thin">
        <color rgb="FF9EB6CE"/>
      </bottom>
      <diagonal/>
    </border>
    <border>
      <left style="thin">
        <color rgb="FFA3C9A8"/>
      </left>
      <right/>
      <top style="thin">
        <color rgb="FFA3C9A8"/>
      </top>
      <bottom/>
      <diagonal/>
    </border>
    <border>
      <left/>
      <right/>
      <top style="thin">
        <color rgb="FFA3C9A8"/>
      </top>
      <bottom/>
      <diagonal/>
    </border>
    <border>
      <left/>
      <right style="thin">
        <color rgb="FFA3C9A8"/>
      </right>
      <top style="thin">
        <color rgb="FFA3C9A8"/>
      </top>
      <bottom/>
      <diagonal/>
    </border>
    <border>
      <left style="thin">
        <color rgb="FFA3C9A8"/>
      </left>
      <right/>
      <top/>
      <bottom style="thin">
        <color rgb="FFA3C9A8"/>
      </bottom>
      <diagonal/>
    </border>
    <border>
      <left/>
      <right/>
      <top/>
      <bottom style="thin">
        <color rgb="FFA3C9A8"/>
      </bottom>
      <diagonal/>
    </border>
    <border>
      <left/>
      <right style="thin">
        <color rgb="FFA3C9A8"/>
      </right>
      <top/>
      <bottom style="thin">
        <color rgb="FFA3C9A8"/>
      </bottom>
      <diagonal/>
    </border>
  </borders>
  <cellStyleXfs count="1">
    <xf numFmtId="0" fontId="0" fillId="0" borderId="0"/>
  </cellStyleXfs>
  <cellXfs count="116">
    <xf numFmtId="0" fontId="0" fillId="0" borderId="0" xfId="0"/>
    <xf numFmtId="0" fontId="1" fillId="2" borderId="0" xfId="0" applyFont="1" applyFill="1" applyAlignment="1">
      <alignment horizontal="left" vertical="center"/>
    </xf>
    <xf numFmtId="0" fontId="0" fillId="3" borderId="0" xfId="0" applyFill="1"/>
    <xf numFmtId="0" fontId="0" fillId="3" borderId="0" xfId="0" applyFill="1"/>
    <xf numFmtId="0" fontId="2" fillId="4" borderId="0" xfId="0" applyFont="1" applyFill="1" applyAlignment="1">
      <alignment horizontal="left" vertical="center" wrapText="1"/>
    </xf>
    <xf numFmtId="0" fontId="3" fillId="2" borderId="0" xfId="0" applyFont="1" applyFill="1" applyAlignment="1">
      <alignment horizontal="left" vertical="center"/>
    </xf>
    <xf numFmtId="0" fontId="4" fillId="5" borderId="1" xfId="0" applyFont="1" applyFill="1" applyBorder="1" applyAlignment="1">
      <alignment vertical="top" wrapText="1"/>
    </xf>
    <xf numFmtId="0" fontId="4" fillId="5" borderId="2" xfId="0" applyFont="1" applyFill="1" applyBorder="1" applyAlignment="1">
      <alignment vertical="top" wrapText="1"/>
    </xf>
    <xf numFmtId="0" fontId="4" fillId="5" borderId="4" xfId="0" applyFont="1" applyFill="1" applyBorder="1" applyAlignment="1">
      <alignment vertical="top" wrapText="1"/>
    </xf>
    <xf numFmtId="0" fontId="4" fillId="5" borderId="5" xfId="0" applyFont="1" applyFill="1" applyBorder="1" applyAlignment="1">
      <alignment vertical="top" wrapText="1"/>
    </xf>
    <xf numFmtId="0" fontId="5" fillId="4" borderId="7"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4" fillId="3" borderId="2" xfId="0" applyFont="1" applyFill="1" applyBorder="1" applyAlignment="1">
      <alignment vertical="top" wrapText="1"/>
    </xf>
    <xf numFmtId="0" fontId="4" fillId="3" borderId="3" xfId="0" applyFont="1" applyFill="1" applyBorder="1" applyAlignment="1">
      <alignment vertical="top" wrapText="1"/>
    </xf>
    <xf numFmtId="0" fontId="6" fillId="6" borderId="13" xfId="0" applyFont="1" applyFill="1" applyBorder="1" applyAlignment="1">
      <alignment horizontal="center" vertical="center" wrapText="1"/>
    </xf>
    <xf numFmtId="0" fontId="4" fillId="3" borderId="0" xfId="0" applyFont="1" applyFill="1" applyAlignment="1">
      <alignment vertical="top" wrapText="1"/>
    </xf>
    <xf numFmtId="0" fontId="4" fillId="3" borderId="11" xfId="0" applyFont="1" applyFill="1" applyBorder="1" applyAlignment="1">
      <alignment vertical="top" wrapText="1"/>
    </xf>
    <xf numFmtId="0" fontId="6" fillId="6" borderId="14" xfId="0" applyFont="1" applyFill="1" applyBorder="1" applyAlignment="1">
      <alignment horizontal="center" vertical="center" wrapText="1"/>
    </xf>
    <xf numFmtId="0" fontId="4" fillId="3" borderId="5" xfId="0" applyFont="1" applyFill="1" applyBorder="1" applyAlignment="1">
      <alignment vertical="top" wrapText="1"/>
    </xf>
    <xf numFmtId="0" fontId="4" fillId="3" borderId="6" xfId="0" applyFont="1" applyFill="1" applyBorder="1" applyAlignment="1">
      <alignment vertical="top" wrapText="1"/>
    </xf>
    <xf numFmtId="0" fontId="5" fillId="4" borderId="0" xfId="0" applyFont="1" applyFill="1" applyAlignment="1">
      <alignment horizontal="center" vertical="center" wrapText="1"/>
    </xf>
    <xf numFmtId="0" fontId="4" fillId="7" borderId="1" xfId="0" applyFont="1" applyFill="1" applyBorder="1" applyAlignment="1">
      <alignment vertical="top" wrapText="1"/>
    </xf>
    <xf numFmtId="0" fontId="4" fillId="7" borderId="2" xfId="0" applyFont="1" applyFill="1" applyBorder="1" applyAlignment="1">
      <alignment vertical="top" wrapText="1"/>
    </xf>
    <xf numFmtId="0" fontId="4" fillId="7" borderId="3" xfId="0" applyFont="1" applyFill="1" applyBorder="1" applyAlignment="1">
      <alignment vertical="top" wrapText="1"/>
    </xf>
    <xf numFmtId="0" fontId="4" fillId="7" borderId="4" xfId="0" applyFont="1" applyFill="1" applyBorder="1" applyAlignment="1">
      <alignment vertical="top" wrapText="1"/>
    </xf>
    <xf numFmtId="0" fontId="4" fillId="7" borderId="5" xfId="0" applyFont="1" applyFill="1" applyBorder="1" applyAlignment="1">
      <alignment vertical="top" wrapText="1"/>
    </xf>
    <xf numFmtId="0" fontId="4" fillId="7" borderId="6" xfId="0" applyFont="1" applyFill="1" applyBorder="1" applyAlignment="1">
      <alignment vertical="top" wrapText="1"/>
    </xf>
    <xf numFmtId="0" fontId="8" fillId="3" borderId="0" xfId="0" applyFont="1" applyFill="1" applyAlignment="1">
      <alignment vertical="top" wrapText="1"/>
    </xf>
    <xf numFmtId="0" fontId="7" fillId="8" borderId="15" xfId="0" applyFont="1" applyFill="1" applyBorder="1" applyAlignment="1">
      <alignment vertical="top" wrapText="1"/>
    </xf>
    <xf numFmtId="0" fontId="7" fillId="8" borderId="16" xfId="0" applyFont="1" applyFill="1" applyBorder="1" applyAlignment="1">
      <alignment vertical="top" wrapText="1"/>
    </xf>
    <xf numFmtId="0" fontId="5" fillId="2" borderId="0" xfId="0" applyFont="1" applyFill="1" applyAlignment="1">
      <alignment horizontal="center" vertical="center" wrapText="1"/>
    </xf>
    <xf numFmtId="0" fontId="9" fillId="6" borderId="12" xfId="0" applyFont="1" applyFill="1" applyBorder="1" applyAlignment="1">
      <alignment vertical="top" wrapText="1"/>
    </xf>
    <xf numFmtId="0" fontId="7" fillId="3" borderId="2" xfId="0" applyFont="1" applyFill="1" applyBorder="1" applyAlignment="1">
      <alignment vertical="top" wrapText="1"/>
    </xf>
    <xf numFmtId="0" fontId="7" fillId="3" borderId="3" xfId="0" applyFont="1" applyFill="1" applyBorder="1" applyAlignment="1">
      <alignment vertical="top" wrapText="1"/>
    </xf>
    <xf numFmtId="0" fontId="9" fillId="6" borderId="13" xfId="0" applyFont="1" applyFill="1" applyBorder="1" applyAlignment="1">
      <alignment vertical="top" wrapText="1"/>
    </xf>
    <xf numFmtId="0" fontId="7" fillId="3" borderId="0" xfId="0" applyFont="1" applyFill="1" applyAlignment="1">
      <alignment vertical="top" wrapText="1"/>
    </xf>
    <xf numFmtId="0" fontId="7" fillId="3" borderId="11" xfId="0" applyFont="1" applyFill="1" applyBorder="1" applyAlignment="1">
      <alignment vertical="top" wrapText="1"/>
    </xf>
    <xf numFmtId="0" fontId="9" fillId="6" borderId="14" xfId="0" applyFont="1" applyFill="1" applyBorder="1" applyAlignment="1">
      <alignment vertical="top" wrapText="1"/>
    </xf>
    <xf numFmtId="0" fontId="7" fillId="3" borderId="5" xfId="0" applyFont="1" applyFill="1" applyBorder="1" applyAlignment="1">
      <alignment vertical="top" wrapText="1"/>
    </xf>
    <xf numFmtId="0" fontId="7" fillId="3" borderId="6" xfId="0" applyFont="1" applyFill="1" applyBorder="1" applyAlignment="1">
      <alignment vertical="top" wrapText="1"/>
    </xf>
    <xf numFmtId="0" fontId="6" fillId="5" borderId="1" xfId="0" applyFont="1" applyFill="1" applyBorder="1" applyAlignment="1">
      <alignment vertical="center" wrapText="1"/>
    </xf>
    <xf numFmtId="0" fontId="6" fillId="5" borderId="2" xfId="0" applyFont="1" applyFill="1" applyBorder="1" applyAlignment="1">
      <alignment vertical="center" wrapText="1"/>
    </xf>
    <xf numFmtId="0" fontId="6" fillId="5" borderId="3" xfId="0" applyFont="1" applyFill="1" applyBorder="1" applyAlignment="1">
      <alignment vertical="center" wrapText="1"/>
    </xf>
    <xf numFmtId="0" fontId="6" fillId="5" borderId="4" xfId="0" applyFont="1" applyFill="1" applyBorder="1" applyAlignment="1">
      <alignment vertical="center" wrapText="1"/>
    </xf>
    <xf numFmtId="0" fontId="6" fillId="5" borderId="5" xfId="0" applyFont="1" applyFill="1" applyBorder="1" applyAlignment="1">
      <alignment vertical="center" wrapText="1"/>
    </xf>
    <xf numFmtId="0" fontId="6" fillId="5" borderId="6" xfId="0" applyFont="1" applyFill="1" applyBorder="1" applyAlignment="1">
      <alignment vertical="center" wrapText="1"/>
    </xf>
    <xf numFmtId="0" fontId="1" fillId="2" borderId="0" xfId="0" applyFont="1" applyFill="1" applyAlignment="1" applyProtection="1">
      <alignment horizontal="left" vertical="center"/>
      <protection locked="0"/>
    </xf>
    <xf numFmtId="0" fontId="0" fillId="3" borderId="0" xfId="0" applyFill="1" applyProtection="1">
      <protection locked="0"/>
    </xf>
    <xf numFmtId="0" fontId="2" fillId="4" borderId="0" xfId="0" applyFont="1" applyFill="1" applyAlignment="1" applyProtection="1">
      <alignment horizontal="left" vertical="center" wrapText="1"/>
      <protection locked="0"/>
    </xf>
    <xf numFmtId="0" fontId="0" fillId="3" borderId="0" xfId="0" applyFill="1" applyProtection="1">
      <protection locked="0"/>
    </xf>
    <xf numFmtId="0" fontId="3" fillId="2" borderId="0" xfId="0" applyFont="1" applyFill="1" applyAlignment="1" applyProtection="1">
      <alignment horizontal="left" vertical="center"/>
      <protection locked="0"/>
    </xf>
    <xf numFmtId="0" fontId="10" fillId="4" borderId="17" xfId="0" applyFont="1" applyFill="1" applyBorder="1" applyAlignment="1" applyProtection="1">
      <alignment vertical="center" wrapText="1"/>
      <protection locked="0"/>
    </xf>
    <xf numFmtId="0" fontId="11" fillId="6" borderId="19" xfId="0" applyFont="1" applyFill="1" applyBorder="1" applyAlignment="1" applyProtection="1">
      <alignment vertical="center" wrapText="1"/>
      <protection locked="0"/>
    </xf>
    <xf numFmtId="0" fontId="10" fillId="4" borderId="0" xfId="0" applyFont="1" applyFill="1" applyAlignment="1" applyProtection="1">
      <alignment vertical="center" wrapText="1"/>
      <protection locked="0"/>
    </xf>
    <xf numFmtId="164" fontId="11" fillId="6" borderId="19" xfId="0" applyNumberFormat="1" applyFont="1" applyFill="1" applyBorder="1" applyAlignment="1" applyProtection="1">
      <alignment vertical="center" wrapText="1"/>
      <protection locked="0"/>
    </xf>
    <xf numFmtId="165" fontId="11" fillId="6" borderId="19" xfId="0" applyNumberFormat="1" applyFont="1" applyFill="1" applyBorder="1" applyAlignment="1" applyProtection="1">
      <alignment vertical="center" wrapText="1"/>
      <protection locked="0"/>
    </xf>
    <xf numFmtId="0" fontId="10" fillId="4" borderId="18" xfId="0" applyFont="1" applyFill="1" applyBorder="1" applyAlignment="1" applyProtection="1">
      <alignment vertical="center" wrapText="1"/>
      <protection locked="0"/>
    </xf>
    <xf numFmtId="0" fontId="11" fillId="6" borderId="20" xfId="0" applyFont="1" applyFill="1" applyBorder="1" applyAlignment="1" applyProtection="1">
      <alignment vertical="center" wrapText="1"/>
      <protection locked="0"/>
    </xf>
    <xf numFmtId="0" fontId="11" fillId="6" borderId="21" xfId="0" applyFont="1" applyFill="1" applyBorder="1" applyAlignment="1" applyProtection="1">
      <alignment vertical="center" wrapText="1"/>
      <protection locked="0"/>
    </xf>
    <xf numFmtId="0" fontId="11" fillId="6" borderId="22" xfId="0" applyFont="1" applyFill="1" applyBorder="1" applyAlignment="1" applyProtection="1">
      <alignment vertical="center" wrapText="1"/>
      <protection locked="0"/>
    </xf>
    <xf numFmtId="0" fontId="12" fillId="5" borderId="23" xfId="0" applyFont="1" applyFill="1" applyBorder="1" applyAlignment="1" applyProtection="1">
      <alignment vertical="center" wrapText="1"/>
      <protection locked="0"/>
    </xf>
    <xf numFmtId="0" fontId="12" fillId="5" borderId="24" xfId="0" applyFont="1" applyFill="1" applyBorder="1" applyAlignment="1" applyProtection="1">
      <alignment vertical="center" wrapText="1"/>
      <protection locked="0"/>
    </xf>
    <xf numFmtId="0" fontId="12" fillId="5" borderId="25" xfId="0" applyFont="1" applyFill="1" applyBorder="1" applyAlignment="1" applyProtection="1">
      <alignment vertical="center" wrapText="1"/>
      <protection locked="0"/>
    </xf>
    <xf numFmtId="0" fontId="5" fillId="4" borderId="0" xfId="0" applyFont="1" applyFill="1" applyAlignment="1" applyProtection="1">
      <alignment horizontal="center" vertical="center"/>
      <protection locked="0"/>
    </xf>
    <xf numFmtId="0" fontId="13" fillId="6" borderId="20" xfId="0" applyFont="1" applyFill="1" applyBorder="1" applyAlignment="1" applyProtection="1">
      <alignment horizontal="center" vertical="center" wrapText="1"/>
      <protection locked="0"/>
    </xf>
    <xf numFmtId="0" fontId="13" fillId="6" borderId="21" xfId="0" applyFont="1" applyFill="1" applyBorder="1" applyAlignment="1" applyProtection="1">
      <alignment horizontal="center" vertical="center" wrapText="1"/>
      <protection locked="0"/>
    </xf>
    <xf numFmtId="0" fontId="13" fillId="6" borderId="22" xfId="0" applyFont="1" applyFill="1" applyBorder="1" applyAlignment="1" applyProtection="1">
      <alignment horizontal="center" vertical="center" wrapText="1"/>
      <protection locked="0"/>
    </xf>
    <xf numFmtId="0" fontId="10" fillId="4" borderId="0" xfId="0" applyFont="1" applyFill="1" applyAlignment="1" applyProtection="1">
      <alignment horizontal="center" vertical="center" wrapText="1"/>
      <protection locked="0"/>
    </xf>
    <xf numFmtId="0" fontId="14" fillId="7" borderId="12" xfId="0" applyFont="1" applyFill="1" applyBorder="1" applyAlignment="1" applyProtection="1">
      <alignment horizontal="center" vertical="center"/>
      <protection locked="0"/>
    </xf>
    <xf numFmtId="166" fontId="11" fillId="6" borderId="26" xfId="0" applyNumberFormat="1" applyFont="1" applyFill="1" applyBorder="1" applyAlignment="1" applyProtection="1">
      <alignment horizontal="right" vertical="center"/>
      <protection locked="0"/>
    </xf>
    <xf numFmtId="164" fontId="11" fillId="6" borderId="27" xfId="0" applyNumberFormat="1" applyFont="1" applyFill="1" applyBorder="1" applyAlignment="1" applyProtection="1">
      <alignment horizontal="right" vertical="center"/>
      <protection locked="0"/>
    </xf>
    <xf numFmtId="166" fontId="15" fillId="7" borderId="12" xfId="0" applyNumberFormat="1" applyFont="1" applyFill="1" applyBorder="1" applyAlignment="1" applyProtection="1">
      <alignment horizontal="right" vertical="center"/>
      <protection locked="0"/>
    </xf>
    <xf numFmtId="0" fontId="14" fillId="7" borderId="13" xfId="0" applyFont="1" applyFill="1" applyBorder="1" applyAlignment="1" applyProtection="1">
      <alignment horizontal="center" vertical="center"/>
      <protection locked="0"/>
    </xf>
    <xf numFmtId="166" fontId="11" fillId="6" borderId="28" xfId="0" applyNumberFormat="1" applyFont="1" applyFill="1" applyBorder="1" applyAlignment="1" applyProtection="1">
      <alignment horizontal="right" vertical="center"/>
      <protection locked="0"/>
    </xf>
    <xf numFmtId="164" fontId="11" fillId="6" borderId="29" xfId="0" applyNumberFormat="1" applyFont="1" applyFill="1" applyBorder="1" applyAlignment="1" applyProtection="1">
      <alignment horizontal="right" vertical="center"/>
      <protection locked="0"/>
    </xf>
    <xf numFmtId="166" fontId="15" fillId="7" borderId="13" xfId="0" applyNumberFormat="1" applyFont="1" applyFill="1" applyBorder="1" applyAlignment="1" applyProtection="1">
      <alignment horizontal="right" vertical="center"/>
      <protection locked="0"/>
    </xf>
    <xf numFmtId="0" fontId="14" fillId="7" borderId="14" xfId="0" applyFont="1" applyFill="1" applyBorder="1" applyAlignment="1" applyProtection="1">
      <alignment horizontal="center" vertical="center"/>
      <protection locked="0"/>
    </xf>
    <xf numFmtId="166" fontId="11" fillId="6" borderId="30" xfId="0" applyNumberFormat="1" applyFont="1" applyFill="1" applyBorder="1" applyAlignment="1" applyProtection="1">
      <alignment horizontal="right" vertical="center"/>
      <protection locked="0"/>
    </xf>
    <xf numFmtId="164" fontId="11" fillId="6" borderId="31" xfId="0" applyNumberFormat="1" applyFont="1" applyFill="1" applyBorder="1" applyAlignment="1" applyProtection="1">
      <alignment horizontal="right" vertical="center"/>
      <protection locked="0"/>
    </xf>
    <xf numFmtId="166" fontId="15" fillId="7" borderId="14" xfId="0" applyNumberFormat="1" applyFont="1" applyFill="1" applyBorder="1" applyAlignment="1" applyProtection="1">
      <alignment horizontal="right" vertical="center"/>
      <protection locked="0"/>
    </xf>
    <xf numFmtId="0" fontId="6" fillId="5" borderId="23" xfId="0" applyFont="1" applyFill="1" applyBorder="1" applyAlignment="1" applyProtection="1">
      <alignment horizontal="center" vertical="center"/>
      <protection locked="0"/>
    </xf>
    <xf numFmtId="0" fontId="6" fillId="5" borderId="24" xfId="0" applyFont="1" applyFill="1" applyBorder="1" applyAlignment="1" applyProtection="1">
      <alignment horizontal="center" vertical="center"/>
      <protection locked="0"/>
    </xf>
    <xf numFmtId="0" fontId="6" fillId="5" borderId="25" xfId="0" applyFont="1" applyFill="1" applyBorder="1" applyAlignment="1" applyProtection="1">
      <alignment horizontal="center" vertical="center"/>
      <protection locked="0"/>
    </xf>
    <xf numFmtId="0" fontId="14" fillId="7" borderId="12" xfId="0" applyFont="1" applyFill="1" applyBorder="1" applyAlignment="1" applyProtection="1">
      <alignment vertical="center" wrapText="1"/>
      <protection locked="0"/>
    </xf>
    <xf numFmtId="166" fontId="15" fillId="8" borderId="1" xfId="0" applyNumberFormat="1" applyFont="1" applyFill="1" applyBorder="1" applyAlignment="1" applyProtection="1">
      <alignment horizontal="right" vertical="center"/>
      <protection locked="0"/>
    </xf>
    <xf numFmtId="166" fontId="15" fillId="8" borderId="2" xfId="0" applyNumberFormat="1" applyFont="1" applyFill="1" applyBorder="1" applyAlignment="1" applyProtection="1">
      <alignment horizontal="right" vertical="center"/>
      <protection locked="0"/>
    </xf>
    <xf numFmtId="166" fontId="15" fillId="8" borderId="3" xfId="0" applyNumberFormat="1" applyFont="1" applyFill="1" applyBorder="1" applyAlignment="1" applyProtection="1">
      <alignment horizontal="right" vertical="center"/>
      <protection locked="0"/>
    </xf>
    <xf numFmtId="0" fontId="7" fillId="5" borderId="1" xfId="0" applyFont="1" applyFill="1" applyBorder="1" applyAlignment="1" applyProtection="1">
      <alignment vertical="top" wrapText="1"/>
      <protection locked="0"/>
    </xf>
    <xf numFmtId="0" fontId="7" fillId="5" borderId="2" xfId="0" applyFont="1" applyFill="1" applyBorder="1" applyAlignment="1" applyProtection="1">
      <alignment vertical="top" wrapText="1"/>
      <protection locked="0"/>
    </xf>
    <xf numFmtId="0" fontId="7" fillId="5" borderId="3" xfId="0" applyFont="1" applyFill="1" applyBorder="1" applyAlignment="1" applyProtection="1">
      <alignment vertical="top" wrapText="1"/>
      <protection locked="0"/>
    </xf>
    <xf numFmtId="0" fontId="14" fillId="7" borderId="13" xfId="0" applyFont="1" applyFill="1" applyBorder="1" applyAlignment="1" applyProtection="1">
      <alignment vertical="center" wrapText="1"/>
      <protection locked="0"/>
    </xf>
    <xf numFmtId="166" fontId="15" fillId="8" borderId="10" xfId="0" applyNumberFormat="1" applyFont="1" applyFill="1" applyBorder="1" applyAlignment="1" applyProtection="1">
      <alignment horizontal="right" vertical="center"/>
      <protection locked="0"/>
    </xf>
    <xf numFmtId="166" fontId="15" fillId="8" borderId="0" xfId="0" applyNumberFormat="1" applyFont="1" applyFill="1" applyAlignment="1" applyProtection="1">
      <alignment horizontal="right" vertical="center"/>
      <protection locked="0"/>
    </xf>
    <xf numFmtId="166" fontId="15" fillId="8" borderId="11" xfId="0" applyNumberFormat="1" applyFont="1" applyFill="1" applyBorder="1" applyAlignment="1" applyProtection="1">
      <alignment horizontal="right" vertical="center"/>
      <protection locked="0"/>
    </xf>
    <xf numFmtId="0" fontId="7" fillId="5" borderId="10" xfId="0" applyFont="1" applyFill="1" applyBorder="1" applyAlignment="1" applyProtection="1">
      <alignment vertical="top" wrapText="1"/>
      <protection locked="0"/>
    </xf>
    <xf numFmtId="0" fontId="7" fillId="5" borderId="0" xfId="0" applyFont="1" applyFill="1" applyAlignment="1" applyProtection="1">
      <alignment vertical="top" wrapText="1"/>
      <protection locked="0"/>
    </xf>
    <xf numFmtId="0" fontId="7" fillId="5" borderId="11" xfId="0" applyFont="1" applyFill="1" applyBorder="1" applyAlignment="1" applyProtection="1">
      <alignment vertical="top" wrapText="1"/>
      <protection locked="0"/>
    </xf>
    <xf numFmtId="0" fontId="14" fillId="7" borderId="14" xfId="0" applyFont="1" applyFill="1" applyBorder="1" applyAlignment="1" applyProtection="1">
      <alignment vertical="center" wrapText="1"/>
      <protection locked="0"/>
    </xf>
    <xf numFmtId="166" fontId="15" fillId="8" borderId="4" xfId="0" applyNumberFormat="1" applyFont="1" applyFill="1" applyBorder="1" applyAlignment="1" applyProtection="1">
      <alignment horizontal="right" vertical="center"/>
      <protection locked="0"/>
    </xf>
    <xf numFmtId="166" fontId="15" fillId="8" borderId="5" xfId="0" applyNumberFormat="1" applyFont="1" applyFill="1" applyBorder="1" applyAlignment="1" applyProtection="1">
      <alignment horizontal="right" vertical="center"/>
      <protection locked="0"/>
    </xf>
    <xf numFmtId="166" fontId="15" fillId="8" borderId="6" xfId="0" applyNumberFormat="1" applyFont="1" applyFill="1" applyBorder="1" applyAlignment="1" applyProtection="1">
      <alignment horizontal="right" vertical="center"/>
      <protection locked="0"/>
    </xf>
    <xf numFmtId="167" fontId="0" fillId="3" borderId="0" xfId="0" applyNumberFormat="1" applyFill="1" applyProtection="1">
      <protection locked="0"/>
    </xf>
    <xf numFmtId="0" fontId="7" fillId="5" borderId="4" xfId="0" applyFont="1" applyFill="1" applyBorder="1" applyAlignment="1" applyProtection="1">
      <alignment vertical="top" wrapText="1"/>
      <protection locked="0"/>
    </xf>
    <xf numFmtId="0" fontId="7" fillId="5" borderId="5" xfId="0" applyFont="1" applyFill="1" applyBorder="1" applyAlignment="1" applyProtection="1">
      <alignment vertical="top" wrapText="1"/>
      <protection locked="0"/>
    </xf>
    <xf numFmtId="0" fontId="7" fillId="5" borderId="6" xfId="0" applyFont="1" applyFill="1" applyBorder="1" applyAlignment="1" applyProtection="1">
      <alignment vertical="top" wrapText="1"/>
      <protection locked="0"/>
    </xf>
    <xf numFmtId="0" fontId="16" fillId="9" borderId="32" xfId="0" applyFont="1" applyFill="1" applyBorder="1" applyAlignment="1" applyProtection="1">
      <alignment horizontal="left" vertical="center" wrapText="1"/>
      <protection locked="0"/>
    </xf>
    <xf numFmtId="0" fontId="16" fillId="9" borderId="33" xfId="0" applyFont="1" applyFill="1" applyBorder="1" applyAlignment="1" applyProtection="1">
      <alignment horizontal="left" vertical="center" wrapText="1"/>
      <protection locked="0"/>
    </xf>
    <xf numFmtId="0" fontId="16" fillId="9" borderId="34" xfId="0" applyFont="1" applyFill="1" applyBorder="1" applyAlignment="1" applyProtection="1">
      <alignment horizontal="left" vertical="center" wrapText="1"/>
      <protection locked="0"/>
    </xf>
    <xf numFmtId="0" fontId="16" fillId="9" borderId="35" xfId="0" applyFont="1" applyFill="1" applyBorder="1" applyAlignment="1" applyProtection="1">
      <alignment horizontal="left" vertical="center" wrapText="1"/>
      <protection locked="0"/>
    </xf>
    <xf numFmtId="0" fontId="16" fillId="9" borderId="36" xfId="0" applyFont="1" applyFill="1" applyBorder="1" applyAlignment="1" applyProtection="1">
      <alignment horizontal="left" vertical="center" wrapText="1"/>
      <protection locked="0"/>
    </xf>
    <xf numFmtId="0" fontId="16" fillId="9" borderId="37" xfId="0" applyFont="1" applyFill="1" applyBorder="1" applyAlignment="1" applyProtection="1">
      <alignment horizontal="left" vertical="center" wrapText="1"/>
      <protection locked="0"/>
    </xf>
    <xf numFmtId="0" fontId="17" fillId="7" borderId="23" xfId="0" applyFont="1" applyFill="1" applyBorder="1" applyAlignment="1" applyProtection="1">
      <alignment vertical="center" wrapText="1"/>
      <protection locked="0"/>
    </xf>
    <xf numFmtId="0" fontId="17" fillId="7" borderId="24" xfId="0" applyFont="1" applyFill="1" applyBorder="1" applyAlignment="1" applyProtection="1">
      <alignment vertical="center" wrapText="1"/>
      <protection locked="0"/>
    </xf>
    <xf numFmtId="0" fontId="17" fillId="7" borderId="25" xfId="0" applyFont="1" applyFill="1" applyBorder="1" applyAlignment="1" applyProtection="1">
      <alignment vertical="center" wrapText="1"/>
      <protection locked="0"/>
    </xf>
  </cellXfs>
  <cellStyles count="1">
    <cellStyle name="Normal" xfId="0" builtinId="0"/>
  </cellStyles>
  <dxfs count="11">
    <dxf>
      <font>
        <b/>
        <color rgb="FFC00000"/>
      </font>
      <fill>
        <patternFill>
          <bgColor rgb="FFFDE9E7"/>
        </patternFill>
      </fill>
    </dxf>
    <dxf>
      <font>
        <b/>
        <color rgb="FFC00000"/>
      </font>
      <fill>
        <patternFill>
          <bgColor rgb="FFFDE9E7"/>
        </patternFill>
      </fill>
    </dxf>
    <dxf>
      <font>
        <b/>
        <color rgb="FFC00000"/>
      </font>
      <fill>
        <patternFill>
          <bgColor rgb="FFFDE9E7"/>
        </patternFill>
      </fill>
    </dxf>
    <dxf>
      <font>
        <b/>
        <color rgb="FFC00000"/>
      </font>
      <fill>
        <patternFill>
          <bgColor rgb="FFFDE9E7"/>
        </patternFill>
      </fill>
    </dxf>
    <dxf>
      <font>
        <b/>
        <color rgb="FFC00000"/>
      </font>
      <fill>
        <patternFill>
          <bgColor rgb="FFFDE9E7"/>
        </patternFill>
      </fill>
    </dxf>
    <dxf>
      <font>
        <b/>
        <color rgb="FFC00000"/>
      </font>
      <fill>
        <patternFill>
          <bgColor rgb="FFFDE9E7"/>
        </patternFill>
      </fill>
    </dxf>
    <dxf>
      <font>
        <b/>
        <color rgb="FFC00000"/>
      </font>
      <fill>
        <patternFill>
          <bgColor rgb="FFFDE9E7"/>
        </patternFill>
      </fill>
    </dxf>
    <dxf>
      <font>
        <b/>
        <color rgb="FFC00000"/>
      </font>
      <fill>
        <patternFill>
          <bgColor rgb="FFFDE9E7"/>
        </patternFill>
      </fill>
    </dxf>
    <dxf>
      <font>
        <b/>
        <color rgb="FF166534"/>
      </font>
      <fill>
        <patternFill>
          <bgColor rgb="FFDFF0E2"/>
        </patternFill>
      </fill>
    </dxf>
    <dxf>
      <font>
        <b/>
        <color rgb="FF166534"/>
      </font>
      <fill>
        <patternFill>
          <bgColor rgb="FFDFF0E2"/>
        </patternFill>
      </fill>
    </dxf>
    <dxf>
      <font>
        <b/>
        <color rgb="FFC00000"/>
      </font>
      <fill>
        <patternFill>
          <bgColor rgb="FFFDE9E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6</xdr:col>
      <xdr:colOff>114592</xdr:colOff>
      <xdr:row>2</xdr:row>
      <xdr:rowOff>133350</xdr:rowOff>
    </xdr:to>
    <xdr:pic>
      <xdr:nvPicPr>
        <xdr:cNvPr id="2" name="Imagen 1">
          <a:extLst>
            <a:ext uri="{FF2B5EF4-FFF2-40B4-BE49-F238E27FC236}">
              <a16:creationId xmlns:a16="http://schemas.microsoft.com/office/drawing/2014/main" id="{0110E00F-87ED-47A7-AD1D-4693F4B08743}"/>
            </a:ext>
          </a:extLst>
        </xdr:cNvPr>
        <xdr:cNvPicPr>
          <a:picLocks noChangeAspect="1"/>
        </xdr:cNvPicPr>
      </xdr:nvPicPr>
      <xdr:blipFill>
        <a:blip xmlns:r="http://schemas.openxmlformats.org/officeDocument/2006/relationships" r:embed="rId1"/>
        <a:stretch>
          <a:fillRect/>
        </a:stretch>
      </xdr:blipFill>
      <xdr:spPr>
        <a:xfrm>
          <a:off x="9067800" y="0"/>
          <a:ext cx="2114842" cy="5905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7</xdr:col>
      <xdr:colOff>114592</xdr:colOff>
      <xdr:row>2</xdr:row>
      <xdr:rowOff>133350</xdr:rowOff>
    </xdr:to>
    <xdr:pic>
      <xdr:nvPicPr>
        <xdr:cNvPr id="2" name="Imagen 1">
          <a:extLst>
            <a:ext uri="{FF2B5EF4-FFF2-40B4-BE49-F238E27FC236}">
              <a16:creationId xmlns:a16="http://schemas.microsoft.com/office/drawing/2014/main" id="{3A438FB2-F6E7-4146-9A7E-BF28721EF4C8}"/>
            </a:ext>
          </a:extLst>
        </xdr:cNvPr>
        <xdr:cNvPicPr>
          <a:picLocks noChangeAspect="1"/>
        </xdr:cNvPicPr>
      </xdr:nvPicPr>
      <xdr:blipFill>
        <a:blip xmlns:r="http://schemas.openxmlformats.org/officeDocument/2006/relationships" r:embed="rId1"/>
        <a:stretch>
          <a:fillRect/>
        </a:stretch>
      </xdr:blipFill>
      <xdr:spPr>
        <a:xfrm>
          <a:off x="13258800" y="0"/>
          <a:ext cx="2114842" cy="5905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13</xdr:col>
      <xdr:colOff>114592</xdr:colOff>
      <xdr:row>2</xdr:row>
      <xdr:rowOff>129540</xdr:rowOff>
    </xdr:to>
    <xdr:pic>
      <xdr:nvPicPr>
        <xdr:cNvPr id="2" name="Imagen 1">
          <a:extLst>
            <a:ext uri="{FF2B5EF4-FFF2-40B4-BE49-F238E27FC236}">
              <a16:creationId xmlns:a16="http://schemas.microsoft.com/office/drawing/2014/main" id="{49E3C1A6-0493-4070-8213-6EACC069118F}"/>
            </a:ext>
          </a:extLst>
        </xdr:cNvPr>
        <xdr:cNvPicPr>
          <a:picLocks noChangeAspect="1"/>
        </xdr:cNvPicPr>
      </xdr:nvPicPr>
      <xdr:blipFill>
        <a:blip xmlns:r="http://schemas.openxmlformats.org/officeDocument/2006/relationships" r:embed="rId1"/>
        <a:stretch>
          <a:fillRect/>
        </a:stretch>
      </xdr:blipFill>
      <xdr:spPr>
        <a:xfrm>
          <a:off x="13030200" y="0"/>
          <a:ext cx="2114842" cy="590550"/>
        </a:xfrm>
        <a:prstGeom prst="rect">
          <a:avLst/>
        </a:prstGeom>
      </xdr:spPr>
    </xdr:pic>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3"/>
  <sheetViews>
    <sheetView workbookViewId="0">
      <selection activeCell="B24" sqref="B24:C24"/>
    </sheetView>
  </sheetViews>
  <sheetFormatPr baseColWidth="10" defaultColWidth="8.796875" defaultRowHeight="13.8"/>
  <cols>
    <col min="1" max="1" width="20" style="3" customWidth="1"/>
    <col min="2" max="2" width="32.5" style="3" customWidth="1"/>
    <col min="3" max="3" width="109.3984375" style="3" customWidth="1"/>
    <col min="4" max="16384" width="8.796875" style="3"/>
  </cols>
  <sheetData>
    <row r="1" spans="1:3" ht="22.8">
      <c r="A1" s="1" t="s">
        <v>0</v>
      </c>
      <c r="B1" s="2"/>
      <c r="C1" s="2"/>
    </row>
    <row r="2" spans="1:3">
      <c r="A2" s="4" t="s">
        <v>1</v>
      </c>
      <c r="B2" s="2"/>
      <c r="C2" s="2"/>
    </row>
    <row r="4" spans="1:3">
      <c r="A4" s="5" t="s">
        <v>2</v>
      </c>
      <c r="B4" s="2"/>
      <c r="C4" s="2"/>
    </row>
    <row r="5" spans="1:3">
      <c r="A5" s="6" t="s">
        <v>3</v>
      </c>
      <c r="B5" s="7"/>
      <c r="C5" s="7"/>
    </row>
    <row r="6" spans="1:3">
      <c r="A6" s="8"/>
      <c r="B6" s="9"/>
      <c r="C6" s="9"/>
    </row>
    <row r="8" spans="1:3">
      <c r="A8" s="5" t="s">
        <v>4</v>
      </c>
      <c r="B8" s="2"/>
      <c r="C8" s="2"/>
    </row>
    <row r="9" spans="1:3">
      <c r="A9" s="10" t="s">
        <v>5</v>
      </c>
      <c r="B9" s="11" t="s">
        <v>6</v>
      </c>
      <c r="C9" s="12" t="s">
        <v>7</v>
      </c>
    </row>
    <row r="10" spans="1:3">
      <c r="A10" s="13">
        <v>1</v>
      </c>
      <c r="B10" s="14" t="s">
        <v>8</v>
      </c>
      <c r="C10" s="15" t="s">
        <v>9</v>
      </c>
    </row>
    <row r="11" spans="1:3">
      <c r="A11" s="16">
        <v>2</v>
      </c>
      <c r="B11" s="17" t="s">
        <v>10</v>
      </c>
      <c r="C11" s="18" t="s">
        <v>11</v>
      </c>
    </row>
    <row r="12" spans="1:3">
      <c r="A12" s="16">
        <v>3</v>
      </c>
      <c r="B12" s="17" t="s">
        <v>12</v>
      </c>
      <c r="C12" s="18" t="s">
        <v>13</v>
      </c>
    </row>
    <row r="13" spans="1:3">
      <c r="A13" s="16">
        <v>4</v>
      </c>
      <c r="B13" s="17" t="s">
        <v>14</v>
      </c>
      <c r="C13" s="18" t="s">
        <v>15</v>
      </c>
    </row>
    <row r="14" spans="1:3">
      <c r="A14" s="16">
        <v>5</v>
      </c>
      <c r="B14" s="17" t="s">
        <v>16</v>
      </c>
      <c r="C14" s="18" t="s">
        <v>17</v>
      </c>
    </row>
    <row r="15" spans="1:3" ht="26.4">
      <c r="A15" s="16">
        <v>6</v>
      </c>
      <c r="B15" s="17" t="s">
        <v>18</v>
      </c>
      <c r="C15" s="18" t="s">
        <v>19</v>
      </c>
    </row>
    <row r="16" spans="1:3" ht="26.4">
      <c r="A16" s="19">
        <v>7</v>
      </c>
      <c r="B16" s="20" t="s">
        <v>20</v>
      </c>
      <c r="C16" s="21" t="s">
        <v>21</v>
      </c>
    </row>
    <row r="18" spans="1:3">
      <c r="A18" s="5" t="s">
        <v>22</v>
      </c>
      <c r="B18" s="2"/>
      <c r="C18" s="2"/>
    </row>
    <row r="19" spans="1:3" ht="26.4">
      <c r="A19" s="22" t="s">
        <v>23</v>
      </c>
      <c r="B19" s="22" t="s">
        <v>24</v>
      </c>
      <c r="C19" s="22" t="s">
        <v>25</v>
      </c>
    </row>
    <row r="20" spans="1:3">
      <c r="A20" s="23" t="s">
        <v>26</v>
      </c>
      <c r="B20" s="24" t="s">
        <v>27</v>
      </c>
      <c r="C20" s="25" t="s">
        <v>28</v>
      </c>
    </row>
    <row r="21" spans="1:3" ht="26.4">
      <c r="A21" s="26" t="s">
        <v>29</v>
      </c>
      <c r="B21" s="27" t="s">
        <v>30</v>
      </c>
      <c r="C21" s="28" t="s">
        <v>31</v>
      </c>
    </row>
    <row r="23" spans="1:3">
      <c r="A23" s="5" t="s">
        <v>32</v>
      </c>
      <c r="B23" s="2"/>
      <c r="C23" s="2"/>
    </row>
    <row r="24" spans="1:3" ht="15.6">
      <c r="A24" s="29" t="s">
        <v>33</v>
      </c>
      <c r="B24" s="30" t="s">
        <v>34</v>
      </c>
      <c r="C24" s="31"/>
    </row>
    <row r="25" spans="1:3" ht="15.6">
      <c r="A25" s="29" t="s">
        <v>33</v>
      </c>
      <c r="B25" s="30" t="s">
        <v>35</v>
      </c>
      <c r="C25" s="31"/>
    </row>
    <row r="26" spans="1:3" ht="15.6">
      <c r="A26" s="29" t="s">
        <v>33</v>
      </c>
      <c r="B26" s="30" t="s">
        <v>36</v>
      </c>
      <c r="C26" s="31"/>
    </row>
    <row r="27" spans="1:3" ht="15.6">
      <c r="A27" s="29" t="s">
        <v>33</v>
      </c>
      <c r="B27" s="30" t="s">
        <v>37</v>
      </c>
      <c r="C27" s="31"/>
    </row>
    <row r="28" spans="1:3" ht="15.6">
      <c r="A28" s="29" t="s">
        <v>33</v>
      </c>
      <c r="B28" s="30" t="s">
        <v>38</v>
      </c>
      <c r="C28" s="31"/>
    </row>
    <row r="29" spans="1:3" ht="15.6">
      <c r="A29" s="29" t="s">
        <v>33</v>
      </c>
      <c r="B29" s="30" t="s">
        <v>39</v>
      </c>
      <c r="C29" s="31"/>
    </row>
    <row r="31" spans="1:3">
      <c r="A31" s="5" t="s">
        <v>40</v>
      </c>
      <c r="B31" s="2"/>
      <c r="C31" s="2"/>
    </row>
    <row r="32" spans="1:3">
      <c r="A32" s="6" t="s">
        <v>41</v>
      </c>
      <c r="B32" s="7"/>
      <c r="C32" s="7"/>
    </row>
    <row r="33" spans="1:3">
      <c r="A33" s="8"/>
      <c r="B33" s="9"/>
      <c r="C33" s="9"/>
    </row>
  </sheetData>
  <sheetProtection algorithmName="SHA-512" hashValue="MlOn9r68ACiMsJBb7AzTmMFyRik/pDliTz5zH/6NA1xQ/kp4AhV581uK4qDPpt7sfxJtSsw+UTWaUbf6w+FvtA==" saltValue="zLmIwr30N0DG3GO9v4D6pw==" spinCount="100000" sheet="1" objects="1" scenarios="1" formatCells="0" formatColumns="0" formatRows="0" sort="0" autoFilter="0" pivotTables="0"/>
  <mergeCells count="15">
    <mergeCell ref="B27:C27"/>
    <mergeCell ref="B28:C28"/>
    <mergeCell ref="B29:C29"/>
    <mergeCell ref="A31:C31"/>
    <mergeCell ref="A32:C33"/>
    <mergeCell ref="A18:C18"/>
    <mergeCell ref="A23:C23"/>
    <mergeCell ref="B24:C24"/>
    <mergeCell ref="B25:C25"/>
    <mergeCell ref="B26:C26"/>
    <mergeCell ref="A1:C1"/>
    <mergeCell ref="A2:C2"/>
    <mergeCell ref="A4:C4"/>
    <mergeCell ref="A5:C6"/>
    <mergeCell ref="A8:C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2"/>
  <sheetViews>
    <sheetView workbookViewId="0">
      <selection activeCell="C6" sqref="C6"/>
    </sheetView>
  </sheetViews>
  <sheetFormatPr baseColWidth="10" defaultColWidth="8.796875" defaultRowHeight="13.8"/>
  <cols>
    <col min="1" max="1" width="29" style="3" customWidth="1"/>
    <col min="2" max="2" width="47" style="3" customWidth="1"/>
    <col min="3" max="3" width="56" style="3" customWidth="1"/>
    <col min="4" max="4" width="42" style="3" customWidth="1"/>
    <col min="5" max="16384" width="8.796875" style="3"/>
  </cols>
  <sheetData>
    <row r="1" spans="1:4" ht="22.8">
      <c r="A1" s="1" t="s">
        <v>42</v>
      </c>
      <c r="B1" s="2"/>
      <c r="C1" s="2"/>
      <c r="D1" s="2"/>
    </row>
    <row r="2" spans="1:4">
      <c r="A2" s="4" t="s">
        <v>43</v>
      </c>
      <c r="B2" s="2"/>
      <c r="C2" s="2"/>
      <c r="D2" s="2"/>
    </row>
    <row r="4" spans="1:4">
      <c r="A4" s="32" t="s">
        <v>44</v>
      </c>
      <c r="B4" s="32" t="s">
        <v>45</v>
      </c>
      <c r="C4" s="32" t="s">
        <v>46</v>
      </c>
      <c r="D4" s="32" t="s">
        <v>47</v>
      </c>
    </row>
    <row r="5" spans="1:4">
      <c r="A5" s="33" t="s">
        <v>48</v>
      </c>
      <c r="B5" s="34" t="s">
        <v>49</v>
      </c>
      <c r="C5" s="34" t="s">
        <v>50</v>
      </c>
      <c r="D5" s="35" t="s">
        <v>51</v>
      </c>
    </row>
    <row r="6" spans="1:4">
      <c r="A6" s="36" t="s">
        <v>52</v>
      </c>
      <c r="B6" s="37" t="s">
        <v>53</v>
      </c>
      <c r="C6" s="37" t="s">
        <v>54</v>
      </c>
      <c r="D6" s="38" t="s">
        <v>55</v>
      </c>
    </row>
    <row r="7" spans="1:4">
      <c r="A7" s="36" t="s">
        <v>56</v>
      </c>
      <c r="B7" s="37" t="s">
        <v>57</v>
      </c>
      <c r="C7" s="37" t="s">
        <v>58</v>
      </c>
      <c r="D7" s="38" t="s">
        <v>59</v>
      </c>
    </row>
    <row r="8" spans="1:4">
      <c r="A8" s="36" t="s">
        <v>60</v>
      </c>
      <c r="B8" s="37" t="s">
        <v>61</v>
      </c>
      <c r="C8" s="37" t="s">
        <v>62</v>
      </c>
      <c r="D8" s="38" t="s">
        <v>63</v>
      </c>
    </row>
    <row r="9" spans="1:4">
      <c r="A9" s="36" t="s">
        <v>64</v>
      </c>
      <c r="B9" s="37" t="s">
        <v>65</v>
      </c>
      <c r="C9" s="37" t="s">
        <v>66</v>
      </c>
      <c r="D9" s="38" t="s">
        <v>67</v>
      </c>
    </row>
    <row r="10" spans="1:4">
      <c r="A10" s="36" t="s">
        <v>68</v>
      </c>
      <c r="B10" s="37" t="s">
        <v>69</v>
      </c>
      <c r="C10" s="37" t="s">
        <v>70</v>
      </c>
      <c r="D10" s="38" t="s">
        <v>71</v>
      </c>
    </row>
    <row r="11" spans="1:4" ht="34.200000000000003">
      <c r="A11" s="36" t="s">
        <v>72</v>
      </c>
      <c r="B11" s="37" t="s">
        <v>73</v>
      </c>
      <c r="C11" s="37" t="s">
        <v>74</v>
      </c>
      <c r="D11" s="38" t="s">
        <v>75</v>
      </c>
    </row>
    <row r="12" spans="1:4">
      <c r="A12" s="36" t="s">
        <v>76</v>
      </c>
      <c r="B12" s="37" t="s">
        <v>77</v>
      </c>
      <c r="C12" s="37" t="s">
        <v>78</v>
      </c>
      <c r="D12" s="38" t="s">
        <v>79</v>
      </c>
    </row>
    <row r="13" spans="1:4">
      <c r="A13" s="36" t="s">
        <v>80</v>
      </c>
      <c r="B13" s="37" t="s">
        <v>81</v>
      </c>
      <c r="C13" s="37" t="s">
        <v>82</v>
      </c>
      <c r="D13" s="38" t="s">
        <v>83</v>
      </c>
    </row>
    <row r="14" spans="1:4">
      <c r="A14" s="36" t="s">
        <v>84</v>
      </c>
      <c r="B14" s="37" t="s">
        <v>85</v>
      </c>
      <c r="C14" s="37" t="s">
        <v>86</v>
      </c>
      <c r="D14" s="38" t="s">
        <v>87</v>
      </c>
    </row>
    <row r="15" spans="1:4" ht="22.8">
      <c r="A15" s="36" t="s">
        <v>88</v>
      </c>
      <c r="B15" s="37" t="s">
        <v>89</v>
      </c>
      <c r="C15" s="37" t="s">
        <v>90</v>
      </c>
      <c r="D15" s="38" t="s">
        <v>91</v>
      </c>
    </row>
    <row r="16" spans="1:4" ht="22.8">
      <c r="A16" s="36" t="s">
        <v>92</v>
      </c>
      <c r="B16" s="37" t="s">
        <v>93</v>
      </c>
      <c r="C16" s="37" t="s">
        <v>94</v>
      </c>
      <c r="D16" s="38" t="s">
        <v>95</v>
      </c>
    </row>
    <row r="17" spans="1:4" ht="22.8">
      <c r="A17" s="36" t="s">
        <v>96</v>
      </c>
      <c r="B17" s="37" t="s">
        <v>97</v>
      </c>
      <c r="C17" s="37" t="s">
        <v>98</v>
      </c>
      <c r="D17" s="38" t="s">
        <v>99</v>
      </c>
    </row>
    <row r="18" spans="1:4" ht="22.8">
      <c r="A18" s="36" t="s">
        <v>100</v>
      </c>
      <c r="B18" s="37" t="s">
        <v>101</v>
      </c>
      <c r="C18" s="37" t="s">
        <v>102</v>
      </c>
      <c r="D18" s="38" t="s">
        <v>103</v>
      </c>
    </row>
    <row r="19" spans="1:4" ht="22.8">
      <c r="A19" s="39" t="s">
        <v>104</v>
      </c>
      <c r="B19" s="40" t="s">
        <v>105</v>
      </c>
      <c r="C19" s="40" t="s">
        <v>106</v>
      </c>
      <c r="D19" s="41" t="s">
        <v>107</v>
      </c>
    </row>
    <row r="21" spans="1:4">
      <c r="A21" s="42" t="s">
        <v>108</v>
      </c>
      <c r="B21" s="43"/>
      <c r="C21" s="43"/>
      <c r="D21" s="44"/>
    </row>
    <row r="22" spans="1:4">
      <c r="A22" s="45"/>
      <c r="B22" s="46"/>
      <c r="C22" s="46"/>
      <c r="D22" s="47"/>
    </row>
  </sheetData>
  <sheetProtection algorithmName="SHA-512" hashValue="zFohwjlRjC1dsBmMSSe+J9343VMniON+iYh4x8WCgMTcf2uXbWsfqrSrFb7ME7WvKpfF5ImMAd9DB7IioM1ylA==" saltValue="+zIrE1EmfgxE9l37kMEADA==" spinCount="100000" sheet="1" objects="1" scenarios="1" formatCells="0" formatColumns="0" formatRows="0" sort="0" autoFilter="0" pivotTables="0"/>
  <mergeCells count="3">
    <mergeCell ref="A1:D1"/>
    <mergeCell ref="A2:D2"/>
    <mergeCell ref="A21:D2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4"/>
  <sheetViews>
    <sheetView tabSelected="1" workbookViewId="0">
      <selection activeCell="G22" sqref="G22"/>
    </sheetView>
  </sheetViews>
  <sheetFormatPr baseColWidth="10" defaultColWidth="8.796875" defaultRowHeight="13.8"/>
  <cols>
    <col min="1" max="2" width="18" style="3" customWidth="1"/>
    <col min="3" max="3" width="15" style="3" customWidth="1"/>
    <col min="4" max="5" width="18" style="3" customWidth="1"/>
    <col min="6" max="6" width="15" style="3" customWidth="1"/>
    <col min="7" max="8" width="18" style="3" customWidth="1"/>
    <col min="9" max="9" width="15" style="3" customWidth="1"/>
    <col min="10" max="10" width="18" style="3" customWidth="1"/>
    <col min="11" max="16384" width="8.796875" style="3"/>
  </cols>
  <sheetData>
    <row r="1" spans="1:10" ht="22.8">
      <c r="A1" s="48" t="s">
        <v>109</v>
      </c>
      <c r="B1" s="49"/>
      <c r="C1" s="49"/>
      <c r="D1" s="49"/>
      <c r="E1" s="49"/>
      <c r="F1" s="49"/>
      <c r="G1" s="49"/>
      <c r="H1" s="49"/>
      <c r="I1" s="49"/>
      <c r="J1" s="49"/>
    </row>
    <row r="2" spans="1:10">
      <c r="A2" s="50" t="s">
        <v>110</v>
      </c>
      <c r="B2" s="49"/>
      <c r="C2" s="49"/>
      <c r="D2" s="49"/>
      <c r="E2" s="49"/>
      <c r="F2" s="49"/>
      <c r="G2" s="49"/>
      <c r="H2" s="49"/>
      <c r="I2" s="49"/>
      <c r="J2" s="49"/>
    </row>
    <row r="3" spans="1:10">
      <c r="A3" s="51"/>
      <c r="B3" s="51"/>
      <c r="C3" s="51"/>
      <c r="D3" s="51"/>
      <c r="E3" s="51"/>
      <c r="F3" s="51"/>
      <c r="G3" s="51"/>
      <c r="H3" s="51"/>
      <c r="I3" s="51"/>
      <c r="J3" s="51"/>
    </row>
    <row r="4" spans="1:10">
      <c r="A4" s="52" t="s">
        <v>111</v>
      </c>
      <c r="B4" s="49"/>
      <c r="C4" s="49"/>
      <c r="D4" s="49"/>
      <c r="E4" s="49"/>
      <c r="F4" s="49"/>
      <c r="G4" s="49"/>
      <c r="H4" s="49"/>
      <c r="I4" s="49"/>
      <c r="J4" s="49"/>
    </row>
    <row r="5" spans="1:10">
      <c r="A5" s="53" t="s">
        <v>112</v>
      </c>
      <c r="B5" s="54" t="s">
        <v>56</v>
      </c>
      <c r="C5" s="51"/>
      <c r="D5" s="55" t="s">
        <v>60</v>
      </c>
      <c r="E5" s="56">
        <v>46204</v>
      </c>
      <c r="F5" s="51"/>
      <c r="G5" s="55" t="s">
        <v>113</v>
      </c>
      <c r="H5" s="57">
        <v>0.02</v>
      </c>
      <c r="I5" s="55" t="s">
        <v>114</v>
      </c>
      <c r="J5" s="54" t="s">
        <v>115</v>
      </c>
    </row>
    <row r="6" spans="1:10" ht="24">
      <c r="A6" s="58" t="s">
        <v>116</v>
      </c>
      <c r="B6" s="59" t="s">
        <v>117</v>
      </c>
      <c r="C6" s="60"/>
      <c r="D6" s="60"/>
      <c r="E6" s="60"/>
      <c r="F6" s="60"/>
      <c r="G6" s="60"/>
      <c r="H6" s="61"/>
      <c r="I6" s="55" t="s">
        <v>118</v>
      </c>
      <c r="J6" s="54"/>
    </row>
    <row r="7" spans="1:10">
      <c r="A7" s="62" t="str">
        <f>IF(B5="Pago / salida","Para pagos: la alternativa con menor valor presente suele tener menor costo financiero.","Para cobros: la alternativa con mayor valor presente suele aportar mayor valor financiero.")</f>
        <v>Para pagos: la alternativa con menor valor presente suele tener menor costo financiero.</v>
      </c>
      <c r="B7" s="63"/>
      <c r="C7" s="63"/>
      <c r="D7" s="63"/>
      <c r="E7" s="63"/>
      <c r="F7" s="63"/>
      <c r="G7" s="63"/>
      <c r="H7" s="63"/>
      <c r="I7" s="63"/>
      <c r="J7" s="64"/>
    </row>
    <row r="8" spans="1:10">
      <c r="A8" s="51"/>
      <c r="B8" s="51"/>
      <c r="C8" s="51"/>
      <c r="D8" s="51"/>
      <c r="E8" s="51"/>
      <c r="F8" s="51"/>
      <c r="G8" s="51"/>
      <c r="H8" s="51"/>
      <c r="I8" s="51"/>
      <c r="J8" s="51"/>
    </row>
    <row r="9" spans="1:10">
      <c r="A9" s="52" t="s">
        <v>119</v>
      </c>
      <c r="B9" s="49"/>
      <c r="C9" s="49"/>
      <c r="D9" s="49"/>
      <c r="E9" s="49"/>
      <c r="F9" s="49"/>
      <c r="G9" s="49"/>
      <c r="H9" s="49"/>
      <c r="I9" s="49"/>
      <c r="J9" s="49"/>
    </row>
    <row r="10" spans="1:10">
      <c r="A10" s="65" t="s">
        <v>48</v>
      </c>
      <c r="B10" s="66" t="s">
        <v>120</v>
      </c>
      <c r="C10" s="67"/>
      <c r="D10" s="68"/>
      <c r="E10" s="66" t="s">
        <v>121</v>
      </c>
      <c r="F10" s="67"/>
      <c r="G10" s="68"/>
      <c r="H10" s="66" t="s">
        <v>122</v>
      </c>
      <c r="I10" s="67"/>
      <c r="J10" s="68"/>
    </row>
    <row r="11" spans="1:10">
      <c r="A11" s="51"/>
      <c r="B11" s="51"/>
      <c r="C11" s="51"/>
      <c r="D11" s="51"/>
      <c r="E11" s="51"/>
      <c r="F11" s="51"/>
      <c r="G11" s="51"/>
      <c r="H11" s="51"/>
      <c r="I11" s="51"/>
      <c r="J11" s="51"/>
    </row>
    <row r="12" spans="1:10">
      <c r="A12" s="69" t="s">
        <v>64</v>
      </c>
      <c r="B12" s="69" t="s">
        <v>123</v>
      </c>
      <c r="C12" s="69" t="s">
        <v>124</v>
      </c>
      <c r="D12" s="69" t="s">
        <v>125</v>
      </c>
      <c r="E12" s="69" t="s">
        <v>126</v>
      </c>
      <c r="F12" s="69" t="s">
        <v>127</v>
      </c>
      <c r="G12" s="69" t="s">
        <v>128</v>
      </c>
      <c r="H12" s="69" t="s">
        <v>129</v>
      </c>
      <c r="I12" s="69" t="s">
        <v>130</v>
      </c>
      <c r="J12" s="69" t="s">
        <v>131</v>
      </c>
    </row>
    <row r="13" spans="1:10">
      <c r="A13" s="70" t="s">
        <v>132</v>
      </c>
      <c r="B13" s="71">
        <v>30000</v>
      </c>
      <c r="C13" s="72">
        <v>46204</v>
      </c>
      <c r="D13" s="73">
        <f>IF(OR(B13="",C13="",$H$5=""),"",IF(C13&lt;$E$5,"",B13/(1+$H$5)^((C13-$E$5)/30.4375)))</f>
        <v>30000</v>
      </c>
      <c r="E13" s="71">
        <v>10800</v>
      </c>
      <c r="F13" s="72">
        <v>46235</v>
      </c>
      <c r="G13" s="73">
        <f>IF(OR(E13="",F13="",$H$5=""),"",IF(F13&lt;$E$5,"",E13/(1+$H$5)^((F13-$E$5)/30.4375)))</f>
        <v>10584.361108001756</v>
      </c>
      <c r="H13" s="71">
        <v>33000</v>
      </c>
      <c r="I13" s="72">
        <v>46388</v>
      </c>
      <c r="J13" s="73">
        <f>IF(OR(H13="",I13="",$H$5=""),"",IF(I13&lt;$E$5,"",H13/(1+$H$5)^((I13-$E$5)/30.4375)))</f>
        <v>29276.853566266363</v>
      </c>
    </row>
    <row r="14" spans="1:10">
      <c r="A14" s="74" t="s">
        <v>133</v>
      </c>
      <c r="B14" s="75"/>
      <c r="C14" s="76"/>
      <c r="D14" s="77" t="str">
        <f t="shared" ref="D13:D18" si="0">IF(OR(B14="",C14="",$H$5=""),"",IF(C14&lt;$E$5,"",B14/(1+$H$5)^((C14-$E$5)/30.4375)))</f>
        <v/>
      </c>
      <c r="E14" s="75">
        <v>10800</v>
      </c>
      <c r="F14" s="76">
        <v>46266</v>
      </c>
      <c r="G14" s="77">
        <f>IF(OR(E14="",F14="",$H$5=""),"",IF(F14&lt;$E$5,"",E14/(1+$H$5)^((F14-$E$5)/30.4375)))</f>
        <v>10373.027783757423</v>
      </c>
      <c r="H14" s="75"/>
      <c r="I14" s="76"/>
      <c r="J14" s="77" t="str">
        <f t="shared" ref="J13:J18" si="1">IF(OR(H14="",I14="",$H$5=""),"",IF(I14&lt;$E$5,"",H14/(1+$H$5)^((I14-$E$5)/30.4375)))</f>
        <v/>
      </c>
    </row>
    <row r="15" spans="1:10">
      <c r="A15" s="74" t="s">
        <v>134</v>
      </c>
      <c r="B15" s="75"/>
      <c r="C15" s="76"/>
      <c r="D15" s="77" t="str">
        <f t="shared" si="0"/>
        <v/>
      </c>
      <c r="E15" s="75">
        <v>10800</v>
      </c>
      <c r="F15" s="76">
        <v>46296</v>
      </c>
      <c r="G15" s="77">
        <f t="shared" ref="G13:G18" si="2">IF(OR(E15="",F15="",$H$5=""),"",IF(F15&lt;$E$5,"",E15/(1+$H$5)^((F15-$E$5)/30.4375)))</f>
        <v>10172.530152132244</v>
      </c>
      <c r="H15" s="75"/>
      <c r="I15" s="76"/>
      <c r="J15" s="77" t="str">
        <f t="shared" si="1"/>
        <v/>
      </c>
    </row>
    <row r="16" spans="1:10">
      <c r="A16" s="74" t="s">
        <v>135</v>
      </c>
      <c r="B16" s="75"/>
      <c r="C16" s="76"/>
      <c r="D16" s="77" t="str">
        <f t="shared" si="0"/>
        <v/>
      </c>
      <c r="E16" s="75"/>
      <c r="F16" s="76"/>
      <c r="G16" s="77" t="str">
        <f t="shared" si="2"/>
        <v/>
      </c>
      <c r="H16" s="75"/>
      <c r="I16" s="76"/>
      <c r="J16" s="77" t="str">
        <f t="shared" si="1"/>
        <v/>
      </c>
    </row>
    <row r="17" spans="1:10">
      <c r="A17" s="74" t="s">
        <v>136</v>
      </c>
      <c r="B17" s="75"/>
      <c r="C17" s="76"/>
      <c r="D17" s="77" t="str">
        <f t="shared" si="0"/>
        <v/>
      </c>
      <c r="E17" s="75"/>
      <c r="F17" s="76"/>
      <c r="G17" s="77" t="str">
        <f t="shared" si="2"/>
        <v/>
      </c>
      <c r="H17" s="75"/>
      <c r="I17" s="76"/>
      <c r="J17" s="77" t="str">
        <f t="shared" si="1"/>
        <v/>
      </c>
    </row>
    <row r="18" spans="1:10">
      <c r="A18" s="78" t="s">
        <v>137</v>
      </c>
      <c r="B18" s="79"/>
      <c r="C18" s="80"/>
      <c r="D18" s="81" t="str">
        <f t="shared" si="0"/>
        <v/>
      </c>
      <c r="E18" s="79"/>
      <c r="F18" s="80"/>
      <c r="G18" s="81" t="str">
        <f t="shared" si="2"/>
        <v/>
      </c>
      <c r="H18" s="79"/>
      <c r="I18" s="80"/>
      <c r="J18" s="81" t="str">
        <f t="shared" si="1"/>
        <v/>
      </c>
    </row>
    <row r="19" spans="1:10">
      <c r="A19" s="51"/>
      <c r="B19" s="51"/>
      <c r="C19" s="51"/>
      <c r="D19" s="51"/>
      <c r="E19" s="51"/>
      <c r="F19" s="51"/>
      <c r="G19" s="51"/>
      <c r="H19" s="51"/>
      <c r="I19" s="51"/>
      <c r="J19" s="51"/>
    </row>
    <row r="20" spans="1:10">
      <c r="A20" s="51"/>
      <c r="B20" s="51"/>
      <c r="C20" s="51"/>
      <c r="D20" s="51"/>
      <c r="E20" s="51"/>
      <c r="F20" s="51"/>
      <c r="G20" s="51"/>
      <c r="H20" s="51"/>
      <c r="I20" s="51"/>
      <c r="J20" s="51"/>
    </row>
    <row r="21" spans="1:10">
      <c r="A21" s="52" t="s">
        <v>138</v>
      </c>
      <c r="B21" s="49"/>
      <c r="C21" s="49"/>
      <c r="D21" s="49"/>
      <c r="E21" s="49"/>
      <c r="F21" s="49"/>
      <c r="G21" s="49"/>
      <c r="H21" s="49"/>
      <c r="I21" s="49"/>
      <c r="J21" s="49"/>
    </row>
    <row r="22" spans="1:10">
      <c r="A22" s="51"/>
      <c r="B22" s="51"/>
      <c r="C22" s="51"/>
      <c r="D22" s="51"/>
      <c r="E22" s="51"/>
      <c r="F22" s="51"/>
      <c r="G22" s="51"/>
      <c r="H22" s="51"/>
      <c r="I22" s="51"/>
      <c r="J22" s="51"/>
    </row>
    <row r="23" spans="1:10">
      <c r="A23" s="69" t="s">
        <v>139</v>
      </c>
      <c r="B23" s="69" t="str">
        <f>IF(B10="","Alternativa A",B10)</f>
        <v>Pago de contado</v>
      </c>
      <c r="C23" s="69" t="str">
        <f>IF(E10="","Alternativa B",E10)</f>
        <v>3 cuotas mensuales</v>
      </c>
      <c r="D23" s="69" t="str">
        <f>IF(H10="","Alternativa C",H10)</f>
        <v>Pago diferido a 6 meses</v>
      </c>
      <c r="E23" s="51"/>
      <c r="F23" s="82" t="str">
        <f>"Valores en "&amp;IF($J$5="Otra",IF($J$6&lt;&gt;"",$J$6,"Otra"),$J$5)</f>
        <v>Valores en MXN</v>
      </c>
      <c r="G23" s="83"/>
      <c r="H23" s="83"/>
      <c r="I23" s="83"/>
      <c r="J23" s="84"/>
    </row>
    <row r="24" spans="1:10">
      <c r="A24" s="85" t="s">
        <v>140</v>
      </c>
      <c r="B24" s="86">
        <f>IF(COUNT(B13:B18)=0,"",SUM(B13:B18))</f>
        <v>30000</v>
      </c>
      <c r="C24" s="87">
        <f>IF(COUNT(E13:E18)=0,"",SUM(E13:E18))</f>
        <v>32400</v>
      </c>
      <c r="D24" s="88">
        <f>IF(COUNT(H13:H18)=0,"",SUM(H13:H18))</f>
        <v>33000</v>
      </c>
      <c r="E24" s="51"/>
      <c r="F24" s="89" t="s">
        <v>141</v>
      </c>
      <c r="G24" s="90"/>
      <c r="H24" s="90"/>
      <c r="I24" s="90"/>
      <c r="J24" s="91"/>
    </row>
    <row r="25" spans="1:10">
      <c r="A25" s="92" t="s">
        <v>142</v>
      </c>
      <c r="B25" s="93">
        <f>IF(COUNT(B13:B18)=0,"",SUM(D13:D18))</f>
        <v>30000</v>
      </c>
      <c r="C25" s="94">
        <f>IF(COUNT(E13:E18)=0,"",SUM(G13:G18))</f>
        <v>31129.919043891423</v>
      </c>
      <c r="D25" s="95">
        <f>IF(COUNT(H13:H18)=0,"",SUM(J13:J18))</f>
        <v>29276.853566266363</v>
      </c>
      <c r="E25" s="51"/>
      <c r="F25" s="96"/>
      <c r="G25" s="97"/>
      <c r="H25" s="97"/>
      <c r="I25" s="97"/>
      <c r="J25" s="98"/>
    </row>
    <row r="26" spans="1:10">
      <c r="A26" s="92" t="s">
        <v>84</v>
      </c>
      <c r="B26" s="93">
        <f>IF(COUNT(B13:B18)=0,"",SUMIF(C13:C18,$E$5,B13:B18))</f>
        <v>30000</v>
      </c>
      <c r="C26" s="94">
        <f>IF(COUNT(E13:E18)=0,"",SUMIF(F13:F18,$E$5,E13:E18))</f>
        <v>0</v>
      </c>
      <c r="D26" s="95">
        <f>IF(COUNT(H13:H18)=0,"",SUMIF(I13:I18,$E$5,H13:H18))</f>
        <v>0</v>
      </c>
      <c r="E26" s="51"/>
      <c r="F26" s="96"/>
      <c r="G26" s="97"/>
      <c r="H26" s="97"/>
      <c r="I26" s="97"/>
      <c r="J26" s="98"/>
    </row>
    <row r="27" spans="1:10" ht="24">
      <c r="A27" s="99" t="s">
        <v>88</v>
      </c>
      <c r="B27" s="100">
        <f>IF(B25="","",IF($B$5="Pago / salida",ROUND(B25-MIN($B$25:$D$25),2),ROUND(MAX($B$25:$D$25)-B25,2)))</f>
        <v>723.15</v>
      </c>
      <c r="C27" s="101">
        <f>IF(C25="","",IF($B$5="Pago / salida",ROUND(C25-MIN($B$25:$D$25),2),ROUND(MAX($B$25:$D$25)-C25,2)))</f>
        <v>1853.07</v>
      </c>
      <c r="D27" s="102">
        <f>IF(D25="","",IF($B$5="Pago / salida",ROUND(D25-MIN($B$25:$D$25),2),ROUND(MAX($B$25:$D$25)-D25,2)))</f>
        <v>0</v>
      </c>
      <c r="E27" s="103"/>
      <c r="F27" s="104"/>
      <c r="G27" s="105"/>
      <c r="H27" s="105"/>
      <c r="I27" s="105"/>
      <c r="J27" s="106"/>
    </row>
    <row r="28" spans="1:10">
      <c r="A28" s="51"/>
      <c r="B28" s="51"/>
      <c r="C28" s="51"/>
      <c r="D28" s="51"/>
      <c r="E28" s="51"/>
      <c r="F28" s="51"/>
      <c r="G28" s="51"/>
      <c r="H28" s="51"/>
      <c r="I28" s="51"/>
      <c r="J28" s="51"/>
    </row>
    <row r="29" spans="1:10">
      <c r="A29" s="52" t="s">
        <v>143</v>
      </c>
      <c r="B29" s="49"/>
      <c r="C29" s="49"/>
      <c r="D29" s="49"/>
      <c r="E29" s="49"/>
      <c r="F29" s="49"/>
      <c r="G29" s="49"/>
      <c r="H29" s="49"/>
      <c r="I29" s="49"/>
      <c r="J29" s="49"/>
    </row>
    <row r="30" spans="1:10">
      <c r="A30" s="107" t="str">
        <f>IF(COUNT($B$25:$D$25)=0,"Completa al menos una alternativa para obtener una recomendación.",IF(OR(COUNTIFS($B$13:$B$18,"&lt;&gt;",$C$13:$C$18,"")+COUNTIFS($B$13:$B$18,"",$C$13:$C$18,"&lt;&gt;")&gt;0,COUNTIFS($E$13:$E$18,"&lt;&gt;",$F$13:$F$18,"")+COUNTIFS($E$13:$E$18,"",$F$13:$F$18,"&lt;&gt;")&gt;0,COUNTIFS($H$13:$H$18,"&lt;&gt;",$I$13:$I$18,"")+COUNTIFS($H$13:$H$18,"",$I$13:$I$18,"&lt;&gt;")&gt;0),"Completa el monto y la fecha de cada flujo antes de revisar la recomendación.",IF(OR(AND(COUNT($B$13:$B$18)&gt;0,$B$10=""),AND(COUNT($E$13:$E$18)&gt;0,$E$10=""),AND(COUNT($H$13:$H$18)&gt;0,$H$10="")),"Nombra cada alternativa antes de revisar la recomendación.",IF(COUNTIFS($C$13:$C$18,"&lt;"&amp;$E$5,$C$13:$C$18,"&lt;&gt;")+COUNTIFS($F$13:$F$18,"&lt;"&amp;$E$5,$F$13:$F$18,"&lt;&gt;")+COUNTIFS($I$13:$I$18,"&lt;"&amp;$E$5,$I$13:$I$18,"&lt;&gt;")&gt;0,"Corrige las fechas anteriores a la fecha de comparación.",IF(COUNTIF($B$27:$D$27,0)&gt;1,"Hay empate en valor presente. Compara caja, riesgo y condiciones comerciales.",IF($B$5="Pago / salida","Para pagos, la alternativa con menor valor presente es: "&amp;INDEX($B$23:$D$23,1,MATCH(MIN($B$25:$D$25),$B$25:$D$25,0))&amp;".","Para cobros, la alternativa con mayor valor presente es: "&amp;INDEX($B$23:$D$23,1,MATCH(MAX($B$25:$D$25),$B$25:$D$25,0))&amp;"."))))))</f>
        <v>Para pagos, la alternativa con menor valor presente es: Pago diferido a 6 meses.</v>
      </c>
      <c r="B30" s="108"/>
      <c r="C30" s="108"/>
      <c r="D30" s="108"/>
      <c r="E30" s="108"/>
      <c r="F30" s="108"/>
      <c r="G30" s="108"/>
      <c r="H30" s="108"/>
      <c r="I30" s="108"/>
      <c r="J30" s="109"/>
    </row>
    <row r="31" spans="1:10">
      <c r="A31" s="110"/>
      <c r="B31" s="111"/>
      <c r="C31" s="111"/>
      <c r="D31" s="111"/>
      <c r="E31" s="111"/>
      <c r="F31" s="111"/>
      <c r="G31" s="111"/>
      <c r="H31" s="111"/>
      <c r="I31" s="111"/>
      <c r="J31" s="112"/>
    </row>
    <row r="32" spans="1:10">
      <c r="A32" s="51"/>
      <c r="B32" s="51"/>
      <c r="C32" s="51"/>
      <c r="D32" s="51"/>
      <c r="E32" s="51"/>
      <c r="F32" s="51"/>
      <c r="G32" s="51"/>
      <c r="H32" s="51"/>
      <c r="I32" s="51"/>
      <c r="J32" s="51"/>
    </row>
    <row r="33" spans="1:10" ht="26.4" customHeight="1">
      <c r="A33" s="113" t="s">
        <v>144</v>
      </c>
      <c r="B33" s="114"/>
      <c r="C33" s="114"/>
      <c r="D33" s="114"/>
      <c r="E33" s="114"/>
      <c r="F33" s="114"/>
      <c r="G33" s="114"/>
      <c r="H33" s="114"/>
      <c r="I33" s="114"/>
      <c r="J33" s="115"/>
    </row>
    <row r="34" spans="1:10">
      <c r="A34" s="51"/>
      <c r="B34" s="51"/>
      <c r="C34" s="51"/>
      <c r="D34" s="51"/>
      <c r="E34" s="51"/>
      <c r="F34" s="51"/>
      <c r="G34" s="51"/>
      <c r="H34" s="51"/>
      <c r="I34" s="51"/>
      <c r="J34" s="51"/>
    </row>
  </sheetData>
  <sheetProtection algorithmName="SHA-512" hashValue="VhvEaKFm+pJmyxhw88EgGGfXey3JJ4/JnoHLhexoOdf/0I/cjuA9pzTzWxEt2E2cVcfVp//77TGu6efCDsTc4A==" saltValue="zWQaSo36yUQYHowl7VQFhQ==" spinCount="100000" sheet="1" objects="1" scenarios="1" formatCells="0" formatColumns="0" formatRows="0" sort="0" autoFilter="0" pivotTables="0"/>
  <mergeCells count="15">
    <mergeCell ref="F23:J23"/>
    <mergeCell ref="F24:J27"/>
    <mergeCell ref="A29:J29"/>
    <mergeCell ref="A30:J31"/>
    <mergeCell ref="A33:J33"/>
    <mergeCell ref="A9:J9"/>
    <mergeCell ref="B10:D10"/>
    <mergeCell ref="E10:G10"/>
    <mergeCell ref="H10:J10"/>
    <mergeCell ref="A21:J21"/>
    <mergeCell ref="A1:J1"/>
    <mergeCell ref="A2:J2"/>
    <mergeCell ref="A4:J4"/>
    <mergeCell ref="B6:H6"/>
    <mergeCell ref="A7:J7"/>
  </mergeCells>
  <conditionalFormatting sqref="B13:B18">
    <cfRule type="expression" dxfId="10" priority="4">
      <formula>AND(C13&lt;&gt;"",B13="")</formula>
    </cfRule>
  </conditionalFormatting>
  <conditionalFormatting sqref="B25:D25">
    <cfRule type="expression" dxfId="9" priority="10">
      <formula>AND(B25&lt;&gt;"",B25=MIN($B$25:$D$25),$B$5="Pago / salida")</formula>
    </cfRule>
    <cfRule type="expression" dxfId="8" priority="11">
      <formula>AND(B25&lt;&gt;"",B25=MAX($B$25:$D$25),$B$5="Cobro / ingreso")</formula>
    </cfRule>
  </conditionalFormatting>
  <conditionalFormatting sqref="C13:C18">
    <cfRule type="expression" dxfId="7" priority="1">
      <formula>AND(C13&lt;&gt;"",C13&lt;$E$5)</formula>
    </cfRule>
    <cfRule type="expression" dxfId="6" priority="7">
      <formula>AND(B13&lt;&gt;"",C13="")</formula>
    </cfRule>
  </conditionalFormatting>
  <conditionalFormatting sqref="E13:E18">
    <cfRule type="expression" dxfId="5" priority="5">
      <formula>AND(F13&lt;&gt;"",E13="")</formula>
    </cfRule>
  </conditionalFormatting>
  <conditionalFormatting sqref="F13:F18">
    <cfRule type="expression" dxfId="4" priority="2">
      <formula>AND(F13&lt;&gt;"",F13&lt;$E$5)</formula>
    </cfRule>
    <cfRule type="expression" dxfId="3" priority="8">
      <formula>AND(E13&lt;&gt;"",F13="")</formula>
    </cfRule>
  </conditionalFormatting>
  <conditionalFormatting sqref="H13:H18">
    <cfRule type="expression" dxfId="2" priority="6">
      <formula>AND(I13&lt;&gt;"",H13="")</formula>
    </cfRule>
  </conditionalFormatting>
  <conditionalFormatting sqref="I13:I18">
    <cfRule type="expression" dxfId="1" priority="3">
      <formula>AND(I13&lt;&gt;"",I13&lt;$E$5)</formula>
    </cfRule>
    <cfRule type="expression" dxfId="0" priority="9">
      <formula>AND(H13&lt;&gt;"",I13="")</formula>
    </cfRule>
  </conditionalFormatting>
  <dataValidations count="6">
    <dataValidation type="list" showInputMessage="1" showErrorMessage="1" errorTitle="Dato no válido" error="Selecciona una opción de la lista." promptTitle="Tipo de decisión" prompt="Elige Pago / salida o Cobro / ingreso." sqref="B5" xr:uid="{00000000-0002-0000-0200-000000000000}">
      <formula1>"Pago / salida,Cobro / ingreso"</formula1>
    </dataValidation>
    <dataValidation type="list" showInputMessage="1" showErrorMessage="1" errorTitle="Dato no válido" error="Selecciona una moneda de la lista." promptTitle="Moneda" prompt="Usa una sola moneda en todas las alternativas." sqref="J5" xr:uid="{00000000-0002-0000-0200-000001000000}">
      <formula1>"MXN,USD,COP,CLP,ARS,PEN,Otra"</formula1>
    </dataValidation>
    <dataValidation type="date" showErrorMessage="1" errorTitle="Fecha no válida" error="Ingresa una fecha entre 2020 y 2100." sqref="E5" xr:uid="{00000000-0002-0000-0200-000002000000}">
      <formula1>DATE(2020,1,1)</formula1>
      <formula2>DATE(2100,12,31)</formula2>
    </dataValidation>
    <dataValidation type="decimal" showErrorMessage="1" errorTitle="Tasa no válida" error="Ingresa una tasa mensual entre 0% y 100%." sqref="H5" xr:uid="{00000000-0002-0000-0200-000003000000}">
      <formula1>0</formula1>
      <formula2>1</formula2>
    </dataValidation>
    <dataValidation type="decimal" operator="greaterThan" allowBlank="1" showErrorMessage="1" errorTitle="Monto no válido" error="Ingresa un monto mayor que cero." sqref="B13:B18 H13:H18 E13:E18" xr:uid="{00000000-0002-0000-0200-000004000000}">
      <formula1>0</formula1>
    </dataValidation>
    <dataValidation type="custom" allowBlank="1" showInputMessage="1" showErrorMessage="1" errorTitle="Fecha no válida" error="Ingresa una fecha válida igual o posterior a la fecha de comparación." promptTitle="Fecha del flujo" prompt="Ingresa una fecha válida igual o posterior a la fecha de comparación." sqref="C13:C18 I13:I18 F13:F18" xr:uid="{00000000-0002-0000-0200-000007000000}">
      <formula1>OR(C13="",AND(ISNUMBER(C13),C13&gt;=$E$5))</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1. Instrucciones</vt:lpstr>
      <vt:lpstr>2. Glosario</vt:lpstr>
      <vt:lpstr>3. Comparador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Jairo Gelvez</cp:lastModifiedBy>
  <dcterms:modified xsi:type="dcterms:W3CDTF">2026-06-29T12:46:39Z</dcterms:modified>
</cp:coreProperties>
</file>