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F8B195A-25D1-44BE-911A-F5AE2C2C54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Calculador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5" i="3" l="1"/>
  <c r="Z35" i="3"/>
  <c r="Y35" i="3"/>
  <c r="X35" i="3"/>
  <c r="W35" i="3"/>
  <c r="V35" i="3"/>
  <c r="U35" i="3"/>
  <c r="T35" i="3"/>
  <c r="S35" i="3"/>
  <c r="J35" i="3"/>
  <c r="AA34" i="3"/>
  <c r="Z34" i="3"/>
  <c r="Y34" i="3"/>
  <c r="X34" i="3"/>
  <c r="W34" i="3"/>
  <c r="V34" i="3"/>
  <c r="U34" i="3"/>
  <c r="T34" i="3"/>
  <c r="S34" i="3"/>
  <c r="J34" i="3"/>
  <c r="AA33" i="3"/>
  <c r="Z33" i="3"/>
  <c r="Y33" i="3"/>
  <c r="X33" i="3"/>
  <c r="W33" i="3"/>
  <c r="V33" i="3"/>
  <c r="U33" i="3"/>
  <c r="T33" i="3"/>
  <c r="S33" i="3"/>
  <c r="J33" i="3"/>
  <c r="AA32" i="3"/>
  <c r="Z32" i="3"/>
  <c r="Y32" i="3"/>
  <c r="X32" i="3"/>
  <c r="W32" i="3"/>
  <c r="V32" i="3"/>
  <c r="U32" i="3"/>
  <c r="T32" i="3"/>
  <c r="S32" i="3"/>
  <c r="J32" i="3"/>
  <c r="AA31" i="3"/>
  <c r="Z31" i="3"/>
  <c r="Y31" i="3"/>
  <c r="X31" i="3"/>
  <c r="W31" i="3"/>
  <c r="V31" i="3"/>
  <c r="U31" i="3"/>
  <c r="T31" i="3"/>
  <c r="S31" i="3"/>
  <c r="J31" i="3"/>
  <c r="AA30" i="3"/>
  <c r="Z30" i="3"/>
  <c r="Y30" i="3"/>
  <c r="X30" i="3"/>
  <c r="W30" i="3"/>
  <c r="V30" i="3"/>
  <c r="U30" i="3"/>
  <c r="T30" i="3"/>
  <c r="S30" i="3"/>
  <c r="J30" i="3"/>
  <c r="AA29" i="3"/>
  <c r="Z29" i="3"/>
  <c r="Y29" i="3"/>
  <c r="X29" i="3"/>
  <c r="W29" i="3"/>
  <c r="V29" i="3"/>
  <c r="U29" i="3"/>
  <c r="T29" i="3"/>
  <c r="S29" i="3"/>
  <c r="J29" i="3"/>
  <c r="AA28" i="3"/>
  <c r="Z28" i="3"/>
  <c r="Y28" i="3"/>
  <c r="X28" i="3"/>
  <c r="W28" i="3"/>
  <c r="V28" i="3"/>
  <c r="U28" i="3"/>
  <c r="T28" i="3"/>
  <c r="S28" i="3"/>
  <c r="J28" i="3"/>
  <c r="AA27" i="3"/>
  <c r="Z27" i="3"/>
  <c r="Y27" i="3"/>
  <c r="X27" i="3"/>
  <c r="W27" i="3"/>
  <c r="V27" i="3"/>
  <c r="U27" i="3"/>
  <c r="T27" i="3"/>
  <c r="S27" i="3"/>
  <c r="J27" i="3"/>
  <c r="AA26" i="3"/>
  <c r="Z26" i="3"/>
  <c r="Y26" i="3"/>
  <c r="X26" i="3"/>
  <c r="W26" i="3"/>
  <c r="V26" i="3"/>
  <c r="U26" i="3"/>
  <c r="T26" i="3"/>
  <c r="S26" i="3"/>
  <c r="J26" i="3"/>
  <c r="AA25" i="3"/>
  <c r="Z25" i="3"/>
  <c r="Y25" i="3"/>
  <c r="X25" i="3"/>
  <c r="W25" i="3"/>
  <c r="V25" i="3"/>
  <c r="U25" i="3"/>
  <c r="T25" i="3"/>
  <c r="S25" i="3"/>
  <c r="J25" i="3"/>
  <c r="AA24" i="3"/>
  <c r="Z24" i="3"/>
  <c r="Y24" i="3"/>
  <c r="X24" i="3"/>
  <c r="W24" i="3"/>
  <c r="V24" i="3"/>
  <c r="U24" i="3"/>
  <c r="T24" i="3"/>
  <c r="S24" i="3"/>
  <c r="J24" i="3"/>
  <c r="AA23" i="3"/>
  <c r="Z23" i="3"/>
  <c r="Y23" i="3"/>
  <c r="X23" i="3"/>
  <c r="W23" i="3"/>
  <c r="V23" i="3"/>
  <c r="U23" i="3"/>
  <c r="T23" i="3"/>
  <c r="S23" i="3"/>
  <c r="J23" i="3"/>
  <c r="AA22" i="3"/>
  <c r="Z22" i="3"/>
  <c r="Y22" i="3"/>
  <c r="X22" i="3"/>
  <c r="W22" i="3"/>
  <c r="V22" i="3"/>
  <c r="U22" i="3"/>
  <c r="T22" i="3"/>
  <c r="S22" i="3"/>
  <c r="J22" i="3"/>
  <c r="AA21" i="3"/>
  <c r="Z21" i="3"/>
  <c r="Y21" i="3"/>
  <c r="X21" i="3"/>
  <c r="W21" i="3"/>
  <c r="V21" i="3"/>
  <c r="U21" i="3"/>
  <c r="T21" i="3"/>
  <c r="S21" i="3"/>
  <c r="J21" i="3"/>
  <c r="AA20" i="3"/>
  <c r="Z20" i="3"/>
  <c r="Y20" i="3"/>
  <c r="X20" i="3"/>
  <c r="W20" i="3"/>
  <c r="V20" i="3"/>
  <c r="U20" i="3"/>
  <c r="T20" i="3"/>
  <c r="S20" i="3"/>
  <c r="J20" i="3"/>
  <c r="AA19" i="3"/>
  <c r="Z19" i="3"/>
  <c r="Y19" i="3"/>
  <c r="X19" i="3"/>
  <c r="W19" i="3"/>
  <c r="V19" i="3"/>
  <c r="U19" i="3"/>
  <c r="T19" i="3"/>
  <c r="S19" i="3"/>
  <c r="J19" i="3"/>
  <c r="AA18" i="3"/>
  <c r="Z18" i="3"/>
  <c r="Y18" i="3"/>
  <c r="X18" i="3"/>
  <c r="W18" i="3"/>
  <c r="V18" i="3"/>
  <c r="U18" i="3"/>
  <c r="T18" i="3"/>
  <c r="S18" i="3"/>
  <c r="J18" i="3"/>
  <c r="AA17" i="3"/>
  <c r="Z17" i="3"/>
  <c r="Y17" i="3"/>
  <c r="X17" i="3"/>
  <c r="W17" i="3"/>
  <c r="V17" i="3"/>
  <c r="U17" i="3"/>
  <c r="T17" i="3"/>
  <c r="S17" i="3"/>
  <c r="J17" i="3"/>
  <c r="AA16" i="3"/>
  <c r="Z16" i="3"/>
  <c r="Y16" i="3"/>
  <c r="X16" i="3"/>
  <c r="W16" i="3"/>
  <c r="V16" i="3"/>
  <c r="U16" i="3"/>
  <c r="T16" i="3"/>
  <c r="S16" i="3"/>
  <c r="J16" i="3"/>
  <c r="X15" i="3"/>
  <c r="Z15" i="3" s="1"/>
  <c r="U15" i="3"/>
  <c r="T15" i="3"/>
  <c r="S15" i="3"/>
  <c r="W15" i="3" s="1"/>
  <c r="Y15" i="3" s="1"/>
  <c r="J15" i="3"/>
  <c r="V15" i="3" s="1"/>
  <c r="AA15" i="3" s="1"/>
  <c r="X14" i="3"/>
  <c r="V14" i="3"/>
  <c r="AA14" i="3" s="1"/>
  <c r="U14" i="3"/>
  <c r="T14" i="3"/>
  <c r="S14" i="3"/>
  <c r="J14" i="3"/>
  <c r="X13" i="3"/>
  <c r="U13" i="3"/>
  <c r="T13" i="3"/>
  <c r="S13" i="3"/>
  <c r="J13" i="3"/>
  <c r="V13" i="3" s="1"/>
  <c r="AA13" i="3" s="1"/>
  <c r="X12" i="3"/>
  <c r="U12" i="3"/>
  <c r="T12" i="3"/>
  <c r="S12" i="3"/>
  <c r="J12" i="3"/>
  <c r="V12" i="3" s="1"/>
  <c r="AA12" i="3" s="1"/>
  <c r="X11" i="3"/>
  <c r="V11" i="3"/>
  <c r="AA11" i="3" s="1"/>
  <c r="U11" i="3"/>
  <c r="T11" i="3"/>
  <c r="S11" i="3"/>
  <c r="J11" i="3"/>
  <c r="A5" i="3"/>
  <c r="W13" i="3" l="1"/>
  <c r="V5" i="3"/>
  <c r="W12" i="3"/>
  <c r="Y12" i="3" s="1"/>
  <c r="O5" i="3"/>
  <c r="W14" i="3"/>
  <c r="W11" i="3"/>
  <c r="Z11" i="3" l="1"/>
  <c r="H5" i="3" s="1"/>
  <c r="Y11" i="3"/>
  <c r="Z14" i="3"/>
  <c r="Y14" i="3"/>
  <c r="Z12" i="3"/>
  <c r="Z13" i="3"/>
  <c r="Y13" i="3"/>
</calcChain>
</file>

<file path=xl/sharedStrings.xml><?xml version="1.0" encoding="utf-8"?>
<sst xmlns="http://schemas.openxmlformats.org/spreadsheetml/2006/main" count="190" uniqueCount="164">
  <si>
    <t>Plantilla de stock de seguridad y punto de reorden</t>
  </si>
  <si>
    <t>Plantilla básica-intermedia para tiendas, ecommerce y pequeños negocios. El ejemplo es ficticio: borra únicamente las celdas azul claro y reemplázalas por tus datos.</t>
  </si>
  <si>
    <t>Cómo usar la plantilla</t>
  </si>
  <si>
    <t>Paso</t>
  </si>
  <si>
    <t>Qué debes hacer</t>
  </si>
  <si>
    <t>Recomendación práctica</t>
  </si>
  <si>
    <t>1. Conserva el ejemplo o bórralo</t>
  </si>
  <si>
    <t>Puedes usar el ejemplo como guía. Para empezar desde cero, borra solo las celdas azul claro de las filas 11 a 35.</t>
  </si>
  <si>
    <t>No borres las columnas grises: contienen fórmulas automáticas.</t>
  </si>
  <si>
    <t>2. Registra el producto</t>
  </si>
  <si>
    <t>Completa código de producto (opcional), nombre, categoría y proveedor.</t>
  </si>
  <si>
    <t>Usa el mismo código que manejas en tu tienda, sistema o catálogo.</t>
  </si>
  <si>
    <t>3. Completa inventario y costo</t>
  </si>
  <si>
    <t>Indica stock actual, tránsito confirmado y costo unitario.</t>
  </si>
  <si>
    <t>Registra solo pedidos en tránsito que realmente llegarán.</t>
  </si>
  <si>
    <t>4. Indica el lead time real</t>
  </si>
  <si>
    <t>Escribe los días reales que tarda el proveedor desde que haces el pedido hasta que recibes la mercancía.</t>
  </si>
  <si>
    <t>No uses el plazo prometido si normalmente llega tarde.</t>
  </si>
  <si>
    <t>5. Elige la protección</t>
  </si>
  <si>
    <t>Selecciona Baja, Media, Alta o Muy alta según el impacto de quedarte sin producto.</t>
  </si>
  <si>
    <t>La plantilla asigna el factor Z automáticamente.</t>
  </si>
  <si>
    <t>6. Registra 8 semanas de ventas</t>
  </si>
  <si>
    <t>Escribe las unidades vendidas en cada una de las últimas ocho semanas.</t>
  </si>
  <si>
    <t>No incluyas semanas en las que el producto estuvo agotado si eso redujo la venta real.</t>
  </si>
  <si>
    <t>7. Revisa resultados</t>
  </si>
  <si>
    <t>La calculadora muestra stock de seguridad, punto de reorden y estado.</t>
  </si>
  <si>
    <t>REORDENAR significa que la posición estimada está igual o por debajo del punto de reorden.</t>
  </si>
  <si>
    <t>Cómo leer los resultados</t>
  </si>
  <si>
    <t>Resultado</t>
  </si>
  <si>
    <t>Qué significa</t>
  </si>
  <si>
    <t>Qué hacer</t>
  </si>
  <si>
    <t>Stock de seguridad</t>
  </si>
  <si>
    <t>Unidades de respaldo para cubrir cambios normales de venta durante el lead time.</t>
  </si>
  <si>
    <t>Mantén esa reserva dentro de tu inventario total.</t>
  </si>
  <si>
    <t>Punto de reorden</t>
  </si>
  <si>
    <t>Nivel que indica cuándo debes hacer un pedido.</t>
  </si>
  <si>
    <t>Revisa el producto cuando tu posición estimada llegue a este punto.</t>
  </si>
  <si>
    <t>Posición de inventario estimada</t>
  </si>
  <si>
    <t>Stock actual más pedidos en tránsito confirmados.</t>
  </si>
  <si>
    <t>No es una cantidad de compra; es una referencia de cobertura.</t>
  </si>
  <si>
    <t>Faltante frente al punto de reorden</t>
  </si>
  <si>
    <t>Unidades que faltan para volver al punto de reorden.</t>
  </si>
  <si>
    <t>Es una alerta de reposición, no una orden final de compra.</t>
  </si>
  <si>
    <t>Capital en reserva</t>
  </si>
  <si>
    <t>Costo de las unidades mantenidas como stock de seguridad.</t>
  </si>
  <si>
    <t>Úsalo para revisar cuánto dinero queda inmovilizado.</t>
  </si>
  <si>
    <t>Límites y supuestos de esta versión</t>
  </si>
  <si>
    <t>•</t>
  </si>
  <si>
    <t>Capacidad</t>
  </si>
  <si>
    <t>Hasta 25 productos.</t>
  </si>
  <si>
    <t>Datos mínimos</t>
  </si>
  <si>
    <t>Producto, stock actual, tránsito, costo, lead time, protección y 8 semanas de ventas.</t>
  </si>
  <si>
    <t>Modelo</t>
  </si>
  <si>
    <t>Calcula la reserva según la variación de ventas y supone un lead time relativamente estable.</t>
  </si>
  <si>
    <t>Cantidad de compra</t>
  </si>
  <si>
    <t>No calcula una orden de compra completa. Para eso se necesitan lote mínimo, cobertura objetivo, presupuesto y espacio.</t>
  </si>
  <si>
    <t>Revisión</t>
  </si>
  <si>
    <t>Actualiza ventas y lead time como mínimo una vez al mes.</t>
  </si>
  <si>
    <t>Glosario de términos y equivalencias de protección</t>
  </si>
  <si>
    <t>Usa este glosario para entender los conceptos de la calculadora. La tabla de protección alimenta automáticamente el factor Z de la hoja Calculadora.</t>
  </si>
  <si>
    <t>Término</t>
  </si>
  <si>
    <t>Explicación simple</t>
  </si>
  <si>
    <t>Para qué sirve</t>
  </si>
  <si>
    <t>Protección</t>
  </si>
  <si>
    <t>Nivel de servicio</t>
  </si>
  <si>
    <t>Factor Z</t>
  </si>
  <si>
    <t>Código de producto</t>
  </si>
  <si>
    <t>Identificador interno o SKU del producto. Es opcional, pero recomendable.</t>
  </si>
  <si>
    <t>Relacionar la hoja con tu catálogo o sistema.</t>
  </si>
  <si>
    <t>Baja</t>
  </si>
  <si>
    <t>90%</t>
  </si>
  <si>
    <t>Stock actual</t>
  </si>
  <si>
    <t>Unidades disponibles físicamente hoy.</t>
  </si>
  <si>
    <t>Conocer el inventario real.</t>
  </si>
  <si>
    <t>Media</t>
  </si>
  <si>
    <t>95%</t>
  </si>
  <si>
    <t>En tránsito</t>
  </si>
  <si>
    <t>Unidades ya pedidas y confirmadas que aún no llegan.</t>
  </si>
  <si>
    <t>Estimar cobertura próxima.</t>
  </si>
  <si>
    <t>Alta</t>
  </si>
  <si>
    <t>98%</t>
  </si>
  <si>
    <t>Lead time</t>
  </si>
  <si>
    <t>Días reales que tarda el proveedor desde el pedido hasta la recepción.</t>
  </si>
  <si>
    <t>Calcular cuánto inventario necesitas mientras esperas.</t>
  </si>
  <si>
    <t>Muy alta</t>
  </si>
  <si>
    <t>99%</t>
  </si>
  <si>
    <t>Nivel de respaldo elegido según el riesgo de quedarte sin el producto.</t>
  </si>
  <si>
    <t>Definir el factor Z.</t>
  </si>
  <si>
    <t>Número que convierte la protección elegida en unidades de reserva.</t>
  </si>
  <si>
    <t>Aumentar o reducir el stock de seguridad.</t>
  </si>
  <si>
    <t>Cómo usar la protección</t>
  </si>
  <si>
    <t>Variación semanal</t>
  </si>
  <si>
    <t>Qué tanto cambian las ventas entre una semana y otra.</t>
  </si>
  <si>
    <t>Medir la incertidumbre de demanda.</t>
  </si>
  <si>
    <t>Producto fácil de sustituir o reponer.</t>
  </si>
  <si>
    <t>Reserva menor.</t>
  </si>
  <si>
    <t>Reserva de unidades para cubrir variaciones de venta durante el lead time.</t>
  </si>
  <si>
    <t>Reducir faltantes.</t>
  </si>
  <si>
    <t>Producto importante con ventas constantes.</t>
  </si>
  <si>
    <t>Reserva razonable.</t>
  </si>
  <si>
    <t>Nivel de inventario que indica cuándo debes comprar.</t>
  </si>
  <si>
    <t>Actuar antes de llegar a un nivel riesgoso.</t>
  </si>
  <si>
    <t>Producto rentable, muy vendido o difícil de reponer.</t>
  </si>
  <si>
    <t>Reserva mayor.</t>
  </si>
  <si>
    <t>Comparar tu cobertura frente al punto de reorden.</t>
  </si>
  <si>
    <t>Producto esencial para operar o cumplir pedidos.</t>
  </si>
  <si>
    <t>Máxima protección de esta plantilla.</t>
  </si>
  <si>
    <t>Diferencia entre el punto de reorden y la posición estimada, cuando existe.</t>
  </si>
  <si>
    <t>Ver una alerta de reposición.</t>
  </si>
  <si>
    <t>Costo unitario multiplicado por el stock de seguridad.</t>
  </si>
  <si>
    <t>Medir dinero inmovilizado en la reserva.</t>
  </si>
  <si>
    <t>Calculadora de stock de seguridad y punto de reorden</t>
  </si>
  <si>
    <t>Reemplaza únicamente las celdas azul claro. Los resultados se muestran cuando completes los datos obligatorios. El ejemplo es ficticio.</t>
  </si>
  <si>
    <t>PRODUCTOS ANALIZADOS</t>
  </si>
  <si>
    <t>PRODUCTOS PARA REORDENAR</t>
  </si>
  <si>
    <t>UNIDADES DE STOCK DE SEGURIDAD</t>
  </si>
  <si>
    <t>CAPITAL EN RESERVA</t>
  </si>
  <si>
    <t>Azul claro = captura manual | Gris = cálculo automático | Para calcular: producto, stock, costo, lead time, protección y 8 semanas de ventas</t>
  </si>
  <si>
    <t>Producto y proveedor</t>
  </si>
  <si>
    <t>Inventario y protección</t>
  </si>
  <si>
    <t>Ventas semanales</t>
  </si>
  <si>
    <t>Resultados automáticos</t>
  </si>
  <si>
    <t>Código
de producto</t>
  </si>
  <si>
    <t>Producto</t>
  </si>
  <si>
    <t>Categoría</t>
  </si>
  <si>
    <t>Proveedor</t>
  </si>
  <si>
    <t>Stock
actual</t>
  </si>
  <si>
    <t>En tránsito
(confirmado)</t>
  </si>
  <si>
    <t>Costo
unitario</t>
  </si>
  <si>
    <t>Lead time
(días)</t>
  </si>
  <si>
    <t>Factor
Z</t>
  </si>
  <si>
    <t>S1</t>
  </si>
  <si>
    <t>S2</t>
  </si>
  <si>
    <t>S3</t>
  </si>
  <si>
    <t>S4</t>
  </si>
  <si>
    <t>S5</t>
  </si>
  <si>
    <t>S6</t>
  </si>
  <si>
    <t>S7</t>
  </si>
  <si>
    <t>S8</t>
  </si>
  <si>
    <t>Venta prom.
semanal</t>
  </si>
  <si>
    <t>Variación
semanal</t>
  </si>
  <si>
    <t>Lead time
(semanas)</t>
  </si>
  <si>
    <t>Stock de
seguridad</t>
  </si>
  <si>
    <t>Punto de
reorden</t>
  </si>
  <si>
    <t>Posición de
inventario estimada</t>
  </si>
  <si>
    <t>Faltante frente
al punto de reorden</t>
  </si>
  <si>
    <t>Estado</t>
  </si>
  <si>
    <t>Capital en
reserva</t>
  </si>
  <si>
    <t>TER-750-NV</t>
  </si>
  <si>
    <t>Botella térmica 750 ml</t>
  </si>
  <si>
    <t>Termos</t>
  </si>
  <si>
    <t>Termos Andinos</t>
  </si>
  <si>
    <t>TER-450-GR</t>
  </si>
  <si>
    <t>Taza térmica 450 ml</t>
  </si>
  <si>
    <t>CAF-KIT-01</t>
  </si>
  <si>
    <t>Kit café filtro</t>
  </si>
  <si>
    <t>Café</t>
  </si>
  <si>
    <t>Café del Norte</t>
  </si>
  <si>
    <t>EMP-CAJ-M</t>
  </si>
  <si>
    <t>Caja de envío mediana</t>
  </si>
  <si>
    <t>Empaque</t>
  </si>
  <si>
    <t>PackPro</t>
  </si>
  <si>
    <t>CAF-FIL-02</t>
  </si>
  <si>
    <t>Filtro reusable de repuesto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</si>
</sst>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7">
    <font>
      <sz val="11"/>
      <name val="Carlito"/>
    </font>
    <font>
      <b/>
      <sz val="16"/>
      <color rgb="FFFFFFFF"/>
      <name val="Carlito"/>
    </font>
    <font>
      <i/>
      <sz val="10"/>
      <color rgb="FF17324D"/>
      <name val="Carlito"/>
    </font>
    <font>
      <b/>
      <sz val="11"/>
      <color rgb="FFFFFFFF"/>
      <name val="Carlito"/>
    </font>
    <font>
      <b/>
      <sz val="10"/>
      <color rgb="FF17324D"/>
      <name val="Carlito"/>
    </font>
    <font>
      <sz val="10"/>
      <color rgb="FF17324D"/>
      <name val="Carlito"/>
    </font>
    <font>
      <b/>
      <sz val="14"/>
      <color rgb="FF17324D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062F5F"/>
      </patternFill>
    </fill>
    <fill>
      <patternFill patternType="solid">
        <fgColor rgb="FFEAF1F8"/>
      </patternFill>
    </fill>
    <fill>
      <patternFill patternType="solid">
        <fgColor rgb="FFEAF4FC"/>
      </patternFill>
    </fill>
    <fill>
      <patternFill patternType="solid">
        <fgColor rgb="FFF1F4F8"/>
      </patternFill>
    </fill>
    <fill>
      <patternFill patternType="solid">
        <fgColor rgb="FF062F5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DCEA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" fontId="5" fillId="4" borderId="0" xfId="0" applyNumberFormat="1" applyFont="1" applyFill="1" applyAlignment="1">
      <alignment vertical="center"/>
    </xf>
    <xf numFmtId="164" fontId="5" fillId="4" borderId="0" xfId="0" applyNumberFormat="1" applyFont="1" applyFill="1" applyAlignment="1">
      <alignment vertical="center"/>
    </xf>
    <xf numFmtId="2" fontId="5" fillId="5" borderId="0" xfId="0" applyNumberFormat="1" applyFont="1" applyFill="1" applyAlignment="1">
      <alignment vertical="center"/>
    </xf>
    <xf numFmtId="1" fontId="5" fillId="5" borderId="0" xfId="0" applyNumberFormat="1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  <xf numFmtId="49" fontId="5" fillId="4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left" vertical="center" wrapText="1"/>
    </xf>
    <xf numFmtId="0" fontId="0" fillId="7" borderId="0" xfId="0" applyFill="1"/>
    <xf numFmtId="0" fontId="2" fillId="8" borderId="0" xfId="0" applyFont="1" applyFill="1" applyAlignment="1">
      <alignment vertical="center" wrapText="1"/>
    </xf>
    <xf numFmtId="0" fontId="0" fillId="7" borderId="0" xfId="0" applyFill="1" applyAlignment="1">
      <alignment wrapText="1"/>
    </xf>
    <xf numFmtId="0" fontId="3" fillId="6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left" vertical="center" wrapText="1"/>
    </xf>
    <xf numFmtId="0" fontId="4" fillId="7" borderId="0" xfId="0" applyFont="1" applyFill="1" applyAlignment="1">
      <alignment horizontal="center" vertical="top" wrapText="1"/>
    </xf>
    <xf numFmtId="0" fontId="5" fillId="7" borderId="0" xfId="0" applyFont="1" applyFill="1" applyAlignment="1">
      <alignment vertical="top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 applyProtection="1">
      <alignment horizontal="center" vertical="center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9" fontId="5" fillId="7" borderId="0" xfId="0" applyNumberFormat="1" applyFont="1" applyFill="1" applyAlignment="1" applyProtection="1">
      <alignment vertical="top" wrapText="1"/>
      <protection locked="0"/>
    </xf>
    <xf numFmtId="2" fontId="5" fillId="7" borderId="0" xfId="0" applyNumberFormat="1" applyFont="1" applyFill="1" applyAlignment="1" applyProtection="1">
      <alignment vertical="top" wrapText="1"/>
      <protection locked="0"/>
    </xf>
    <xf numFmtId="0" fontId="0" fillId="7" borderId="0" xfId="0" applyFill="1" applyProtection="1">
      <protection locked="0"/>
    </xf>
    <xf numFmtId="0" fontId="3" fillId="6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4"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8D7834-AD01-4652-B5DA-0AAB0869D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73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15928F-E3A4-4F56-BEA6-D9B665E7D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E16" sqref="E16"/>
    </sheetView>
  </sheetViews>
  <sheetFormatPr baseColWidth="10" defaultColWidth="8.796875" defaultRowHeight="13.8"/>
  <cols>
    <col min="1" max="1" width="27.19921875" style="17" bestFit="1" customWidth="1"/>
    <col min="2" max="2" width="65.59765625" style="17" customWidth="1"/>
    <col min="3" max="3" width="73.59765625" style="17" customWidth="1"/>
    <col min="4" max="16384" width="8.796875" style="17"/>
  </cols>
  <sheetData>
    <row r="1" spans="1:3" ht="21">
      <c r="A1" s="16" t="s">
        <v>0</v>
      </c>
      <c r="B1" s="16"/>
      <c r="C1" s="16"/>
    </row>
    <row r="2" spans="1:3">
      <c r="A2" s="18" t="s">
        <v>1</v>
      </c>
      <c r="B2" s="18"/>
      <c r="C2" s="18"/>
    </row>
    <row r="3" spans="1:3">
      <c r="A3" s="19"/>
      <c r="B3" s="19"/>
      <c r="C3" s="19"/>
    </row>
    <row r="4" spans="1:3">
      <c r="A4" s="20" t="s">
        <v>2</v>
      </c>
      <c r="B4" s="20"/>
      <c r="C4" s="20"/>
    </row>
    <row r="5" spans="1:3">
      <c r="A5" s="21" t="s">
        <v>3</v>
      </c>
      <c r="B5" s="22" t="s">
        <v>4</v>
      </c>
      <c r="C5" s="22" t="s">
        <v>5</v>
      </c>
    </row>
    <row r="6" spans="1:3" ht="26.4">
      <c r="A6" s="23" t="s">
        <v>6</v>
      </c>
      <c r="B6" s="24" t="s">
        <v>7</v>
      </c>
      <c r="C6" s="24" t="s">
        <v>8</v>
      </c>
    </row>
    <row r="7" spans="1:3">
      <c r="A7" s="23" t="s">
        <v>9</v>
      </c>
      <c r="B7" s="24" t="s">
        <v>10</v>
      </c>
      <c r="C7" s="24" t="s">
        <v>11</v>
      </c>
    </row>
    <row r="8" spans="1:3">
      <c r="A8" s="23" t="s">
        <v>12</v>
      </c>
      <c r="B8" s="24" t="s">
        <v>13</v>
      </c>
      <c r="C8" s="24" t="s">
        <v>14</v>
      </c>
    </row>
    <row r="9" spans="1:3" ht="26.4">
      <c r="A9" s="23" t="s">
        <v>15</v>
      </c>
      <c r="B9" s="24" t="s">
        <v>16</v>
      </c>
      <c r="C9" s="24" t="s">
        <v>17</v>
      </c>
    </row>
    <row r="10" spans="1:3">
      <c r="A10" s="23" t="s">
        <v>18</v>
      </c>
      <c r="B10" s="24" t="s">
        <v>19</v>
      </c>
      <c r="C10" s="24" t="s">
        <v>20</v>
      </c>
    </row>
    <row r="11" spans="1:3">
      <c r="A11" s="23" t="s">
        <v>21</v>
      </c>
      <c r="B11" s="24" t="s">
        <v>22</v>
      </c>
      <c r="C11" s="24" t="s">
        <v>23</v>
      </c>
    </row>
    <row r="12" spans="1:3">
      <c r="A12" s="23" t="s">
        <v>24</v>
      </c>
      <c r="B12" s="24" t="s">
        <v>25</v>
      </c>
      <c r="C12" s="24" t="s">
        <v>26</v>
      </c>
    </row>
    <row r="13" spans="1:3">
      <c r="A13" s="19"/>
      <c r="B13" s="19"/>
      <c r="C13" s="19"/>
    </row>
    <row r="14" spans="1:3">
      <c r="A14" s="20" t="s">
        <v>27</v>
      </c>
      <c r="B14" s="20"/>
      <c r="C14" s="20"/>
    </row>
    <row r="15" spans="1:3">
      <c r="A15" s="22" t="s">
        <v>28</v>
      </c>
      <c r="B15" s="22" t="s">
        <v>29</v>
      </c>
      <c r="C15" s="22" t="s">
        <v>30</v>
      </c>
    </row>
    <row r="16" spans="1:3">
      <c r="A16" s="24" t="s">
        <v>31</v>
      </c>
      <c r="B16" s="24" t="s">
        <v>32</v>
      </c>
      <c r="C16" s="24" t="s">
        <v>33</v>
      </c>
    </row>
    <row r="17" spans="1:3">
      <c r="A17" s="24" t="s">
        <v>34</v>
      </c>
      <c r="B17" s="24" t="s">
        <v>35</v>
      </c>
      <c r="C17" s="24" t="s">
        <v>36</v>
      </c>
    </row>
    <row r="18" spans="1:3">
      <c r="A18" s="24" t="s">
        <v>37</v>
      </c>
      <c r="B18" s="24" t="s">
        <v>38</v>
      </c>
      <c r="C18" s="24" t="s">
        <v>39</v>
      </c>
    </row>
    <row r="19" spans="1:3">
      <c r="A19" s="24" t="s">
        <v>40</v>
      </c>
      <c r="B19" s="24" t="s">
        <v>41</v>
      </c>
      <c r="C19" s="24" t="s">
        <v>42</v>
      </c>
    </row>
    <row r="20" spans="1:3">
      <c r="A20" s="24" t="s">
        <v>43</v>
      </c>
      <c r="B20" s="24" t="s">
        <v>44</v>
      </c>
      <c r="C20" s="24" t="s">
        <v>45</v>
      </c>
    </row>
    <row r="21" spans="1:3">
      <c r="A21" s="19"/>
      <c r="B21" s="19"/>
      <c r="C21" s="19"/>
    </row>
    <row r="22" spans="1:3">
      <c r="A22" s="20" t="s">
        <v>46</v>
      </c>
      <c r="B22" s="20"/>
      <c r="C22" s="20"/>
    </row>
    <row r="23" spans="1:3">
      <c r="A23" s="24" t="s">
        <v>47</v>
      </c>
      <c r="B23" s="24" t="s">
        <v>48</v>
      </c>
      <c r="C23" s="24" t="s">
        <v>49</v>
      </c>
    </row>
    <row r="24" spans="1:3">
      <c r="A24" s="24" t="s">
        <v>47</v>
      </c>
      <c r="B24" s="24" t="s">
        <v>50</v>
      </c>
      <c r="C24" s="24" t="s">
        <v>51</v>
      </c>
    </row>
    <row r="25" spans="1:3">
      <c r="A25" s="24" t="s">
        <v>47</v>
      </c>
      <c r="B25" s="24" t="s">
        <v>52</v>
      </c>
      <c r="C25" s="24" t="s">
        <v>53</v>
      </c>
    </row>
    <row r="26" spans="1:3" ht="26.4">
      <c r="A26" s="24" t="s">
        <v>47</v>
      </c>
      <c r="B26" s="24" t="s">
        <v>54</v>
      </c>
      <c r="C26" s="24" t="s">
        <v>55</v>
      </c>
    </row>
    <row r="27" spans="1:3">
      <c r="A27" s="24" t="s">
        <v>47</v>
      </c>
      <c r="B27" s="24" t="s">
        <v>56</v>
      </c>
      <c r="C27" s="24" t="s">
        <v>57</v>
      </c>
    </row>
  </sheetData>
  <sheetProtection algorithmName="SHA-512" hashValue="j0DlpC+VsECXr1Krep3Ey0oq6NHr1HPxzV9XDVWxitIFsF3DNyijME+eVxVCM8jsVPPyRLyEVy/K9RDJlaIjqQ==" saltValue="zIyRPACZMTji3MG4i2uNQg==" spinCount="100000" sheet="1" objects="1" scenarios="1" formatCells="0" formatColumns="0" formatRows="0" sort="0" autoFilter="0" pivotTables="0"/>
  <mergeCells count="5">
    <mergeCell ref="A1:C1"/>
    <mergeCell ref="A2:C2"/>
    <mergeCell ref="A4:C4"/>
    <mergeCell ref="A14:C14"/>
    <mergeCell ref="A22:C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G28" sqref="G28"/>
    </sheetView>
  </sheetViews>
  <sheetFormatPr baseColWidth="10" defaultColWidth="8.796875" defaultRowHeight="13.8"/>
  <cols>
    <col min="1" max="1" width="23" style="17" customWidth="1"/>
    <col min="2" max="2" width="51" style="17" customWidth="1"/>
    <col min="3" max="3" width="39.796875" style="17" customWidth="1"/>
    <col min="4" max="5" width="3" style="17" customWidth="1"/>
    <col min="6" max="6" width="17" style="17" customWidth="1"/>
    <col min="7" max="7" width="38.3984375" style="17" bestFit="1" customWidth="1"/>
    <col min="8" max="8" width="27.3984375" style="17" bestFit="1" customWidth="1"/>
    <col min="9" max="16384" width="8.796875" style="17"/>
  </cols>
  <sheetData>
    <row r="1" spans="1:8" ht="21">
      <c r="A1" s="25" t="s">
        <v>58</v>
      </c>
      <c r="B1" s="25"/>
      <c r="C1" s="25"/>
      <c r="D1" s="25"/>
      <c r="E1" s="25"/>
      <c r="F1" s="25"/>
      <c r="G1" s="25"/>
      <c r="H1" s="25"/>
    </row>
    <row r="2" spans="1:8">
      <c r="A2" s="18" t="s">
        <v>59</v>
      </c>
      <c r="B2" s="18"/>
      <c r="C2" s="18"/>
      <c r="D2" s="18"/>
      <c r="E2" s="18"/>
      <c r="F2" s="18"/>
      <c r="G2" s="18"/>
      <c r="H2" s="18"/>
    </row>
    <row r="4" spans="1:8">
      <c r="A4" s="26" t="s">
        <v>60</v>
      </c>
      <c r="B4" s="26" t="s">
        <v>61</v>
      </c>
      <c r="C4" s="26" t="s">
        <v>62</v>
      </c>
      <c r="F4" s="27" t="s">
        <v>63</v>
      </c>
      <c r="G4" s="27" t="s">
        <v>64</v>
      </c>
      <c r="H4" s="27" t="s">
        <v>65</v>
      </c>
    </row>
    <row r="5" spans="1:8" ht="26.4">
      <c r="A5" s="24" t="s">
        <v>66</v>
      </c>
      <c r="B5" s="24" t="s">
        <v>67</v>
      </c>
      <c r="C5" s="24" t="s">
        <v>68</v>
      </c>
      <c r="F5" s="28" t="s">
        <v>69</v>
      </c>
      <c r="G5" s="29" t="s">
        <v>70</v>
      </c>
      <c r="H5" s="30">
        <v>1.28</v>
      </c>
    </row>
    <row r="6" spans="1:8">
      <c r="A6" s="24" t="s">
        <v>71</v>
      </c>
      <c r="B6" s="24" t="s">
        <v>72</v>
      </c>
      <c r="C6" s="24" t="s">
        <v>73</v>
      </c>
      <c r="F6" s="28" t="s">
        <v>74</v>
      </c>
      <c r="G6" s="29" t="s">
        <v>75</v>
      </c>
      <c r="H6" s="30">
        <v>1.65</v>
      </c>
    </row>
    <row r="7" spans="1:8">
      <c r="A7" s="24" t="s">
        <v>76</v>
      </c>
      <c r="B7" s="24" t="s">
        <v>77</v>
      </c>
      <c r="C7" s="24" t="s">
        <v>78</v>
      </c>
      <c r="F7" s="28" t="s">
        <v>79</v>
      </c>
      <c r="G7" s="29" t="s">
        <v>80</v>
      </c>
      <c r="H7" s="30">
        <v>2.0499999999999998</v>
      </c>
    </row>
    <row r="8" spans="1:8" ht="26.4">
      <c r="A8" s="24" t="s">
        <v>81</v>
      </c>
      <c r="B8" s="24" t="s">
        <v>82</v>
      </c>
      <c r="C8" s="24" t="s">
        <v>83</v>
      </c>
      <c r="F8" s="28" t="s">
        <v>84</v>
      </c>
      <c r="G8" s="29" t="s">
        <v>85</v>
      </c>
      <c r="H8" s="30">
        <v>2.33</v>
      </c>
    </row>
    <row r="9" spans="1:8" ht="26.4">
      <c r="A9" s="24" t="s">
        <v>63</v>
      </c>
      <c r="B9" s="24" t="s">
        <v>86</v>
      </c>
      <c r="C9" s="24" t="s">
        <v>87</v>
      </c>
      <c r="F9" s="31"/>
      <c r="G9" s="31"/>
      <c r="H9" s="31"/>
    </row>
    <row r="10" spans="1:8" ht="26.4">
      <c r="A10" s="24" t="s">
        <v>65</v>
      </c>
      <c r="B10" s="24" t="s">
        <v>88</v>
      </c>
      <c r="C10" s="24" t="s">
        <v>89</v>
      </c>
      <c r="F10" s="32" t="s">
        <v>90</v>
      </c>
      <c r="G10" s="32"/>
      <c r="H10" s="32"/>
    </row>
    <row r="11" spans="1:8">
      <c r="A11" s="24" t="s">
        <v>91</v>
      </c>
      <c r="B11" s="24" t="s">
        <v>92</v>
      </c>
      <c r="C11" s="24" t="s">
        <v>93</v>
      </c>
      <c r="F11" s="28" t="s">
        <v>69</v>
      </c>
      <c r="G11" s="28" t="s">
        <v>94</v>
      </c>
      <c r="H11" s="28" t="s">
        <v>95</v>
      </c>
    </row>
    <row r="12" spans="1:8" ht="26.4">
      <c r="A12" s="24" t="s">
        <v>31</v>
      </c>
      <c r="B12" s="24" t="s">
        <v>96</v>
      </c>
      <c r="C12" s="24" t="s">
        <v>97</v>
      </c>
      <c r="F12" s="28" t="s">
        <v>74</v>
      </c>
      <c r="G12" s="28" t="s">
        <v>98</v>
      </c>
      <c r="H12" s="28" t="s">
        <v>99</v>
      </c>
    </row>
    <row r="13" spans="1:8" ht="26.4">
      <c r="A13" s="24" t="s">
        <v>34</v>
      </c>
      <c r="B13" s="24" t="s">
        <v>100</v>
      </c>
      <c r="C13" s="24" t="s">
        <v>101</v>
      </c>
      <c r="F13" s="28" t="s">
        <v>79</v>
      </c>
      <c r="G13" s="28" t="s">
        <v>102</v>
      </c>
      <c r="H13" s="28" t="s">
        <v>103</v>
      </c>
    </row>
    <row r="14" spans="1:8" ht="26.4">
      <c r="A14" s="24" t="s">
        <v>37</v>
      </c>
      <c r="B14" s="24" t="s">
        <v>38</v>
      </c>
      <c r="C14" s="24" t="s">
        <v>104</v>
      </c>
      <c r="F14" s="28" t="s">
        <v>84</v>
      </c>
      <c r="G14" s="28" t="s">
        <v>105</v>
      </c>
      <c r="H14" s="28" t="s">
        <v>106</v>
      </c>
    </row>
    <row r="15" spans="1:8" ht="26.4">
      <c r="A15" s="24" t="s">
        <v>40</v>
      </c>
      <c r="B15" s="24" t="s">
        <v>107</v>
      </c>
      <c r="C15" s="24" t="s">
        <v>108</v>
      </c>
      <c r="F15" s="31"/>
      <c r="G15" s="31"/>
      <c r="H15" s="31"/>
    </row>
    <row r="16" spans="1:8">
      <c r="A16" s="24" t="s">
        <v>43</v>
      </c>
      <c r="B16" s="24" t="s">
        <v>109</v>
      </c>
      <c r="C16" s="24" t="s">
        <v>110</v>
      </c>
    </row>
  </sheetData>
  <sheetProtection algorithmName="SHA-512" hashValue="K3/cJ5H+ZCEUi1GFcn3Dp/RUbb+uZMAVbVvRy3SqK/z0UvTNDQGUOaGxyihu/3iOXNV4B3FCDwho3S9XTgVJtg==" saltValue="bcS/+r9rC+3qDvcZ8YBLTA==" spinCount="100000" sheet="1" objects="1" scenarios="1" formatCells="0" formatColumns="0" formatRows="0" insertColumns="0" sort="0" autoFilter="0" pivotTables="0"/>
  <mergeCells count="3">
    <mergeCell ref="A1:H1"/>
    <mergeCell ref="A2:H2"/>
    <mergeCell ref="F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5"/>
  <sheetViews>
    <sheetView workbookViewId="0">
      <selection activeCell="K18" sqref="A18:K18"/>
    </sheetView>
  </sheetViews>
  <sheetFormatPr baseColWidth="10" defaultColWidth="8.796875" defaultRowHeight="13.8"/>
  <cols>
    <col min="1" max="1" width="16" customWidth="1"/>
    <col min="2" max="2" width="27" customWidth="1"/>
    <col min="3" max="3" width="16" customWidth="1"/>
    <col min="4" max="4" width="22" customWidth="1"/>
    <col min="5" max="5" width="12" customWidth="1"/>
    <col min="6" max="6" width="14" customWidth="1"/>
    <col min="7" max="8" width="12" customWidth="1"/>
    <col min="9" max="9" width="13" customWidth="1"/>
    <col min="10" max="10" width="10" customWidth="1"/>
    <col min="11" max="18" width="8" customWidth="1"/>
    <col min="19" max="21" width="13" customWidth="1"/>
    <col min="22" max="23" width="14" customWidth="1"/>
    <col min="24" max="24" width="17" customWidth="1"/>
    <col min="25" max="25" width="16" customWidth="1"/>
    <col min="26" max="26" width="18" customWidth="1"/>
    <col min="27" max="27" width="15" customWidth="1"/>
  </cols>
  <sheetData>
    <row r="1" spans="1:27" ht="24" customHeight="1">
      <c r="A1" s="11" t="s">
        <v>111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4" customHeight="1">
      <c r="A2" s="10" t="s">
        <v>112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4" spans="1:27" ht="16.05" customHeight="1">
      <c r="A4" s="12" t="s">
        <v>113</v>
      </c>
      <c r="B4" s="12"/>
      <c r="C4" s="12"/>
      <c r="D4" s="12"/>
      <c r="E4" s="12"/>
      <c r="F4" s="12"/>
      <c r="H4" s="12" t="s">
        <v>114</v>
      </c>
      <c r="I4" s="12"/>
      <c r="J4" s="12"/>
      <c r="K4" s="12"/>
      <c r="L4" s="12"/>
      <c r="M4" s="12"/>
      <c r="O4" s="12" t="s">
        <v>115</v>
      </c>
      <c r="P4" s="12"/>
      <c r="Q4" s="12"/>
      <c r="R4" s="12"/>
      <c r="S4" s="12"/>
      <c r="T4" s="12"/>
      <c r="V4" s="12" t="s">
        <v>116</v>
      </c>
      <c r="W4" s="12"/>
      <c r="X4" s="12"/>
      <c r="Y4" s="12"/>
      <c r="Z4" s="12"/>
      <c r="AA4" s="12"/>
    </row>
    <row r="5" spans="1:27" ht="22.35" customHeight="1">
      <c r="A5" s="13">
        <f>COUNTIF(B11:B35,"&lt;&gt;")</f>
        <v>5</v>
      </c>
      <c r="B5" s="13"/>
      <c r="C5" s="13"/>
      <c r="D5" s="13"/>
      <c r="E5" s="13"/>
      <c r="F5" s="13"/>
      <c r="H5" s="13">
        <f>COUNTIF(Z11:Z35,"REORDENAR")</f>
        <v>3</v>
      </c>
      <c r="I5" s="13"/>
      <c r="J5" s="13"/>
      <c r="K5" s="13"/>
      <c r="L5" s="13"/>
      <c r="M5" s="13"/>
      <c r="O5" s="13">
        <f>SUM(V11:V35)</f>
        <v>31</v>
      </c>
      <c r="P5" s="13"/>
      <c r="Q5" s="13"/>
      <c r="R5" s="13"/>
      <c r="S5" s="13"/>
      <c r="T5" s="13"/>
      <c r="V5" s="14">
        <f>SUM(AA11:AA35)</f>
        <v>353.15</v>
      </c>
      <c r="W5" s="14"/>
      <c r="X5" s="14"/>
      <c r="Y5" s="14"/>
      <c r="Z5" s="14"/>
      <c r="AA5" s="14"/>
    </row>
    <row r="8" spans="1:27" ht="19.2" customHeight="1">
      <c r="A8" s="15" t="s">
        <v>117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7.55" customHeight="1">
      <c r="A9" s="12" t="s">
        <v>118</v>
      </c>
      <c r="B9" s="12"/>
      <c r="C9" s="12"/>
      <c r="D9" s="12"/>
      <c r="E9" s="12" t="s">
        <v>119</v>
      </c>
      <c r="F9" s="12"/>
      <c r="G9" s="12"/>
      <c r="H9" s="12"/>
      <c r="I9" s="12"/>
      <c r="J9" s="12"/>
      <c r="K9" s="12" t="s">
        <v>120</v>
      </c>
      <c r="L9" s="12"/>
      <c r="M9" s="12"/>
      <c r="N9" s="12"/>
      <c r="O9" s="12"/>
      <c r="P9" s="12"/>
      <c r="Q9" s="12"/>
      <c r="R9" s="12"/>
      <c r="S9" s="12" t="s">
        <v>121</v>
      </c>
      <c r="T9" s="12"/>
      <c r="U9" s="12"/>
      <c r="V9" s="12"/>
      <c r="W9" s="12"/>
      <c r="X9" s="12"/>
      <c r="Y9" s="12"/>
      <c r="Z9" s="12"/>
      <c r="AA9" s="12"/>
    </row>
    <row r="10" spans="1:27" ht="31.95" customHeight="1">
      <c r="A10" s="1" t="s">
        <v>122</v>
      </c>
      <c r="B10" s="1" t="s">
        <v>123</v>
      </c>
      <c r="C10" s="1" t="s">
        <v>124</v>
      </c>
      <c r="D10" s="1" t="s">
        <v>125</v>
      </c>
      <c r="E10" s="1" t="s">
        <v>126</v>
      </c>
      <c r="F10" s="1" t="s">
        <v>127</v>
      </c>
      <c r="G10" s="1" t="s">
        <v>128</v>
      </c>
      <c r="H10" s="1" t="s">
        <v>129</v>
      </c>
      <c r="I10" s="1" t="s">
        <v>63</v>
      </c>
      <c r="J10" s="1" t="s">
        <v>130</v>
      </c>
      <c r="K10" s="1" t="s">
        <v>131</v>
      </c>
      <c r="L10" s="1" t="s">
        <v>132</v>
      </c>
      <c r="M10" s="1" t="s">
        <v>133</v>
      </c>
      <c r="N10" s="1" t="s">
        <v>134</v>
      </c>
      <c r="O10" s="1" t="s">
        <v>135</v>
      </c>
      <c r="P10" s="1" t="s">
        <v>136</v>
      </c>
      <c r="Q10" s="1" t="s">
        <v>137</v>
      </c>
      <c r="R10" s="1" t="s">
        <v>138</v>
      </c>
      <c r="S10" s="1" t="s">
        <v>139</v>
      </c>
      <c r="T10" s="1" t="s">
        <v>140</v>
      </c>
      <c r="U10" s="1" t="s">
        <v>141</v>
      </c>
      <c r="V10" s="1" t="s">
        <v>142</v>
      </c>
      <c r="W10" s="1" t="s">
        <v>143</v>
      </c>
      <c r="X10" s="1" t="s">
        <v>144</v>
      </c>
      <c r="Y10" s="1" t="s">
        <v>145</v>
      </c>
      <c r="Z10" s="1" t="s">
        <v>146</v>
      </c>
      <c r="AA10" s="1" t="s">
        <v>147</v>
      </c>
    </row>
    <row r="11" spans="1:27" ht="17.55" customHeight="1">
      <c r="A11" s="9" t="s">
        <v>148</v>
      </c>
      <c r="B11" s="2" t="s">
        <v>149</v>
      </c>
      <c r="C11" s="2" t="s">
        <v>150</v>
      </c>
      <c r="D11" s="2" t="s">
        <v>151</v>
      </c>
      <c r="E11" s="4">
        <v>75</v>
      </c>
      <c r="F11" s="4">
        <v>0</v>
      </c>
      <c r="G11" s="5">
        <v>18</v>
      </c>
      <c r="H11" s="4">
        <v>14</v>
      </c>
      <c r="I11" s="2" t="s">
        <v>79</v>
      </c>
      <c r="J11" s="6">
        <f>IF(B11="","",IFERROR(VLOOKUP(I11,Glosario!$F$5:$H$8,3,FALSE),""))</f>
        <v>2.0499999999999998</v>
      </c>
      <c r="K11" s="4">
        <v>38</v>
      </c>
      <c r="L11" s="4">
        <v>42</v>
      </c>
      <c r="M11" s="4">
        <v>40</v>
      </c>
      <c r="N11" s="4">
        <v>47</v>
      </c>
      <c r="O11" s="4">
        <v>44</v>
      </c>
      <c r="P11" s="4">
        <v>39</v>
      </c>
      <c r="Q11" s="4">
        <v>51</v>
      </c>
      <c r="R11" s="4">
        <v>43</v>
      </c>
      <c r="S11" s="6">
        <f t="shared" ref="S11:S35" si="0">IF(AND(B11&lt;&gt;"",COUNT(K11:R11)=8,MIN(K11:R11)&gt;=0,ISNUMBER(E11),E11&gt;=0,ISNUMBER(F11),F11&gt;=0,ISNUMBER(G11),G11&gt;=0,ISNUMBER(H11),H11&gt;0,I11&lt;&gt;""),AVERAGE(K11:R11),"")</f>
        <v>43</v>
      </c>
      <c r="T11" s="6">
        <f t="shared" ref="T11:T35" si="1">IF(AND(B11&lt;&gt;"",COUNT(K11:R11)=8,MIN(K11:R11)&gt;=0,ISNUMBER(E11),E11&gt;=0,ISNUMBER(F11),F11&gt;=0,ISNUMBER(G11),G11&gt;=0,ISNUMBER(H11),H11&gt;0,I11&lt;&gt;""),STDEV(K11:R11),"")</f>
        <v>4.3424811867344753</v>
      </c>
      <c r="U11" s="6">
        <f t="shared" ref="U11:U35" si="2">IF(AND(B11&lt;&gt;"",COUNT(K11:R11)=8,MIN(K11:R11)&gt;=0,ISNUMBER(E11),E11&gt;=0,ISNUMBER(F11),F11&gt;=0,ISNUMBER(G11),G11&gt;=0,ISNUMBER(H11),H11&gt;0,I11&lt;&gt;""),H11/7,"")</f>
        <v>2</v>
      </c>
      <c r="V11" s="7">
        <f t="shared" ref="V11:V35" si="3">IF(AND(B11&lt;&gt;"",COUNT(K11:R11)=8,MIN(K11:R11)&gt;=0,ISNUMBER(E11),E11&gt;=0,ISNUMBER(F11),F11&gt;=0,ISNUMBER(G11),G11&gt;=0,ISNUMBER(H11),H11&gt;0,I11&lt;&gt;""),ROUNDUP(J11*T11*SQRT(U11),0),"")</f>
        <v>13</v>
      </c>
      <c r="W11" s="7">
        <f t="shared" ref="W11:W35" si="4">IF(AND(B11&lt;&gt;"",COUNT(K11:R11)=8,MIN(K11:R11)&gt;=0,ISNUMBER(E11),E11&gt;=0,ISNUMBER(F11),F11&gt;=0,ISNUMBER(G11),G11&gt;=0,ISNUMBER(H11),H11&gt;0,I11&lt;&gt;""),ROUNDUP(S11*U11+V11,0),"")</f>
        <v>99</v>
      </c>
      <c r="X11" s="7">
        <f t="shared" ref="X11:X35" si="5">IF(AND(B11&lt;&gt;"",COUNT(K11:R11)=8,MIN(K11:R11)&gt;=0,ISNUMBER(E11),E11&gt;=0,ISNUMBER(F11),F11&gt;=0,ISNUMBER(G11),G11&gt;=0,ISNUMBER(H11),H11&gt;0,I11&lt;&gt;""),E11+F11,"")</f>
        <v>75</v>
      </c>
      <c r="Y11" s="7">
        <f t="shared" ref="Y11:Y35" si="6">IF(AND(B11&lt;&gt;"",COUNT(K11:R11)=8,MIN(K11:R11)&gt;=0,ISNUMBER(E11),E11&gt;=0,ISNUMBER(F11),F11&gt;=0,ISNUMBER(G11),G11&gt;=0,ISNUMBER(H11),H11&gt;0,I11&lt;&gt;""),MAX(0,W11-X11),"")</f>
        <v>24</v>
      </c>
      <c r="Z11" s="3" t="str">
        <f t="shared" ref="Z11:Z35" si="7">IF(B11="","",IF(COUNT(K11:R11)&lt;8,"COMPLETAR 8 SEMANAS",IF(AND(ISNUMBER(E11),E11&gt;=0,ISNUMBER(F11),F11&gt;=0,ISNUMBER(G11),G11&gt;=0,ISNUMBER(H11),H11&gt;0,I11&lt;&gt;"",MIN(K11:R11)&gt;=0),IF(X11&lt;=W11,"REORDENAR","CONTROLAR"),"COMPLETAR DATOS")))</f>
        <v>REORDENAR</v>
      </c>
      <c r="AA11" s="8">
        <f t="shared" ref="AA11:AA35" si="8">IF(AND(B11&lt;&gt;"",COUNT(K11:R11)=8,MIN(K11:R11)&gt;=0,ISNUMBER(E11),E11&gt;=0,ISNUMBER(F11),F11&gt;=0,ISNUMBER(G11),G11&gt;=0,ISNUMBER(H11),H11&gt;0,I11&lt;&gt;""),V11*G11,"")</f>
        <v>234</v>
      </c>
    </row>
    <row r="12" spans="1:27" ht="17.55" customHeight="1">
      <c r="A12" s="9" t="s">
        <v>152</v>
      </c>
      <c r="B12" s="2" t="s">
        <v>153</v>
      </c>
      <c r="C12" s="2" t="s">
        <v>150</v>
      </c>
      <c r="D12" s="2" t="s">
        <v>151</v>
      </c>
      <c r="E12" s="4">
        <v>120</v>
      </c>
      <c r="F12" s="4">
        <v>0</v>
      </c>
      <c r="G12" s="5">
        <v>13</v>
      </c>
      <c r="H12" s="4">
        <v>10</v>
      </c>
      <c r="I12" s="2" t="s">
        <v>74</v>
      </c>
      <c r="J12" s="6">
        <f>IF(B12="","",IFERROR(VLOOKUP(I12,Glosario!$F$5:$H$8,3,FALSE),""))</f>
        <v>1.65</v>
      </c>
      <c r="K12" s="4">
        <v>24</v>
      </c>
      <c r="L12" s="4">
        <v>28</v>
      </c>
      <c r="M12" s="4">
        <v>26</v>
      </c>
      <c r="N12" s="4">
        <v>30</v>
      </c>
      <c r="O12" s="4">
        <v>27</v>
      </c>
      <c r="P12" s="4">
        <v>25</v>
      </c>
      <c r="Q12" s="4">
        <v>29</v>
      </c>
      <c r="R12" s="4">
        <v>26</v>
      </c>
      <c r="S12" s="6">
        <f t="shared" si="0"/>
        <v>26.875</v>
      </c>
      <c r="T12" s="6">
        <f t="shared" si="1"/>
        <v>2.0310096011589902</v>
      </c>
      <c r="U12" s="6">
        <f t="shared" si="2"/>
        <v>1.4285714285714286</v>
      </c>
      <c r="V12" s="7">
        <f t="shared" si="3"/>
        <v>5</v>
      </c>
      <c r="W12" s="7">
        <f t="shared" si="4"/>
        <v>44</v>
      </c>
      <c r="X12" s="7">
        <f t="shared" si="5"/>
        <v>120</v>
      </c>
      <c r="Y12" s="7">
        <f t="shared" si="6"/>
        <v>0</v>
      </c>
      <c r="Z12" s="3" t="str">
        <f t="shared" si="7"/>
        <v>CONTROLAR</v>
      </c>
      <c r="AA12" s="8">
        <f t="shared" si="8"/>
        <v>65</v>
      </c>
    </row>
    <row r="13" spans="1:27" ht="17.55" customHeight="1">
      <c r="A13" s="9" t="s">
        <v>154</v>
      </c>
      <c r="B13" s="2" t="s">
        <v>155</v>
      </c>
      <c r="C13" s="2" t="s">
        <v>156</v>
      </c>
      <c r="D13" s="2" t="s">
        <v>157</v>
      </c>
      <c r="E13" s="4">
        <v>35</v>
      </c>
      <c r="F13" s="4">
        <v>15</v>
      </c>
      <c r="G13" s="5">
        <v>11</v>
      </c>
      <c r="H13" s="4">
        <v>7</v>
      </c>
      <c r="I13" s="2" t="s">
        <v>74</v>
      </c>
      <c r="J13" s="6">
        <f>IF(B13="","",IFERROR(VLOOKUP(I13,Glosario!$F$5:$H$8,3,FALSE),""))</f>
        <v>1.65</v>
      </c>
      <c r="K13" s="4">
        <v>13</v>
      </c>
      <c r="L13" s="4">
        <v>16</v>
      </c>
      <c r="M13" s="4">
        <v>14</v>
      </c>
      <c r="N13" s="4">
        <v>18</v>
      </c>
      <c r="O13" s="4">
        <v>15</v>
      </c>
      <c r="P13" s="4">
        <v>17</v>
      </c>
      <c r="Q13" s="4">
        <v>14</v>
      </c>
      <c r="R13" s="4">
        <v>16</v>
      </c>
      <c r="S13" s="6">
        <f t="shared" si="0"/>
        <v>15.375</v>
      </c>
      <c r="T13" s="6">
        <f t="shared" si="1"/>
        <v>1.685018016012207</v>
      </c>
      <c r="U13" s="6">
        <f t="shared" si="2"/>
        <v>1</v>
      </c>
      <c r="V13" s="7">
        <f t="shared" si="3"/>
        <v>3</v>
      </c>
      <c r="W13" s="7">
        <f t="shared" si="4"/>
        <v>19</v>
      </c>
      <c r="X13" s="7">
        <f t="shared" si="5"/>
        <v>50</v>
      </c>
      <c r="Y13" s="7">
        <f t="shared" si="6"/>
        <v>0</v>
      </c>
      <c r="Z13" s="3" t="str">
        <f t="shared" si="7"/>
        <v>CONTROLAR</v>
      </c>
      <c r="AA13" s="8">
        <f t="shared" si="8"/>
        <v>33</v>
      </c>
    </row>
    <row r="14" spans="1:27" ht="17.55" customHeight="1">
      <c r="A14" s="9" t="s">
        <v>158</v>
      </c>
      <c r="B14" s="2" t="s">
        <v>159</v>
      </c>
      <c r="C14" s="2" t="s">
        <v>160</v>
      </c>
      <c r="D14" s="2" t="s">
        <v>161</v>
      </c>
      <c r="E14" s="4">
        <v>20</v>
      </c>
      <c r="F14" s="4">
        <v>0</v>
      </c>
      <c r="G14" s="5">
        <v>0.45</v>
      </c>
      <c r="H14" s="4">
        <v>5</v>
      </c>
      <c r="I14" s="2" t="s">
        <v>84</v>
      </c>
      <c r="J14" s="6">
        <f>IF(B14="","",IFERROR(VLOOKUP(I14,Glosario!$F$5:$H$8,3,FALSE),""))</f>
        <v>2.33</v>
      </c>
      <c r="K14" s="4">
        <v>40</v>
      </c>
      <c r="L14" s="4">
        <v>45</v>
      </c>
      <c r="M14" s="4">
        <v>42</v>
      </c>
      <c r="N14" s="4">
        <v>47</v>
      </c>
      <c r="O14" s="4">
        <v>39</v>
      </c>
      <c r="P14" s="4">
        <v>49</v>
      </c>
      <c r="Q14" s="4">
        <v>44</v>
      </c>
      <c r="R14" s="4">
        <v>46</v>
      </c>
      <c r="S14" s="6">
        <f t="shared" si="0"/>
        <v>44</v>
      </c>
      <c r="T14" s="6">
        <f t="shared" si="1"/>
        <v>3.4641016151377544</v>
      </c>
      <c r="U14" s="6">
        <f t="shared" si="2"/>
        <v>0.7142857142857143</v>
      </c>
      <c r="V14" s="7">
        <f t="shared" si="3"/>
        <v>7</v>
      </c>
      <c r="W14" s="7">
        <f t="shared" si="4"/>
        <v>39</v>
      </c>
      <c r="X14" s="7">
        <f t="shared" si="5"/>
        <v>20</v>
      </c>
      <c r="Y14" s="7">
        <f t="shared" si="6"/>
        <v>19</v>
      </c>
      <c r="Z14" s="3" t="str">
        <f t="shared" si="7"/>
        <v>REORDENAR</v>
      </c>
      <c r="AA14" s="8">
        <f t="shared" si="8"/>
        <v>3.15</v>
      </c>
    </row>
    <row r="15" spans="1:27" ht="17.55" customHeight="1">
      <c r="A15" s="9" t="s">
        <v>162</v>
      </c>
      <c r="B15" s="2" t="s">
        <v>163</v>
      </c>
      <c r="C15" s="2" t="s">
        <v>156</v>
      </c>
      <c r="D15" s="2" t="s">
        <v>157</v>
      </c>
      <c r="E15" s="4">
        <v>3</v>
      </c>
      <c r="F15" s="4">
        <v>0</v>
      </c>
      <c r="G15" s="5">
        <v>6</v>
      </c>
      <c r="H15" s="4">
        <v>21</v>
      </c>
      <c r="I15" s="2" t="s">
        <v>79</v>
      </c>
      <c r="J15" s="6">
        <f>IF(B15="","",IFERROR(VLOOKUP(I15,Glosario!$F$5:$H$8,3,FALSE),""))</f>
        <v>2.0499999999999998</v>
      </c>
      <c r="K15" s="4">
        <v>4</v>
      </c>
      <c r="L15" s="4">
        <v>5</v>
      </c>
      <c r="M15" s="4">
        <v>5</v>
      </c>
      <c r="N15" s="4">
        <v>4</v>
      </c>
      <c r="O15" s="4">
        <v>6</v>
      </c>
      <c r="P15" s="4">
        <v>5</v>
      </c>
      <c r="Q15" s="4">
        <v>5</v>
      </c>
      <c r="R15" s="4">
        <v>4</v>
      </c>
      <c r="S15" s="6">
        <f t="shared" si="0"/>
        <v>4.75</v>
      </c>
      <c r="T15" s="6">
        <f t="shared" si="1"/>
        <v>0.70710678118654757</v>
      </c>
      <c r="U15" s="6">
        <f t="shared" si="2"/>
        <v>3</v>
      </c>
      <c r="V15" s="7">
        <f t="shared" si="3"/>
        <v>3</v>
      </c>
      <c r="W15" s="7">
        <f t="shared" si="4"/>
        <v>18</v>
      </c>
      <c r="X15" s="7">
        <f t="shared" si="5"/>
        <v>3</v>
      </c>
      <c r="Y15" s="7">
        <f t="shared" si="6"/>
        <v>15</v>
      </c>
      <c r="Z15" s="3" t="str">
        <f t="shared" si="7"/>
        <v>REORDENAR</v>
      </c>
      <c r="AA15" s="8">
        <f t="shared" si="8"/>
        <v>18</v>
      </c>
    </row>
    <row r="16" spans="1:27" ht="17.55" customHeight="1">
      <c r="A16" s="9"/>
      <c r="B16" s="2"/>
      <c r="C16" s="2"/>
      <c r="D16" s="2"/>
      <c r="E16" s="4"/>
      <c r="F16" s="4"/>
      <c r="G16" s="5"/>
      <c r="H16" s="4"/>
      <c r="I16" s="2"/>
      <c r="J16" s="6" t="str">
        <f>IF(B16="","",IFERROR(VLOOKUP(I16,Glosario!$F$5:$H$8,3,FALSE),""))</f>
        <v/>
      </c>
      <c r="K16" s="4"/>
      <c r="L16" s="4"/>
      <c r="M16" s="4"/>
      <c r="N16" s="4"/>
      <c r="O16" s="4"/>
      <c r="P16" s="4"/>
      <c r="Q16" s="4"/>
      <c r="R16" s="4"/>
      <c r="S16" s="6" t="str">
        <f t="shared" si="0"/>
        <v/>
      </c>
      <c r="T16" s="6" t="str">
        <f t="shared" si="1"/>
        <v/>
      </c>
      <c r="U16" s="6" t="str">
        <f t="shared" si="2"/>
        <v/>
      </c>
      <c r="V16" s="7" t="str">
        <f t="shared" si="3"/>
        <v/>
      </c>
      <c r="W16" s="7" t="str">
        <f t="shared" si="4"/>
        <v/>
      </c>
      <c r="X16" s="7" t="str">
        <f t="shared" si="5"/>
        <v/>
      </c>
      <c r="Y16" s="7" t="str">
        <f t="shared" si="6"/>
        <v/>
      </c>
      <c r="Z16" s="3" t="str">
        <f t="shared" si="7"/>
        <v/>
      </c>
      <c r="AA16" s="8" t="str">
        <f t="shared" si="8"/>
        <v/>
      </c>
    </row>
    <row r="17" spans="1:27" ht="17.55" customHeight="1">
      <c r="A17" s="9"/>
      <c r="B17" s="2"/>
      <c r="C17" s="2"/>
      <c r="D17" s="2"/>
      <c r="E17" s="4"/>
      <c r="F17" s="4"/>
      <c r="G17" s="5"/>
      <c r="H17" s="4"/>
      <c r="I17" s="2"/>
      <c r="J17" s="6" t="str">
        <f>IF(B17="","",IFERROR(VLOOKUP(I17,Glosario!$F$5:$H$8,3,FALSE),""))</f>
        <v/>
      </c>
      <c r="K17" s="4"/>
      <c r="L17" s="4"/>
      <c r="M17" s="4"/>
      <c r="N17" s="4"/>
      <c r="O17" s="4"/>
      <c r="P17" s="4"/>
      <c r="Q17" s="4"/>
      <c r="R17" s="4"/>
      <c r="S17" s="6" t="str">
        <f t="shared" si="0"/>
        <v/>
      </c>
      <c r="T17" s="6" t="str">
        <f t="shared" si="1"/>
        <v/>
      </c>
      <c r="U17" s="6" t="str">
        <f t="shared" si="2"/>
        <v/>
      </c>
      <c r="V17" s="7" t="str">
        <f t="shared" si="3"/>
        <v/>
      </c>
      <c r="W17" s="7" t="str">
        <f t="shared" si="4"/>
        <v/>
      </c>
      <c r="X17" s="7" t="str">
        <f t="shared" si="5"/>
        <v/>
      </c>
      <c r="Y17" s="7" t="str">
        <f t="shared" si="6"/>
        <v/>
      </c>
      <c r="Z17" s="3" t="str">
        <f t="shared" si="7"/>
        <v/>
      </c>
      <c r="AA17" s="8" t="str">
        <f t="shared" si="8"/>
        <v/>
      </c>
    </row>
    <row r="18" spans="1:27" ht="17.55" customHeight="1">
      <c r="A18" s="9"/>
      <c r="B18" s="2"/>
      <c r="C18" s="2"/>
      <c r="D18" s="2"/>
      <c r="E18" s="4"/>
      <c r="F18" s="4"/>
      <c r="G18" s="5"/>
      <c r="H18" s="4"/>
      <c r="I18" s="2"/>
      <c r="J18" s="6" t="str">
        <f>IF(B18="","",IFERROR(VLOOKUP(I18,Glosario!$F$5:$H$8,3,FALSE),""))</f>
        <v/>
      </c>
      <c r="K18" s="4"/>
      <c r="L18" s="4"/>
      <c r="M18" s="4"/>
      <c r="N18" s="4"/>
      <c r="O18" s="4"/>
      <c r="P18" s="4"/>
      <c r="Q18" s="4"/>
      <c r="R18" s="4"/>
      <c r="S18" s="6" t="str">
        <f t="shared" si="0"/>
        <v/>
      </c>
      <c r="T18" s="6" t="str">
        <f t="shared" si="1"/>
        <v/>
      </c>
      <c r="U18" s="6" t="str">
        <f t="shared" si="2"/>
        <v/>
      </c>
      <c r="V18" s="7" t="str">
        <f t="shared" si="3"/>
        <v/>
      </c>
      <c r="W18" s="7" t="str">
        <f t="shared" si="4"/>
        <v/>
      </c>
      <c r="X18" s="7" t="str">
        <f t="shared" si="5"/>
        <v/>
      </c>
      <c r="Y18" s="7" t="str">
        <f t="shared" si="6"/>
        <v/>
      </c>
      <c r="Z18" s="3" t="str">
        <f t="shared" si="7"/>
        <v/>
      </c>
      <c r="AA18" s="8" t="str">
        <f t="shared" si="8"/>
        <v/>
      </c>
    </row>
    <row r="19" spans="1:27" ht="17.55" customHeight="1">
      <c r="A19" s="9"/>
      <c r="B19" s="2"/>
      <c r="C19" s="2"/>
      <c r="D19" s="2"/>
      <c r="E19" s="4"/>
      <c r="F19" s="4"/>
      <c r="G19" s="5"/>
      <c r="H19" s="4"/>
      <c r="I19" s="2"/>
      <c r="J19" s="6" t="str">
        <f>IF(B19="","",IFERROR(VLOOKUP(I19,Glosario!$F$5:$H$8,3,FALSE),""))</f>
        <v/>
      </c>
      <c r="K19" s="4"/>
      <c r="L19" s="4"/>
      <c r="M19" s="4"/>
      <c r="N19" s="4"/>
      <c r="O19" s="4"/>
      <c r="P19" s="4"/>
      <c r="Q19" s="4"/>
      <c r="R19" s="4"/>
      <c r="S19" s="6" t="str">
        <f t="shared" si="0"/>
        <v/>
      </c>
      <c r="T19" s="6" t="str">
        <f t="shared" si="1"/>
        <v/>
      </c>
      <c r="U19" s="6" t="str">
        <f t="shared" si="2"/>
        <v/>
      </c>
      <c r="V19" s="7" t="str">
        <f t="shared" si="3"/>
        <v/>
      </c>
      <c r="W19" s="7" t="str">
        <f t="shared" si="4"/>
        <v/>
      </c>
      <c r="X19" s="7" t="str">
        <f t="shared" si="5"/>
        <v/>
      </c>
      <c r="Y19" s="7" t="str">
        <f t="shared" si="6"/>
        <v/>
      </c>
      <c r="Z19" s="3" t="str">
        <f t="shared" si="7"/>
        <v/>
      </c>
      <c r="AA19" s="8" t="str">
        <f t="shared" si="8"/>
        <v/>
      </c>
    </row>
    <row r="20" spans="1:27" ht="17.55" customHeight="1">
      <c r="A20" s="9"/>
      <c r="B20" s="2"/>
      <c r="C20" s="2"/>
      <c r="D20" s="2"/>
      <c r="E20" s="4"/>
      <c r="F20" s="4"/>
      <c r="G20" s="5"/>
      <c r="H20" s="4"/>
      <c r="I20" s="2"/>
      <c r="J20" s="6" t="str">
        <f>IF(B20="","",IFERROR(VLOOKUP(I20,Glosario!$F$5:$H$8,3,FALSE),""))</f>
        <v/>
      </c>
      <c r="K20" s="4"/>
      <c r="L20" s="4"/>
      <c r="M20" s="4"/>
      <c r="N20" s="4"/>
      <c r="O20" s="4"/>
      <c r="P20" s="4"/>
      <c r="Q20" s="4"/>
      <c r="R20" s="4"/>
      <c r="S20" s="6" t="str">
        <f t="shared" si="0"/>
        <v/>
      </c>
      <c r="T20" s="6" t="str">
        <f t="shared" si="1"/>
        <v/>
      </c>
      <c r="U20" s="6" t="str">
        <f t="shared" si="2"/>
        <v/>
      </c>
      <c r="V20" s="7" t="str">
        <f t="shared" si="3"/>
        <v/>
      </c>
      <c r="W20" s="7" t="str">
        <f t="shared" si="4"/>
        <v/>
      </c>
      <c r="X20" s="7" t="str">
        <f t="shared" si="5"/>
        <v/>
      </c>
      <c r="Y20" s="7" t="str">
        <f t="shared" si="6"/>
        <v/>
      </c>
      <c r="Z20" s="3" t="str">
        <f t="shared" si="7"/>
        <v/>
      </c>
      <c r="AA20" s="8" t="str">
        <f t="shared" si="8"/>
        <v/>
      </c>
    </row>
    <row r="21" spans="1:27" ht="17.55" customHeight="1">
      <c r="A21" s="9"/>
      <c r="B21" s="2"/>
      <c r="C21" s="2"/>
      <c r="D21" s="2"/>
      <c r="E21" s="4"/>
      <c r="F21" s="4"/>
      <c r="G21" s="5"/>
      <c r="H21" s="4"/>
      <c r="I21" s="2"/>
      <c r="J21" s="6" t="str">
        <f>IF(B21="","",IFERROR(VLOOKUP(I21,Glosario!$F$5:$H$8,3,FALSE),""))</f>
        <v/>
      </c>
      <c r="K21" s="4"/>
      <c r="L21" s="4"/>
      <c r="M21" s="4"/>
      <c r="N21" s="4"/>
      <c r="O21" s="4"/>
      <c r="P21" s="4"/>
      <c r="Q21" s="4"/>
      <c r="R21" s="4"/>
      <c r="S21" s="6" t="str">
        <f t="shared" si="0"/>
        <v/>
      </c>
      <c r="T21" s="6" t="str">
        <f t="shared" si="1"/>
        <v/>
      </c>
      <c r="U21" s="6" t="str">
        <f t="shared" si="2"/>
        <v/>
      </c>
      <c r="V21" s="7" t="str">
        <f t="shared" si="3"/>
        <v/>
      </c>
      <c r="W21" s="7" t="str">
        <f t="shared" si="4"/>
        <v/>
      </c>
      <c r="X21" s="7" t="str">
        <f t="shared" si="5"/>
        <v/>
      </c>
      <c r="Y21" s="7" t="str">
        <f t="shared" si="6"/>
        <v/>
      </c>
      <c r="Z21" s="3" t="str">
        <f t="shared" si="7"/>
        <v/>
      </c>
      <c r="AA21" s="8" t="str">
        <f t="shared" si="8"/>
        <v/>
      </c>
    </row>
    <row r="22" spans="1:27" ht="17.55" customHeight="1">
      <c r="A22" s="9"/>
      <c r="B22" s="2"/>
      <c r="C22" s="2"/>
      <c r="D22" s="2"/>
      <c r="E22" s="4"/>
      <c r="F22" s="4"/>
      <c r="G22" s="5"/>
      <c r="H22" s="4"/>
      <c r="I22" s="2"/>
      <c r="J22" s="6" t="str">
        <f>IF(B22="","",IFERROR(VLOOKUP(I22,Glosario!$F$5:$H$8,3,FALSE),""))</f>
        <v/>
      </c>
      <c r="K22" s="4"/>
      <c r="L22" s="4"/>
      <c r="M22" s="4"/>
      <c r="N22" s="4"/>
      <c r="O22" s="4"/>
      <c r="P22" s="4"/>
      <c r="Q22" s="4"/>
      <c r="R22" s="4"/>
      <c r="S22" s="6" t="str">
        <f t="shared" si="0"/>
        <v/>
      </c>
      <c r="T22" s="6" t="str">
        <f t="shared" si="1"/>
        <v/>
      </c>
      <c r="U22" s="6" t="str">
        <f t="shared" si="2"/>
        <v/>
      </c>
      <c r="V22" s="7" t="str">
        <f t="shared" si="3"/>
        <v/>
      </c>
      <c r="W22" s="7" t="str">
        <f t="shared" si="4"/>
        <v/>
      </c>
      <c r="X22" s="7" t="str">
        <f t="shared" si="5"/>
        <v/>
      </c>
      <c r="Y22" s="7" t="str">
        <f t="shared" si="6"/>
        <v/>
      </c>
      <c r="Z22" s="3" t="str">
        <f t="shared" si="7"/>
        <v/>
      </c>
      <c r="AA22" s="8" t="str">
        <f t="shared" si="8"/>
        <v/>
      </c>
    </row>
    <row r="23" spans="1:27" ht="17.55" customHeight="1">
      <c r="A23" s="9"/>
      <c r="B23" s="2"/>
      <c r="C23" s="2"/>
      <c r="D23" s="2"/>
      <c r="E23" s="4"/>
      <c r="F23" s="4"/>
      <c r="G23" s="5"/>
      <c r="H23" s="4"/>
      <c r="I23" s="2"/>
      <c r="J23" s="6" t="str">
        <f>IF(B23="","",IFERROR(VLOOKUP(I23,Glosario!$F$5:$H$8,3,FALSE),""))</f>
        <v/>
      </c>
      <c r="K23" s="4"/>
      <c r="L23" s="4"/>
      <c r="M23" s="4"/>
      <c r="N23" s="4"/>
      <c r="O23" s="4"/>
      <c r="P23" s="4"/>
      <c r="Q23" s="4"/>
      <c r="R23" s="4"/>
      <c r="S23" s="6" t="str">
        <f t="shared" si="0"/>
        <v/>
      </c>
      <c r="T23" s="6" t="str">
        <f t="shared" si="1"/>
        <v/>
      </c>
      <c r="U23" s="6" t="str">
        <f t="shared" si="2"/>
        <v/>
      </c>
      <c r="V23" s="7" t="str">
        <f t="shared" si="3"/>
        <v/>
      </c>
      <c r="W23" s="7" t="str">
        <f t="shared" si="4"/>
        <v/>
      </c>
      <c r="X23" s="7" t="str">
        <f t="shared" si="5"/>
        <v/>
      </c>
      <c r="Y23" s="7" t="str">
        <f t="shared" si="6"/>
        <v/>
      </c>
      <c r="Z23" s="3" t="str">
        <f t="shared" si="7"/>
        <v/>
      </c>
      <c r="AA23" s="8" t="str">
        <f t="shared" si="8"/>
        <v/>
      </c>
    </row>
    <row r="24" spans="1:27" ht="17.55" customHeight="1">
      <c r="A24" s="9"/>
      <c r="B24" s="2"/>
      <c r="C24" s="2"/>
      <c r="D24" s="2"/>
      <c r="E24" s="4"/>
      <c r="F24" s="4"/>
      <c r="G24" s="5"/>
      <c r="H24" s="4"/>
      <c r="I24" s="2"/>
      <c r="J24" s="6" t="str">
        <f>IF(B24="","",IFERROR(VLOOKUP(I24,Glosario!$F$5:$H$8,3,FALSE),""))</f>
        <v/>
      </c>
      <c r="K24" s="4"/>
      <c r="L24" s="4"/>
      <c r="M24" s="4"/>
      <c r="N24" s="4"/>
      <c r="O24" s="4"/>
      <c r="P24" s="4"/>
      <c r="Q24" s="4"/>
      <c r="R24" s="4"/>
      <c r="S24" s="6" t="str">
        <f t="shared" si="0"/>
        <v/>
      </c>
      <c r="T24" s="6" t="str">
        <f t="shared" si="1"/>
        <v/>
      </c>
      <c r="U24" s="6" t="str">
        <f t="shared" si="2"/>
        <v/>
      </c>
      <c r="V24" s="7" t="str">
        <f t="shared" si="3"/>
        <v/>
      </c>
      <c r="W24" s="7" t="str">
        <f t="shared" si="4"/>
        <v/>
      </c>
      <c r="X24" s="7" t="str">
        <f t="shared" si="5"/>
        <v/>
      </c>
      <c r="Y24" s="7" t="str">
        <f t="shared" si="6"/>
        <v/>
      </c>
      <c r="Z24" s="3" t="str">
        <f t="shared" si="7"/>
        <v/>
      </c>
      <c r="AA24" s="8" t="str">
        <f t="shared" si="8"/>
        <v/>
      </c>
    </row>
    <row r="25" spans="1:27" ht="17.55" customHeight="1">
      <c r="A25" s="9"/>
      <c r="B25" s="2"/>
      <c r="C25" s="2"/>
      <c r="D25" s="2"/>
      <c r="E25" s="4"/>
      <c r="F25" s="4"/>
      <c r="G25" s="5"/>
      <c r="H25" s="4"/>
      <c r="I25" s="2"/>
      <c r="J25" s="6" t="str">
        <f>IF(B25="","",IFERROR(VLOOKUP(I25,Glosario!$F$5:$H$8,3,FALSE),""))</f>
        <v/>
      </c>
      <c r="K25" s="4"/>
      <c r="L25" s="4"/>
      <c r="M25" s="4"/>
      <c r="N25" s="4"/>
      <c r="O25" s="4"/>
      <c r="P25" s="4"/>
      <c r="Q25" s="4"/>
      <c r="R25" s="4"/>
      <c r="S25" s="6" t="str">
        <f t="shared" si="0"/>
        <v/>
      </c>
      <c r="T25" s="6" t="str">
        <f t="shared" si="1"/>
        <v/>
      </c>
      <c r="U25" s="6" t="str">
        <f t="shared" si="2"/>
        <v/>
      </c>
      <c r="V25" s="7" t="str">
        <f t="shared" si="3"/>
        <v/>
      </c>
      <c r="W25" s="7" t="str">
        <f t="shared" si="4"/>
        <v/>
      </c>
      <c r="X25" s="7" t="str">
        <f t="shared" si="5"/>
        <v/>
      </c>
      <c r="Y25" s="7" t="str">
        <f t="shared" si="6"/>
        <v/>
      </c>
      <c r="Z25" s="3" t="str">
        <f t="shared" si="7"/>
        <v/>
      </c>
      <c r="AA25" s="8" t="str">
        <f t="shared" si="8"/>
        <v/>
      </c>
    </row>
    <row r="26" spans="1:27" ht="17.55" customHeight="1">
      <c r="A26" s="9"/>
      <c r="B26" s="2"/>
      <c r="C26" s="2"/>
      <c r="D26" s="2"/>
      <c r="E26" s="4"/>
      <c r="F26" s="4"/>
      <c r="G26" s="5"/>
      <c r="H26" s="4"/>
      <c r="I26" s="2"/>
      <c r="J26" s="6" t="str">
        <f>IF(B26="","",IFERROR(VLOOKUP(I26,Glosario!$F$5:$H$8,3,FALSE),""))</f>
        <v/>
      </c>
      <c r="K26" s="4"/>
      <c r="L26" s="4"/>
      <c r="M26" s="4"/>
      <c r="N26" s="4"/>
      <c r="O26" s="4"/>
      <c r="P26" s="4"/>
      <c r="Q26" s="4"/>
      <c r="R26" s="4"/>
      <c r="S26" s="6" t="str">
        <f t="shared" si="0"/>
        <v/>
      </c>
      <c r="T26" s="6" t="str">
        <f t="shared" si="1"/>
        <v/>
      </c>
      <c r="U26" s="6" t="str">
        <f t="shared" si="2"/>
        <v/>
      </c>
      <c r="V26" s="7" t="str">
        <f t="shared" si="3"/>
        <v/>
      </c>
      <c r="W26" s="7" t="str">
        <f t="shared" si="4"/>
        <v/>
      </c>
      <c r="X26" s="7" t="str">
        <f t="shared" si="5"/>
        <v/>
      </c>
      <c r="Y26" s="7" t="str">
        <f t="shared" si="6"/>
        <v/>
      </c>
      <c r="Z26" s="3" t="str">
        <f t="shared" si="7"/>
        <v/>
      </c>
      <c r="AA26" s="8" t="str">
        <f t="shared" si="8"/>
        <v/>
      </c>
    </row>
    <row r="27" spans="1:27" ht="17.55" customHeight="1">
      <c r="A27" s="9"/>
      <c r="B27" s="2"/>
      <c r="C27" s="2"/>
      <c r="D27" s="2"/>
      <c r="E27" s="4"/>
      <c r="F27" s="4"/>
      <c r="G27" s="5"/>
      <c r="H27" s="4"/>
      <c r="I27" s="2"/>
      <c r="J27" s="6" t="str">
        <f>IF(B27="","",IFERROR(VLOOKUP(I27,Glosario!$F$5:$H$8,3,FALSE),""))</f>
        <v/>
      </c>
      <c r="K27" s="4"/>
      <c r="L27" s="4"/>
      <c r="M27" s="4"/>
      <c r="N27" s="4"/>
      <c r="O27" s="4"/>
      <c r="P27" s="4"/>
      <c r="Q27" s="4"/>
      <c r="R27" s="4"/>
      <c r="S27" s="6" t="str">
        <f t="shared" si="0"/>
        <v/>
      </c>
      <c r="T27" s="6" t="str">
        <f t="shared" si="1"/>
        <v/>
      </c>
      <c r="U27" s="6" t="str">
        <f t="shared" si="2"/>
        <v/>
      </c>
      <c r="V27" s="7" t="str">
        <f t="shared" si="3"/>
        <v/>
      </c>
      <c r="W27" s="7" t="str">
        <f t="shared" si="4"/>
        <v/>
      </c>
      <c r="X27" s="7" t="str">
        <f t="shared" si="5"/>
        <v/>
      </c>
      <c r="Y27" s="7" t="str">
        <f t="shared" si="6"/>
        <v/>
      </c>
      <c r="Z27" s="3" t="str">
        <f t="shared" si="7"/>
        <v/>
      </c>
      <c r="AA27" s="8" t="str">
        <f t="shared" si="8"/>
        <v/>
      </c>
    </row>
    <row r="28" spans="1:27" ht="17.55" customHeight="1">
      <c r="A28" s="9"/>
      <c r="B28" s="2"/>
      <c r="C28" s="2"/>
      <c r="D28" s="2"/>
      <c r="E28" s="4"/>
      <c r="F28" s="4"/>
      <c r="G28" s="5"/>
      <c r="H28" s="4"/>
      <c r="I28" s="2"/>
      <c r="J28" s="6" t="str">
        <f>IF(B28="","",IFERROR(VLOOKUP(I28,Glosario!$F$5:$H$8,3,FALSE),""))</f>
        <v/>
      </c>
      <c r="K28" s="4"/>
      <c r="L28" s="4"/>
      <c r="M28" s="4"/>
      <c r="N28" s="4"/>
      <c r="O28" s="4"/>
      <c r="P28" s="4"/>
      <c r="Q28" s="4"/>
      <c r="R28" s="4"/>
      <c r="S28" s="6" t="str">
        <f t="shared" si="0"/>
        <v/>
      </c>
      <c r="T28" s="6" t="str">
        <f t="shared" si="1"/>
        <v/>
      </c>
      <c r="U28" s="6" t="str">
        <f t="shared" si="2"/>
        <v/>
      </c>
      <c r="V28" s="7" t="str">
        <f t="shared" si="3"/>
        <v/>
      </c>
      <c r="W28" s="7" t="str">
        <f t="shared" si="4"/>
        <v/>
      </c>
      <c r="X28" s="7" t="str">
        <f t="shared" si="5"/>
        <v/>
      </c>
      <c r="Y28" s="7" t="str">
        <f t="shared" si="6"/>
        <v/>
      </c>
      <c r="Z28" s="3" t="str">
        <f t="shared" si="7"/>
        <v/>
      </c>
      <c r="AA28" s="8" t="str">
        <f t="shared" si="8"/>
        <v/>
      </c>
    </row>
    <row r="29" spans="1:27" ht="17.55" customHeight="1">
      <c r="A29" s="9"/>
      <c r="B29" s="2"/>
      <c r="C29" s="2"/>
      <c r="D29" s="2"/>
      <c r="E29" s="4"/>
      <c r="F29" s="4"/>
      <c r="G29" s="5"/>
      <c r="H29" s="4"/>
      <c r="I29" s="2"/>
      <c r="J29" s="6" t="str">
        <f>IF(B29="","",IFERROR(VLOOKUP(I29,Glosario!$F$5:$H$8,3,FALSE),""))</f>
        <v/>
      </c>
      <c r="K29" s="4"/>
      <c r="L29" s="4"/>
      <c r="M29" s="4"/>
      <c r="N29" s="4"/>
      <c r="O29" s="4"/>
      <c r="P29" s="4"/>
      <c r="Q29" s="4"/>
      <c r="R29" s="4"/>
      <c r="S29" s="6" t="str">
        <f t="shared" si="0"/>
        <v/>
      </c>
      <c r="T29" s="6" t="str">
        <f t="shared" si="1"/>
        <v/>
      </c>
      <c r="U29" s="6" t="str">
        <f t="shared" si="2"/>
        <v/>
      </c>
      <c r="V29" s="7" t="str">
        <f t="shared" si="3"/>
        <v/>
      </c>
      <c r="W29" s="7" t="str">
        <f t="shared" si="4"/>
        <v/>
      </c>
      <c r="X29" s="7" t="str">
        <f t="shared" si="5"/>
        <v/>
      </c>
      <c r="Y29" s="7" t="str">
        <f t="shared" si="6"/>
        <v/>
      </c>
      <c r="Z29" s="3" t="str">
        <f t="shared" si="7"/>
        <v/>
      </c>
      <c r="AA29" s="8" t="str">
        <f t="shared" si="8"/>
        <v/>
      </c>
    </row>
    <row r="30" spans="1:27" ht="17.55" customHeight="1">
      <c r="A30" s="9"/>
      <c r="B30" s="2"/>
      <c r="C30" s="2"/>
      <c r="D30" s="2"/>
      <c r="E30" s="4"/>
      <c r="F30" s="4"/>
      <c r="G30" s="5"/>
      <c r="H30" s="4"/>
      <c r="I30" s="2"/>
      <c r="J30" s="6" t="str">
        <f>IF(B30="","",IFERROR(VLOOKUP(I30,Glosario!$F$5:$H$8,3,FALSE),""))</f>
        <v/>
      </c>
      <c r="K30" s="4"/>
      <c r="L30" s="4"/>
      <c r="M30" s="4"/>
      <c r="N30" s="4"/>
      <c r="O30" s="4"/>
      <c r="P30" s="4"/>
      <c r="Q30" s="4"/>
      <c r="R30" s="4"/>
      <c r="S30" s="6" t="str">
        <f t="shared" si="0"/>
        <v/>
      </c>
      <c r="T30" s="6" t="str">
        <f t="shared" si="1"/>
        <v/>
      </c>
      <c r="U30" s="6" t="str">
        <f t="shared" si="2"/>
        <v/>
      </c>
      <c r="V30" s="7" t="str">
        <f t="shared" si="3"/>
        <v/>
      </c>
      <c r="W30" s="7" t="str">
        <f t="shared" si="4"/>
        <v/>
      </c>
      <c r="X30" s="7" t="str">
        <f t="shared" si="5"/>
        <v/>
      </c>
      <c r="Y30" s="7" t="str">
        <f t="shared" si="6"/>
        <v/>
      </c>
      <c r="Z30" s="3" t="str">
        <f t="shared" si="7"/>
        <v/>
      </c>
      <c r="AA30" s="8" t="str">
        <f t="shared" si="8"/>
        <v/>
      </c>
    </row>
    <row r="31" spans="1:27" ht="17.55" customHeight="1">
      <c r="A31" s="9"/>
      <c r="B31" s="2"/>
      <c r="C31" s="2"/>
      <c r="D31" s="2"/>
      <c r="E31" s="4"/>
      <c r="F31" s="4"/>
      <c r="G31" s="5"/>
      <c r="H31" s="4"/>
      <c r="I31" s="2"/>
      <c r="J31" s="6" t="str">
        <f>IF(B31="","",IFERROR(VLOOKUP(I31,Glosario!$F$5:$H$8,3,FALSE),""))</f>
        <v/>
      </c>
      <c r="K31" s="4"/>
      <c r="L31" s="4"/>
      <c r="M31" s="4"/>
      <c r="N31" s="4"/>
      <c r="O31" s="4"/>
      <c r="P31" s="4"/>
      <c r="Q31" s="4"/>
      <c r="R31" s="4"/>
      <c r="S31" s="6" t="str">
        <f t="shared" si="0"/>
        <v/>
      </c>
      <c r="T31" s="6" t="str">
        <f t="shared" si="1"/>
        <v/>
      </c>
      <c r="U31" s="6" t="str">
        <f t="shared" si="2"/>
        <v/>
      </c>
      <c r="V31" s="7" t="str">
        <f t="shared" si="3"/>
        <v/>
      </c>
      <c r="W31" s="7" t="str">
        <f t="shared" si="4"/>
        <v/>
      </c>
      <c r="X31" s="7" t="str">
        <f t="shared" si="5"/>
        <v/>
      </c>
      <c r="Y31" s="7" t="str">
        <f t="shared" si="6"/>
        <v/>
      </c>
      <c r="Z31" s="3" t="str">
        <f t="shared" si="7"/>
        <v/>
      </c>
      <c r="AA31" s="8" t="str">
        <f t="shared" si="8"/>
        <v/>
      </c>
    </row>
    <row r="32" spans="1:27" ht="17.55" customHeight="1">
      <c r="A32" s="9"/>
      <c r="B32" s="2"/>
      <c r="C32" s="2"/>
      <c r="D32" s="2"/>
      <c r="E32" s="4"/>
      <c r="F32" s="4"/>
      <c r="G32" s="5"/>
      <c r="H32" s="4"/>
      <c r="I32" s="2"/>
      <c r="J32" s="6" t="str">
        <f>IF(B32="","",IFERROR(VLOOKUP(I32,Glosario!$F$5:$H$8,3,FALSE),""))</f>
        <v/>
      </c>
      <c r="K32" s="4"/>
      <c r="L32" s="4"/>
      <c r="M32" s="4"/>
      <c r="N32" s="4"/>
      <c r="O32" s="4"/>
      <c r="P32" s="4"/>
      <c r="Q32" s="4"/>
      <c r="R32" s="4"/>
      <c r="S32" s="6" t="str">
        <f t="shared" si="0"/>
        <v/>
      </c>
      <c r="T32" s="6" t="str">
        <f t="shared" si="1"/>
        <v/>
      </c>
      <c r="U32" s="6" t="str">
        <f t="shared" si="2"/>
        <v/>
      </c>
      <c r="V32" s="7" t="str">
        <f t="shared" si="3"/>
        <v/>
      </c>
      <c r="W32" s="7" t="str">
        <f t="shared" si="4"/>
        <v/>
      </c>
      <c r="X32" s="7" t="str">
        <f t="shared" si="5"/>
        <v/>
      </c>
      <c r="Y32" s="7" t="str">
        <f t="shared" si="6"/>
        <v/>
      </c>
      <c r="Z32" s="3" t="str">
        <f t="shared" si="7"/>
        <v/>
      </c>
      <c r="AA32" s="8" t="str">
        <f t="shared" si="8"/>
        <v/>
      </c>
    </row>
    <row r="33" spans="1:27" ht="17.55" customHeight="1">
      <c r="A33" s="9"/>
      <c r="B33" s="2"/>
      <c r="C33" s="2"/>
      <c r="D33" s="2"/>
      <c r="E33" s="4"/>
      <c r="F33" s="4"/>
      <c r="G33" s="5"/>
      <c r="H33" s="4"/>
      <c r="I33" s="2"/>
      <c r="J33" s="6" t="str">
        <f>IF(B33="","",IFERROR(VLOOKUP(I33,Glosario!$F$5:$H$8,3,FALSE),""))</f>
        <v/>
      </c>
      <c r="K33" s="4"/>
      <c r="L33" s="4"/>
      <c r="M33" s="4"/>
      <c r="N33" s="4"/>
      <c r="O33" s="4"/>
      <c r="P33" s="4"/>
      <c r="Q33" s="4"/>
      <c r="R33" s="4"/>
      <c r="S33" s="6" t="str">
        <f t="shared" si="0"/>
        <v/>
      </c>
      <c r="T33" s="6" t="str">
        <f t="shared" si="1"/>
        <v/>
      </c>
      <c r="U33" s="6" t="str">
        <f t="shared" si="2"/>
        <v/>
      </c>
      <c r="V33" s="7" t="str">
        <f t="shared" si="3"/>
        <v/>
      </c>
      <c r="W33" s="7" t="str">
        <f t="shared" si="4"/>
        <v/>
      </c>
      <c r="X33" s="7" t="str">
        <f t="shared" si="5"/>
        <v/>
      </c>
      <c r="Y33" s="7" t="str">
        <f t="shared" si="6"/>
        <v/>
      </c>
      <c r="Z33" s="3" t="str">
        <f t="shared" si="7"/>
        <v/>
      </c>
      <c r="AA33" s="8" t="str">
        <f t="shared" si="8"/>
        <v/>
      </c>
    </row>
    <row r="34" spans="1:27" ht="17.55" customHeight="1">
      <c r="A34" s="9"/>
      <c r="B34" s="2"/>
      <c r="C34" s="2"/>
      <c r="D34" s="2"/>
      <c r="E34" s="4"/>
      <c r="F34" s="4"/>
      <c r="G34" s="5"/>
      <c r="H34" s="4"/>
      <c r="I34" s="2"/>
      <c r="J34" s="6" t="str">
        <f>IF(B34="","",IFERROR(VLOOKUP(I34,Glosario!$F$5:$H$8,3,FALSE),""))</f>
        <v/>
      </c>
      <c r="K34" s="4"/>
      <c r="L34" s="4"/>
      <c r="M34" s="4"/>
      <c r="N34" s="4"/>
      <c r="O34" s="4"/>
      <c r="P34" s="4"/>
      <c r="Q34" s="4"/>
      <c r="R34" s="4"/>
      <c r="S34" s="6" t="str">
        <f t="shared" si="0"/>
        <v/>
      </c>
      <c r="T34" s="6" t="str">
        <f t="shared" si="1"/>
        <v/>
      </c>
      <c r="U34" s="6" t="str">
        <f t="shared" si="2"/>
        <v/>
      </c>
      <c r="V34" s="7" t="str">
        <f t="shared" si="3"/>
        <v/>
      </c>
      <c r="W34" s="7" t="str">
        <f t="shared" si="4"/>
        <v/>
      </c>
      <c r="X34" s="7" t="str">
        <f t="shared" si="5"/>
        <v/>
      </c>
      <c r="Y34" s="7" t="str">
        <f t="shared" si="6"/>
        <v/>
      </c>
      <c r="Z34" s="3" t="str">
        <f t="shared" si="7"/>
        <v/>
      </c>
      <c r="AA34" s="8" t="str">
        <f t="shared" si="8"/>
        <v/>
      </c>
    </row>
    <row r="35" spans="1:27" ht="17.55" customHeight="1">
      <c r="A35" s="9"/>
      <c r="B35" s="2"/>
      <c r="C35" s="2"/>
      <c r="D35" s="2"/>
      <c r="E35" s="4"/>
      <c r="F35" s="4"/>
      <c r="G35" s="5"/>
      <c r="H35" s="4"/>
      <c r="I35" s="2"/>
      <c r="J35" s="6" t="str">
        <f>IF(B35="","",IFERROR(VLOOKUP(I35,Glosario!$F$5:$H$8,3,FALSE),""))</f>
        <v/>
      </c>
      <c r="K35" s="4"/>
      <c r="L35" s="4"/>
      <c r="M35" s="4"/>
      <c r="N35" s="4"/>
      <c r="O35" s="4"/>
      <c r="P35" s="4"/>
      <c r="Q35" s="4"/>
      <c r="R35" s="4"/>
      <c r="S35" s="6" t="str">
        <f t="shared" si="0"/>
        <v/>
      </c>
      <c r="T35" s="6" t="str">
        <f t="shared" si="1"/>
        <v/>
      </c>
      <c r="U35" s="6" t="str">
        <f t="shared" si="2"/>
        <v/>
      </c>
      <c r="V35" s="7" t="str">
        <f t="shared" si="3"/>
        <v/>
      </c>
      <c r="W35" s="7" t="str">
        <f t="shared" si="4"/>
        <v/>
      </c>
      <c r="X35" s="7" t="str">
        <f t="shared" si="5"/>
        <v/>
      </c>
      <c r="Y35" s="7" t="str">
        <f t="shared" si="6"/>
        <v/>
      </c>
      <c r="Z35" s="3" t="str">
        <f t="shared" si="7"/>
        <v/>
      </c>
      <c r="AA35" s="8" t="str">
        <f t="shared" si="8"/>
        <v/>
      </c>
    </row>
  </sheetData>
  <mergeCells count="15">
    <mergeCell ref="A9:D9"/>
    <mergeCell ref="E9:J9"/>
    <mergeCell ref="K9:R9"/>
    <mergeCell ref="S9:AA9"/>
    <mergeCell ref="A5:F5"/>
    <mergeCell ref="H5:M5"/>
    <mergeCell ref="O5:T5"/>
    <mergeCell ref="V5:AA5"/>
    <mergeCell ref="A8:AA8"/>
    <mergeCell ref="A1:AA1"/>
    <mergeCell ref="A2:AA2"/>
    <mergeCell ref="A4:F4"/>
    <mergeCell ref="H4:M4"/>
    <mergeCell ref="O4:T4"/>
    <mergeCell ref="V4:AA4"/>
  </mergeCells>
  <conditionalFormatting sqref="Z11:Z35">
    <cfRule type="expression" dxfId="3" priority="1">
      <formula>Z11="REORDENAR"</formula>
    </cfRule>
    <cfRule type="expression" dxfId="2" priority="2">
      <formula>Z11="CONTROLAR"</formula>
    </cfRule>
    <cfRule type="expression" dxfId="1" priority="3">
      <formula>Z11="COMPLETAR DATOS"</formula>
    </cfRule>
    <cfRule type="expression" dxfId="0" priority="4">
      <formula>Z11="COMPLETAR 8 SEMANAS"</formula>
    </cfRule>
  </conditionalFormatting>
  <dataValidations count="1">
    <dataValidation type="list" sqref="I11:I35" xr:uid="{00000000-0002-0000-0200-000000000000}">
      <formula1>"Baja,Media,Alta,Muy alta"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Calculadora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2026-06-21T04:28:42Z</dcterms:modified>
</cp:coreProperties>
</file>