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6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70FDE40-B492-4CD4-B368-BE580249A4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Instrucciones" sheetId="1" r:id="rId1"/>
    <sheet name="02_Glosario" sheetId="2" r:id="rId2"/>
    <sheet name="03_Decision" sheetId="3" r:id="rId3"/>
    <sheet name="04_Costos_Beneficios" sheetId="4" r:id="rId4"/>
    <sheet name="05_Escenarios" sheetId="5" r:id="rId5"/>
    <sheet name="06_Comparador" sheetId="6" r:id="rId6"/>
    <sheet name="07_Resume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D16" i="7" l="1"/>
  <c r="B20" i="6"/>
  <c r="B10" i="7" s="1"/>
  <c r="B19" i="6"/>
  <c r="I15" i="6"/>
  <c r="D17" i="7" s="1"/>
  <c r="I14" i="6"/>
  <c r="I13" i="6"/>
  <c r="D21" i="5"/>
  <c r="C15" i="5"/>
  <c r="C14" i="5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C21" i="5" s="1"/>
  <c r="E21" i="5" s="1"/>
  <c r="H13" i="4"/>
  <c r="H12" i="4"/>
  <c r="D20" i="5" s="1"/>
  <c r="H11" i="4"/>
  <c r="H10" i="4"/>
  <c r="C16" i="5" s="1"/>
  <c r="E16" i="5" s="1"/>
  <c r="D18" i="5"/>
  <c r="H8" i="4"/>
  <c r="H7" i="4"/>
  <c r="D16" i="5" s="1"/>
  <c r="H6" i="4"/>
  <c r="C13" i="5" s="1"/>
  <c r="H5" i="4"/>
  <c r="D13" i="5" s="1"/>
  <c r="G21" i="5" l="1"/>
  <c r="F13" i="5"/>
  <c r="G13" i="5" s="1"/>
  <c r="E13" i="5"/>
  <c r="F16" i="5"/>
  <c r="G16" i="5" s="1"/>
  <c r="D14" i="5"/>
  <c r="C19" i="5"/>
  <c r="D19" i="5"/>
  <c r="F21" i="5"/>
  <c r="C17" i="5"/>
  <c r="D15" i="7"/>
  <c r="D15" i="5"/>
  <c r="C20" i="5"/>
  <c r="E20" i="5" s="1"/>
  <c r="B15" i="6" s="1"/>
  <c r="B17" i="7" s="1"/>
  <c r="C18" i="5"/>
  <c r="E18" i="5" s="1"/>
  <c r="B6" i="7"/>
  <c r="D17" i="5"/>
  <c r="E19" i="5" l="1"/>
  <c r="F15" i="5"/>
  <c r="G15" i="5" s="1"/>
  <c r="E17" i="5"/>
  <c r="B14" i="6" s="1"/>
  <c r="F18" i="5"/>
  <c r="G18" i="5" s="1"/>
  <c r="E15" i="5"/>
  <c r="F19" i="5"/>
  <c r="G19" i="5" s="1"/>
  <c r="F14" i="5"/>
  <c r="C13" i="6" s="1"/>
  <c r="E14" i="5"/>
  <c r="B13" i="6" s="1"/>
  <c r="B15" i="7" s="1"/>
  <c r="F17" i="5"/>
  <c r="C14" i="6" s="1"/>
  <c r="F20" i="5"/>
  <c r="C15" i="6" l="1"/>
  <c r="G20" i="5"/>
  <c r="J13" i="6"/>
  <c r="E15" i="7" s="1"/>
  <c r="C15" i="7"/>
  <c r="G14" i="5"/>
  <c r="B16" i="7"/>
  <c r="B8" i="7"/>
  <c r="J14" i="6"/>
  <c r="C16" i="7"/>
  <c r="B21" i="6"/>
  <c r="B9" i="7" s="1"/>
  <c r="G17" i="5"/>
  <c r="E16" i="7" l="1"/>
  <c r="B22" i="6"/>
  <c r="B7" i="7" s="1"/>
  <c r="C17" i="7"/>
  <c r="J15" i="6"/>
  <c r="E17" i="7" s="1"/>
</calcChain>
</file>

<file path=xl/sharedStrings.xml><?xml version="1.0" encoding="utf-8"?>
<sst xmlns="http://schemas.openxmlformats.org/spreadsheetml/2006/main" count="406" uniqueCount="316">
  <si>
    <t>Plantilla de análisis costo-beneficio</t>
  </si>
  <si>
    <t>Instrucciones de uso: lee esta hoja antes de reemplazar los datos del ejemplo.</t>
  </si>
  <si>
    <t>Objetivo de la plantilla</t>
  </si>
  <si>
    <t>Esta plantilla ayuda a comparar alternativas antes de invertir dinero, contratar, cambiar proveedor, comprar inventario o ejecutar una mejora. Está diseñada para pymes: captura datos simples, calcula beneficio neto, relación beneficio-costo, escenarios y una recomendación práctica.</t>
  </si>
  <si>
    <t>Paso</t>
  </si>
  <si>
    <t>Qué hacer</t>
  </si>
  <si>
    <t>Hoja</t>
  </si>
  <si>
    <t>Detalle práctico</t>
  </si>
  <si>
    <t>1</t>
  </si>
  <si>
    <t>Lee el glosario</t>
  </si>
  <si>
    <t>02_Glosario</t>
  </si>
  <si>
    <t>Revisa los términos que aparecen en la plantilla antes de editar.</t>
  </si>
  <si>
    <t>2</t>
  </si>
  <si>
    <t>Borra los datos del ejemplo</t>
  </si>
  <si>
    <t>03 a 06</t>
  </si>
  <si>
    <t>La plantilla trae un ejemplo de una tienda de productos naturales que evalúa abrir un canal formal de WhatsApp. Sustituye esos datos por los de tu negocio en las hojas 03 a 06 y actualiza el seguimiento en 07. No borres fórmulas.</t>
  </si>
  <si>
    <t>3</t>
  </si>
  <si>
    <t>Define la decisión</t>
  </si>
  <si>
    <t>03_Decision</t>
  </si>
  <si>
    <t>Describe el problema, objetivo, horizonte y alternativas. Siempre conserva una alternativa base: seguir igual.</t>
  </si>
  <si>
    <t>4</t>
  </si>
  <si>
    <t>Registra costos y beneficios</t>
  </si>
  <si>
    <t>04_Costos_Beneficios</t>
  </si>
  <si>
    <t>Captura costos y beneficios monetarios. Usa valores estimados y nivel de confianza.</t>
  </si>
  <si>
    <t>5</t>
  </si>
  <si>
    <t>Revisa escenarios</t>
  </si>
  <si>
    <t>05_Escenarios</t>
  </si>
  <si>
    <t>Ajusta multiplicadores conservador, esperado y optimista si necesitas probar sensibilidad.</t>
  </si>
  <si>
    <t>6</t>
  </si>
  <si>
    <t>Compara criterios no monetarios</t>
  </si>
  <si>
    <t>06_Comparador</t>
  </si>
  <si>
    <t>Califica impacto en cliente, facilidad, riesgo, caja y estrategia de 1 a 5.</t>
  </si>
  <si>
    <t>7</t>
  </si>
  <si>
    <t>Toma la decisión</t>
  </si>
  <si>
    <t>07_Resumen</t>
  </si>
  <si>
    <t>Revisa la alternativa sugerida, relación beneficio-costo, decisión recomendada y siguientes pasos.</t>
  </si>
  <si>
    <t>Leyenda visual</t>
  </si>
  <si>
    <t>Color</t>
  </si>
  <si>
    <t>Significado</t>
  </si>
  <si>
    <t>Qué puedes editar</t>
  </si>
  <si>
    <t>Azul marino</t>
  </si>
  <si>
    <t>Encabezados, títulos y secciones</t>
  </si>
  <si>
    <t>No requiere edición</t>
  </si>
  <si>
    <t>Amarillo claro</t>
  </si>
  <si>
    <t>Campos de captura manual</t>
  </si>
  <si>
    <t>Sí, edita estos datos</t>
  </si>
  <si>
    <t>Verde claro</t>
  </si>
  <si>
    <t>Resultados y fórmulas</t>
  </si>
  <si>
    <t>No borres fórmulas</t>
  </si>
  <si>
    <t>Gris claro</t>
  </si>
  <si>
    <t>Notas o explicaciones</t>
  </si>
  <si>
    <t>Solo edita si quieres personalizar</t>
  </si>
  <si>
    <t>Reglas para evitar errores</t>
  </si>
  <si>
    <t>No cambies nombres de hojas si no actualizas fórmulas.</t>
  </si>
  <si>
    <t>No borres columnas completas dentro de las tablas. Si necesitas limpiar datos, borra solo el contenido de las filas de ejemplo.</t>
  </si>
  <si>
    <t>La plantilla está diseñada para comparar hasta 3 alternativas. Mantén una alternativa base y hasta dos alternativas evaluadas para conservar fórmulas y resumen.</t>
  </si>
  <si>
    <t>Usa valores positivos para costos y beneficios. La plantilla ya separa costos de beneficios por tipo.</t>
  </si>
  <si>
    <t>Si un beneficio no se puede medir en dinero, califícalo en el comparador en lugar de inventar una cifra.</t>
  </si>
  <si>
    <t>Revisa la hoja 07_Resumen antes de tomar la decisión final.</t>
  </si>
  <si>
    <t>Glosario de la plantilla</t>
  </si>
  <si>
    <t>Términos usados en el análisis costo-beneficio.</t>
  </si>
  <si>
    <t>Término</t>
  </si>
  <si>
    <t>Definición simple</t>
  </si>
  <si>
    <t>Cómo se usa en la plantilla</t>
  </si>
  <si>
    <t>Ejemplo</t>
  </si>
  <si>
    <t>Análisis costo-beneficio</t>
  </si>
  <si>
    <t>Comparación entre lo que una decisión cuesta y lo que puede generar.</t>
  </si>
  <si>
    <t>Permite decidir si una alternativa conviene frente a otras.</t>
  </si>
  <si>
    <t>Comparar abrir WhatsApp formal vs seguir respondiendo informalmente.</t>
  </si>
  <si>
    <t>Alternativa base</t>
  </si>
  <si>
    <t>Situación actual o camino de no hacer cambios.</t>
  </si>
  <si>
    <t>Sirve como punto de comparación.</t>
  </si>
  <si>
    <t>Seguir respondiendo mensajes de forma informal.</t>
  </si>
  <si>
    <t>Alternativa evaluada</t>
  </si>
  <si>
    <t>Opción que quieres analizar.</t>
  </si>
  <si>
    <t>Se compara contra la alternativa base.</t>
  </si>
  <si>
    <t>Crear canal formal de WhatsApp.</t>
  </si>
  <si>
    <t>Horizonte de evaluación</t>
  </si>
  <si>
    <t>Periodo en el que mides costos y beneficios.</t>
  </si>
  <si>
    <t>Evita comparar decisiones sin plazo claro.</t>
  </si>
  <si>
    <t>30 días, 60 días o 6 meses.</t>
  </si>
  <si>
    <t>Costo directo</t>
  </si>
  <si>
    <t>Pago visible asociado a la decisión.</t>
  </si>
  <si>
    <t>Se registra como costo monetario.</t>
  </si>
  <si>
    <t>Mensualidad de una herramienta.</t>
  </si>
  <si>
    <t>Costo indirecto</t>
  </si>
  <si>
    <t>Costo necesario para que la decisión funcione, aunque no sea el pago principal.</t>
  </si>
  <si>
    <t>Evita subestimar la decisión.</t>
  </si>
  <si>
    <t>Capacitación, tiempo de implementación.</t>
  </si>
  <si>
    <t>Costo oculto</t>
  </si>
  <si>
    <t>Gasto o problema que aparece después.</t>
  </si>
  <si>
    <t>Ayuda a anticipar riesgos.</t>
  </si>
  <si>
    <t>Reclamos, retrasos, errores por mala implementación.</t>
  </si>
  <si>
    <t>Costo de oportunidad</t>
  </si>
  <si>
    <t>Lo que dejas de hacer por elegir una opción.</t>
  </si>
  <si>
    <t>Se considera al priorizar alternativas.</t>
  </si>
  <si>
    <t>Usar caja en inventario y no en publicidad.</t>
  </si>
  <si>
    <t>Beneficio económico</t>
  </si>
  <si>
    <t>Ingreso, ahorro o mejora medible en dinero.</t>
  </si>
  <si>
    <t>Se registra como beneficio monetario.</t>
  </si>
  <si>
    <t>Ventas recuperadas por responder más rápido.</t>
  </si>
  <si>
    <t>Beneficio operativo</t>
  </si>
  <si>
    <t>Mejora en procesos, tiempos o errores.</t>
  </si>
  <si>
    <t>Puede registrarse en dinero o como criterio no monetario.</t>
  </si>
  <si>
    <t>Menos trabajo manual o menos retrasos.</t>
  </si>
  <si>
    <t>Beneficio comercial</t>
  </si>
  <si>
    <t>Mejora en clientes, ventas, recompra o atención.</t>
  </si>
  <si>
    <t>Se puede medir con ventas o puntaje.</t>
  </si>
  <si>
    <t>Mayor tasa de cierre por WhatsApp.</t>
  </si>
  <si>
    <t>Beneficio no monetario</t>
  </si>
  <si>
    <t>Mejora importante que no siempre se convierte a dinero.</t>
  </si>
  <si>
    <t>Se califica en el comparador.</t>
  </si>
  <si>
    <t>Mayor orden, menor dependencia del dueño.</t>
  </si>
  <si>
    <t>Beneficio neto</t>
  </si>
  <si>
    <t>Beneficios menos costos.</t>
  </si>
  <si>
    <t>Muestra cuánto valor queda después de cubrir costos.</t>
  </si>
  <si>
    <t>$440 de beneficios - $230 de costos = $210.</t>
  </si>
  <si>
    <t>Relación beneficio-costo</t>
  </si>
  <si>
    <t>Beneficios divididos entre costos.</t>
  </si>
  <si>
    <t>Ayuda a ver si los beneficios superan los costos.</t>
  </si>
  <si>
    <t>1,30 indica que por cada $1 de costo hay $1,30 de beneficio.</t>
  </si>
  <si>
    <t>Escenario conservador</t>
  </si>
  <si>
    <t>Supuesto prudente: menos beneficios y más costos.</t>
  </si>
  <si>
    <t>Prueba si la decisión resiste un caso desfavorable.</t>
  </si>
  <si>
    <t>Beneficios al 80% y costos al 110%.</t>
  </si>
  <si>
    <t>Escenario esperado</t>
  </si>
  <si>
    <t>Supuesto razonable según los datos actuales.</t>
  </si>
  <si>
    <t>Es el caso central de evaluación.</t>
  </si>
  <si>
    <t>Beneficios y costos al 100%.</t>
  </si>
  <si>
    <t>Escenario optimista</t>
  </si>
  <si>
    <t>Supuesto favorable: más beneficios y menos costos.</t>
  </si>
  <si>
    <t>Muestra el potencial si todo funciona bien.</t>
  </si>
  <si>
    <t>Beneficios al 120% y costos al 95%.</t>
  </si>
  <si>
    <t>Riesgo</t>
  </si>
  <si>
    <t>Evento que puede reducir beneficios o aumentar costos.</t>
  </si>
  <si>
    <t>Se considera en escenarios y comparador.</t>
  </si>
  <si>
    <t>Que el equipo no responda WhatsApp a tiempo.</t>
  </si>
  <si>
    <t>Impacto en caja</t>
  </si>
  <si>
    <t>Efecto de la decisión sobre el efectivo disponible.</t>
  </si>
  <si>
    <t>Evita aprobar opciones rentables pero difíciles de pagar.</t>
  </si>
  <si>
    <t>Comprar inventario con descuento y quedarse sin liquidez.</t>
  </si>
  <si>
    <t>Margen</t>
  </si>
  <si>
    <t>Parte de la venta que queda después de cubrir el costo del producto o servicio.</t>
  </si>
  <si>
    <t>Sirve para estimar beneficios reales.</t>
  </si>
  <si>
    <t>Ticket $28 con margen $11.</t>
  </si>
  <si>
    <t>Indicador de seguimiento</t>
  </si>
  <si>
    <t>Dato que muestra si la decisión funcionó.</t>
  </si>
  <si>
    <t>Se define para medir después de ejecutar.</t>
  </si>
  <si>
    <t>Ventas cerradas, tiempo de respuesta, costo por cliente.</t>
  </si>
  <si>
    <t>Decisión recomendada</t>
  </si>
  <si>
    <t>Acción sugerida después del análisis.</t>
  </si>
  <si>
    <t>Puede ser aprobar, probar, ajustar o descartar.</t>
  </si>
  <si>
    <t>Aprobar como prueba de 30 días.</t>
  </si>
  <si>
    <t>Captura de decisión</t>
  </si>
  <si>
    <t>Define el contexto, el objetivo y las alternativas que vas a comparar.</t>
  </si>
  <si>
    <t>Datos generales del análisis</t>
  </si>
  <si>
    <t>Campo</t>
  </si>
  <si>
    <t>Dato del ejemplo</t>
  </si>
  <si>
    <t>Instrucción</t>
  </si>
  <si>
    <t>Nombre del negocio</t>
  </si>
  <si>
    <t>EcoNatural</t>
  </si>
  <si>
    <t>Sustituye por el nombre de tu negocio.</t>
  </si>
  <si>
    <t>Responsable</t>
  </si>
  <si>
    <t>Dueña / Gerente comercial</t>
  </si>
  <si>
    <t>Persona que hará seguimiento.</t>
  </si>
  <si>
    <t>Fecha de análisis</t>
  </si>
  <si>
    <t>Actualiza la fecha.</t>
  </si>
  <si>
    <t>Moneda</t>
  </si>
  <si>
    <t>USD</t>
  </si>
  <si>
    <t>Usa la moneda de tu negocio.</t>
  </si>
  <si>
    <t>30 días</t>
  </si>
  <si>
    <t>Define el periodo para medir costos y beneficios.</t>
  </si>
  <si>
    <t>Decisión a evaluar</t>
  </si>
  <si>
    <t>Formalizar ventas por WhatsApp</t>
  </si>
  <si>
    <t>Describe la decisión en una frase.</t>
  </si>
  <si>
    <t>Problema actual</t>
  </si>
  <si>
    <t>Llegan consultas por Instagram, pero se responden tarde y se pierden ventas.</t>
  </si>
  <si>
    <t>Explica el problema que justifica el análisis.</t>
  </si>
  <si>
    <t>Objetivo</t>
  </si>
  <si>
    <t>Convertir más consultas en ventas sin saturar al equipo.</t>
  </si>
  <si>
    <t>Define qué resultado esperas mejorar.</t>
  </si>
  <si>
    <t>Alternativas a comparar</t>
  </si>
  <si>
    <t>ID</t>
  </si>
  <si>
    <t>Alternativa</t>
  </si>
  <si>
    <t>Tipo</t>
  </si>
  <si>
    <t>Descripción</t>
  </si>
  <si>
    <t>Estado</t>
  </si>
  <si>
    <t>Indicador principal</t>
  </si>
  <si>
    <t>Notas</t>
  </si>
  <si>
    <t>A1</t>
  </si>
  <si>
    <t>Seguir igual</t>
  </si>
  <si>
    <t>Base</t>
  </si>
  <si>
    <t>Continuar respondiendo mensajes de forma informal desde Instagram.</t>
  </si>
  <si>
    <t>Dueña</t>
  </si>
  <si>
    <t>Actual</t>
  </si>
  <si>
    <t>Ventas desde mensajes</t>
  </si>
  <si>
    <t>Sirve como alternativa base.</t>
  </si>
  <si>
    <t>A2</t>
  </si>
  <si>
    <t>Crear canal formal de WhatsApp</t>
  </si>
  <si>
    <t>Evaluada</t>
  </si>
  <si>
    <t>Usar catálogo, respuestas rápidas y responsable de atención durante 30 días.</t>
  </si>
  <si>
    <t>Vendedor asignado</t>
  </si>
  <si>
    <t>En análisis</t>
  </si>
  <si>
    <t>Tasa de cierre por WhatsApp</t>
  </si>
  <si>
    <t>Alternativa recomendada en el ejemplo.</t>
  </si>
  <si>
    <t>A3</t>
  </si>
  <si>
    <t>Contratar apoyo medio tiempo</t>
  </si>
  <si>
    <t>Alterna</t>
  </si>
  <si>
    <t>Contratar una persona de apoyo para atención y caja en horarios de mayor demanda.</t>
  </si>
  <si>
    <t>Ventas atendidas</t>
  </si>
  <si>
    <t>Opción más costosa; validar antes de fijo.</t>
  </si>
  <si>
    <t>Costos y beneficios monetarios</t>
  </si>
  <si>
    <t>Registra costos y beneficios por alternativa. Los valores del ejemplo deben borrarse y sustituirse por los tuyos.</t>
  </si>
  <si>
    <t>#</t>
  </si>
  <si>
    <t>Categoría</t>
  </si>
  <si>
    <t>Concepto</t>
  </si>
  <si>
    <t>Valor estimado</t>
  </si>
  <si>
    <t>Confianza</t>
  </si>
  <si>
    <t>Valor ajustado</t>
  </si>
  <si>
    <t>Periodo</t>
  </si>
  <si>
    <t>Comentario</t>
  </si>
  <si>
    <t>Costo</t>
  </si>
  <si>
    <t>Oculto</t>
  </si>
  <si>
    <t>Ventas perdidas por responder tarde</t>
  </si>
  <si>
    <t>35 ventas perdidas estimadas x $11 de margen</t>
  </si>
  <si>
    <t>Beneficio</t>
  </si>
  <si>
    <t>Económico</t>
  </si>
  <si>
    <t>Sin inversión adicional</t>
  </si>
  <si>
    <t>No hay gasto directo</t>
  </si>
  <si>
    <t>Directo</t>
  </si>
  <si>
    <t>Tiempo de atención asignado</t>
  </si>
  <si>
    <t>2 horas diarias parciales</t>
  </si>
  <si>
    <t>Herramienta, línea y catálogo</t>
  </si>
  <si>
    <t>Herramienta básica</t>
  </si>
  <si>
    <t>Indirecto</t>
  </si>
  <si>
    <t>Preparar respuestas rápidas y orden inicial</t>
  </si>
  <si>
    <t>Único</t>
  </si>
  <si>
    <t>Carga inicial de configuración</t>
  </si>
  <si>
    <t>Ventas adicionales por responder más rápido</t>
  </si>
  <si>
    <t>40 ventas x $11 de margen x 90% confianza</t>
  </si>
  <si>
    <t>Comercial</t>
  </si>
  <si>
    <t>Recompra de clientes atendidos mejor</t>
  </si>
  <si>
    <t>Beneficio estimado prudente</t>
  </si>
  <si>
    <t>Pago mensual de apoyo</t>
  </si>
  <si>
    <t>Apoyo en horarios pico</t>
  </si>
  <si>
    <t>Capacitación y supervisión</t>
  </si>
  <si>
    <t>Tiempo de la dueña</t>
  </si>
  <si>
    <t>Ventas adicionales atendidas</t>
  </si>
  <si>
    <t>Demanda estimada con incertidumbre</t>
  </si>
  <si>
    <t>Escenarios del análisis</t>
  </si>
  <si>
    <t>Evalúa cómo cambia la decisión si los beneficios o costos varían.</t>
  </si>
  <si>
    <t>Multiplicadores de escenario</t>
  </si>
  <si>
    <t>Escenario</t>
  </si>
  <si>
    <t>Multiplicador beneficios</t>
  </si>
  <si>
    <t>Multiplicador costos</t>
  </si>
  <si>
    <t>Conservador</t>
  </si>
  <si>
    <t>Beneficios más bajos y costos más altos.</t>
  </si>
  <si>
    <t>Esperado</t>
  </si>
  <si>
    <t>Resultado central según datos actuales.</t>
  </si>
  <si>
    <t>Optimista</t>
  </si>
  <si>
    <t>Beneficios más altos y costos controlados.</t>
  </si>
  <si>
    <t>Resultados por alternativa y escenario</t>
  </si>
  <si>
    <t>Beneficios</t>
  </si>
  <si>
    <t>Costos</t>
  </si>
  <si>
    <t>Relación B/C</t>
  </si>
  <si>
    <t>Decisión sugerida</t>
  </si>
  <si>
    <t>Comparador de alternativas</t>
  </si>
  <si>
    <t>Combina resultado económico con criterios no monetarios para elegir la mejor opción.</t>
  </si>
  <si>
    <t>Pesos de criterios cualitativos</t>
  </si>
  <si>
    <t>Criterio</t>
  </si>
  <si>
    <t>Peso</t>
  </si>
  <si>
    <t>Cómo calificar</t>
  </si>
  <si>
    <t>Impacto en cliente</t>
  </si>
  <si>
    <t>1 bajo / 5 muy alto</t>
  </si>
  <si>
    <t>Facilidad de implementación</t>
  </si>
  <si>
    <t>1 difícil / 5 fácil</t>
  </si>
  <si>
    <t>Riesgo controlado</t>
  </si>
  <si>
    <t>1 alto riesgo / 5 riesgo bajo</t>
  </si>
  <si>
    <t>Cuidado de caja</t>
  </si>
  <si>
    <t>1 afecta caja / 5 cuida caja</t>
  </si>
  <si>
    <t>Alineación estratégica</t>
  </si>
  <si>
    <t>1 baja / 5 alta</t>
  </si>
  <si>
    <t>Beneficio neto esperado</t>
  </si>
  <si>
    <t>Relación B/C esperada</t>
  </si>
  <si>
    <t>Facilidad</t>
  </si>
  <si>
    <t>Estrategia</t>
  </si>
  <si>
    <t>Puntaje ponderado</t>
  </si>
  <si>
    <t>Resultado del comparador</t>
  </si>
  <si>
    <t>Mejor alternativa por puntaje</t>
  </si>
  <si>
    <t>Relación B/C de la mejor alternativa</t>
  </si>
  <si>
    <t>Resumen ejecutivo</t>
  </si>
  <si>
    <t>Vista final para decidir, presentar y hacer seguimiento.</t>
  </si>
  <si>
    <t>Resultado recomendado</t>
  </si>
  <si>
    <t>Alternativa recomendada</t>
  </si>
  <si>
    <t>Lectura del ejemplo: EcoNatural debería probar un canal formal de WhatsApp durante 30 días. El costo es moderado, el problema actual es claro y la relación beneficio-costo esperada es favorable. No se recomienda contratar apoyo medio tiempo sin validar primero la demanda y el proceso.</t>
  </si>
  <si>
    <t>Comparación económica esperada</t>
  </si>
  <si>
    <t>Puntaje</t>
  </si>
  <si>
    <t>Acción inmediata</t>
  </si>
  <si>
    <t>Fecha revisión</t>
  </si>
  <si>
    <t>No recomendado si sigue perdiendo ventas</t>
  </si>
  <si>
    <t>Ejecutar prueba de 30 días</t>
  </si>
  <si>
    <t>Validar después de la prueba</t>
  </si>
  <si>
    <t>Plan de seguimiento</t>
  </si>
  <si>
    <t>Indicador</t>
  </si>
  <si>
    <t>Meta 30 días</t>
  </si>
  <si>
    <t>Resultado real</t>
  </si>
  <si>
    <t>Consultas respondidas por WhatsApp</t>
  </si>
  <si>
    <t>Pendiente</t>
  </si>
  <si>
    <t>Medir todas las consultas del canal.</t>
  </si>
  <si>
    <t>Ventas cerradas desde WhatsApp</t>
  </si>
  <si>
    <t>Meta mínima para cubrir costo y generar beneficio.</t>
  </si>
  <si>
    <t>Tiempo promedio de respuesta</t>
  </si>
  <si>
    <t>Menos de 20 min</t>
  </si>
  <si>
    <t>Clave para mejorar tasa de cierre.</t>
  </si>
  <si>
    <t>Margen generado</t>
  </si>
  <si>
    <t>Comparar contra beneficio estimado.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</si>
</sst>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\$#,##0"/>
    <numFmt numFmtId="166" formatCode="0.0"/>
  </numFmts>
  <fonts count="8">
    <font>
      <sz val="11"/>
      <name val="Carlito"/>
    </font>
    <font>
      <sz val="10"/>
      <color rgb="FF1F2937"/>
      <name val="Aptos"/>
    </font>
    <font>
      <b/>
      <sz val="18"/>
      <color rgb="FFFFFFFF"/>
      <name val="Aptos"/>
    </font>
    <font>
      <sz val="11"/>
      <color rgb="FFFFFFFF"/>
      <name val="Aptos"/>
    </font>
    <font>
      <sz val="11"/>
      <color rgb="FFFFFFFF"/>
      <name val="Aptos"/>
    </font>
    <font>
      <b/>
      <sz val="12"/>
      <color rgb="FFFFFFFF"/>
      <name val="Aptos"/>
    </font>
    <font>
      <b/>
      <sz val="10"/>
      <color rgb="FFFFFFFF"/>
      <name val="Aptos"/>
    </font>
    <font>
      <sz val="11"/>
      <color rgb="FF1F2937"/>
      <name val="Aptos"/>
    </font>
  </fonts>
  <fills count="15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02A4C"/>
      </patternFill>
    </fill>
    <fill>
      <patternFill patternType="solid">
        <fgColor rgb="FF173B63"/>
      </patternFill>
    </fill>
    <fill>
      <patternFill patternType="solid">
        <fgColor rgb="FFF5F7FA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02A4C"/>
        <bgColor indexed="64"/>
      </patternFill>
    </fill>
    <fill>
      <patternFill patternType="solid">
        <fgColor rgb="FF173B63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vertical="top" wrapText="1"/>
    </xf>
    <xf numFmtId="165" fontId="1" fillId="7" borderId="0" xfId="0" applyNumberFormat="1" applyFont="1" applyFill="1" applyAlignment="1">
      <alignment vertical="top" wrapText="1"/>
    </xf>
    <xf numFmtId="2" fontId="1" fillId="7" borderId="0" xfId="0" applyNumberFormat="1" applyFont="1" applyFill="1" applyAlignment="1">
      <alignment vertical="top" wrapText="1"/>
    </xf>
    <xf numFmtId="0" fontId="1" fillId="7" borderId="0" xfId="0" applyFont="1" applyFill="1" applyAlignment="1">
      <alignment vertical="top" wrapText="1"/>
    </xf>
    <xf numFmtId="166" fontId="1" fillId="7" borderId="0" xfId="0" applyNumberFormat="1" applyFont="1" applyFill="1" applyAlignment="1">
      <alignment vertical="top" wrapText="1"/>
    </xf>
    <xf numFmtId="165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/>
    <xf numFmtId="0" fontId="5" fillId="4" borderId="0" xfId="0" applyFont="1" applyFill="1" applyAlignment="1">
      <alignment horizontal="left" vertical="center" wrapText="1"/>
    </xf>
    <xf numFmtId="0" fontId="1" fillId="0" borderId="0" xfId="0" applyFont="1"/>
    <xf numFmtId="0" fontId="7" fillId="5" borderId="0" xfId="0" applyFont="1" applyFill="1" applyAlignment="1">
      <alignment vertical="top" wrapText="1"/>
    </xf>
    <xf numFmtId="0" fontId="2" fillId="8" borderId="0" xfId="0" applyFont="1" applyFill="1" applyAlignment="1">
      <alignment horizontal="left" vertical="center"/>
    </xf>
    <xf numFmtId="0" fontId="2" fillId="8" borderId="0" xfId="0" applyFont="1" applyFill="1"/>
    <xf numFmtId="0" fontId="1" fillId="9" borderId="0" xfId="0" applyFont="1" applyFill="1"/>
    <xf numFmtId="0" fontId="0" fillId="9" borderId="0" xfId="0" applyFill="1"/>
    <xf numFmtId="0" fontId="3" fillId="10" borderId="0" xfId="0" applyFont="1" applyFill="1" applyAlignment="1">
      <alignment horizontal="left" vertical="center" wrapText="1"/>
    </xf>
    <xf numFmtId="0" fontId="4" fillId="10" borderId="0" xfId="0" applyFont="1" applyFill="1"/>
    <xf numFmtId="0" fontId="5" fillId="11" borderId="0" xfId="0" applyFont="1" applyFill="1" applyAlignment="1">
      <alignment horizontal="left" vertical="center" wrapText="1"/>
    </xf>
    <xf numFmtId="0" fontId="1" fillId="9" borderId="0" xfId="0" applyFont="1" applyFill="1"/>
    <xf numFmtId="0" fontId="1" fillId="12" borderId="0" xfId="0" applyFont="1" applyFill="1" applyAlignment="1">
      <alignment vertical="top" wrapText="1"/>
    </xf>
    <xf numFmtId="0" fontId="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vertical="top" wrapText="1"/>
    </xf>
    <xf numFmtId="0" fontId="6" fillId="8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0" fontId="1" fillId="13" borderId="0" xfId="0" applyFont="1" applyFill="1" applyAlignment="1">
      <alignment wrapText="1"/>
    </xf>
    <xf numFmtId="0" fontId="1" fillId="14" borderId="0" xfId="0" applyFont="1" applyFill="1" applyAlignment="1">
      <alignment wrapText="1"/>
    </xf>
    <xf numFmtId="0" fontId="1" fillId="12" borderId="0" xfId="0" applyFont="1" applyFill="1" applyAlignment="1">
      <alignment wrapText="1"/>
    </xf>
    <xf numFmtId="0" fontId="1" fillId="12" borderId="0" xfId="0" applyFont="1" applyFill="1" applyAlignment="1"/>
    <xf numFmtId="0" fontId="2" fillId="8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 applyProtection="1">
      <protection locked="0"/>
    </xf>
    <xf numFmtId="0" fontId="3" fillId="10" borderId="0" xfId="0" applyFont="1" applyFill="1" applyAlignment="1" applyProtection="1">
      <alignment horizontal="left" vertical="center" wrapText="1"/>
      <protection locked="0"/>
    </xf>
    <xf numFmtId="0" fontId="4" fillId="10" borderId="0" xfId="0" applyFont="1" applyFill="1" applyProtection="1">
      <protection locked="0"/>
    </xf>
    <xf numFmtId="0" fontId="1" fillId="9" borderId="0" xfId="0" applyFont="1" applyFill="1" applyProtection="1">
      <protection locked="0"/>
    </xf>
    <xf numFmtId="0" fontId="5" fillId="11" borderId="0" xfId="0" applyFont="1" applyFill="1" applyAlignment="1" applyProtection="1">
      <alignment horizontal="left" vertical="center" wrapText="1"/>
      <protection locked="0"/>
    </xf>
    <xf numFmtId="0" fontId="1" fillId="9" borderId="0" xfId="0" applyFont="1" applyFill="1" applyProtection="1">
      <protection locked="0"/>
    </xf>
    <xf numFmtId="0" fontId="6" fillId="8" borderId="0" xfId="0" applyFont="1" applyFill="1" applyAlignment="1" applyProtection="1">
      <alignment horizontal="center" vertical="center" wrapText="1"/>
      <protection locked="0"/>
    </xf>
    <xf numFmtId="0" fontId="6" fillId="10" borderId="0" xfId="0" applyFont="1" applyFill="1" applyAlignment="1" applyProtection="1">
      <alignment wrapText="1"/>
      <protection locked="0"/>
    </xf>
    <xf numFmtId="0" fontId="1" fillId="13" borderId="0" xfId="0" applyFont="1" applyFill="1" applyAlignment="1" applyProtection="1">
      <alignment vertical="top" wrapText="1"/>
      <protection locked="0"/>
    </xf>
    <xf numFmtId="0" fontId="1" fillId="12" borderId="0" xfId="0" applyFont="1" applyFill="1" applyAlignment="1" applyProtection="1">
      <alignment wrapText="1"/>
      <protection locked="0"/>
    </xf>
    <xf numFmtId="164" fontId="1" fillId="13" borderId="0" xfId="0" applyNumberFormat="1" applyFont="1" applyFill="1" applyAlignment="1" applyProtection="1">
      <alignment vertical="top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" fillId="6" borderId="0" xfId="0" applyFont="1" applyFill="1" applyAlignment="1" applyProtection="1">
      <alignment vertical="top" wrapText="1"/>
      <protection locked="0"/>
    </xf>
    <xf numFmtId="165" fontId="1" fillId="6" borderId="0" xfId="0" applyNumberFormat="1" applyFont="1" applyFill="1" applyAlignment="1" applyProtection="1">
      <alignment vertical="top" wrapText="1"/>
      <protection locked="0"/>
    </xf>
    <xf numFmtId="9" fontId="1" fillId="6" borderId="0" xfId="0" applyNumberFormat="1" applyFont="1" applyFill="1" applyAlignment="1" applyProtection="1">
      <alignment vertical="top" wrapText="1"/>
      <protection locked="0"/>
    </xf>
    <xf numFmtId="9" fontId="1" fillId="13" borderId="0" xfId="0" applyNumberFormat="1" applyFont="1" applyFill="1" applyAlignment="1" applyProtection="1">
      <alignment vertical="top" wrapText="1"/>
      <protection locked="0"/>
    </xf>
    <xf numFmtId="165" fontId="1" fillId="14" borderId="0" xfId="0" applyNumberFormat="1" applyFont="1" applyFill="1" applyAlignment="1" applyProtection="1">
      <alignment vertical="top" wrapText="1"/>
      <protection locked="0"/>
    </xf>
    <xf numFmtId="2" fontId="1" fillId="14" borderId="0" xfId="0" applyNumberFormat="1" applyFont="1" applyFill="1" applyAlignment="1" applyProtection="1">
      <alignment vertical="top" wrapText="1"/>
      <protection locked="0"/>
    </xf>
    <xf numFmtId="0" fontId="1" fillId="14" borderId="0" xfId="0" applyFont="1" applyFill="1" applyAlignment="1" applyProtection="1">
      <alignment vertical="top" wrapText="1"/>
      <protection locked="0"/>
    </xf>
    <xf numFmtId="166" fontId="1" fillId="13" borderId="0" xfId="0" applyNumberFormat="1" applyFont="1" applyFill="1" applyAlignment="1" applyProtection="1">
      <alignment vertical="top" wrapText="1"/>
      <protection locked="0"/>
    </xf>
    <xf numFmtId="166" fontId="1" fillId="14" borderId="0" xfId="0" applyNumberFormat="1" applyFont="1" applyFill="1" applyAlignment="1" applyProtection="1">
      <alignment vertical="top" wrapText="1"/>
      <protection locked="0"/>
    </xf>
  </cellXfs>
  <cellStyles count="1">
    <cellStyle name="Normal" xfId="0" builtinId="0"/>
  </cellStyles>
  <dxfs count="79"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 patternType="solid">
          <fgColor indexed="64"/>
        </patternFill>
      </fill>
      <protection locked="0" hidden="0"/>
    </dxf>
    <dxf>
      <fill>
        <patternFill>
          <bgColor rgb="FFDCFCE7"/>
        </patternFill>
      </fill>
    </dxf>
    <dxf>
      <fill>
        <patternFill>
          <bgColor rgb="FFFEE2E2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114592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D73EC-6CD9-4B5F-8DDC-404424E6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871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331470</xdr:colOff>
      <xdr:row>0</xdr:row>
      <xdr:rowOff>30480</xdr:rowOff>
    </xdr:from>
    <xdr:to>
      <xdr:col>7</xdr:col>
      <xdr:colOff>446062</xdr:colOff>
      <xdr:row>2</xdr:row>
      <xdr:rowOff>139065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01BB11-F5DC-4D98-B601-7A6C79D1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99845" y="30480"/>
          <a:ext cx="2114842" cy="5848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0</xdr:row>
      <xdr:rowOff>0</xdr:rowOff>
    </xdr:from>
    <xdr:to>
      <xdr:col>7</xdr:col>
      <xdr:colOff>2587282</xdr:colOff>
      <xdr:row>2</xdr:row>
      <xdr:rowOff>116205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F80A44-F05D-4896-8B53-182AC8D6F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78150" y="0"/>
          <a:ext cx="2111032" cy="5924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0</xdr:row>
      <xdr:rowOff>0</xdr:rowOff>
    </xdr:from>
    <xdr:to>
      <xdr:col>13</xdr:col>
      <xdr:colOff>152692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B4D79D-956C-41D3-B63D-051D1148F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8770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9525</xdr:rowOff>
    </xdr:from>
    <xdr:to>
      <xdr:col>10</xdr:col>
      <xdr:colOff>162217</xdr:colOff>
      <xdr:row>1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12955A-11AB-41ED-A926-1F993FDE0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8025" y="9525"/>
          <a:ext cx="2114842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0</xdr:row>
      <xdr:rowOff>0</xdr:rowOff>
    </xdr:from>
    <xdr:to>
      <xdr:col>13</xdr:col>
      <xdr:colOff>190792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F6C79F-8004-40EA-8C85-75038E85C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92200" y="0"/>
          <a:ext cx="2114842" cy="590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114592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C931E9-5A9C-437B-AAD6-5D4E02FC4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3515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Instrucciones" displayName="TablaInstrucciones" ref="A8:D15" headerRowDxfId="74" dataDxfId="72" totalsRowDxfId="73">
  <tableColumns count="4">
    <tableColumn id="1" xr3:uid="{00000000-0010-0000-0000-000001000000}" name="Paso" dataDxfId="78"/>
    <tableColumn id="2" xr3:uid="{00000000-0010-0000-0000-000002000000}" name="Qué hacer" dataDxfId="77"/>
    <tableColumn id="3" xr3:uid="{00000000-0010-0000-0000-000003000000}" name="Hoja" dataDxfId="76"/>
    <tableColumn id="4" xr3:uid="{00000000-0010-0000-0000-000004000000}" name="Detalle práctico" dataDxfId="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aComparador" displayName="TablaComparador" ref="A12:J15" headerRowDxfId="2" dataDxfId="0" totalsRowDxfId="1">
  <tableColumns count="10">
    <tableColumn id="1" xr3:uid="{00000000-0010-0000-0900-000001000000}" name="Alternativa" dataDxfId="12"/>
    <tableColumn id="2" xr3:uid="{00000000-0010-0000-0900-000002000000}" name="Beneficio neto esperado" dataDxfId="11"/>
    <tableColumn id="3" xr3:uid="{00000000-0010-0000-0900-000003000000}" name="Relación B/C esperada" dataDxfId="10"/>
    <tableColumn id="4" xr3:uid="{00000000-0010-0000-0900-000004000000}" name="Impacto en cliente" dataDxfId="9"/>
    <tableColumn id="5" xr3:uid="{00000000-0010-0000-0900-000005000000}" name="Facilidad" dataDxfId="8"/>
    <tableColumn id="6" xr3:uid="{00000000-0010-0000-0900-000006000000}" name="Riesgo controlado" dataDxfId="7"/>
    <tableColumn id="7" xr3:uid="{00000000-0010-0000-0900-000007000000}" name="Cuidado de caja" dataDxfId="6"/>
    <tableColumn id="8" xr3:uid="{00000000-0010-0000-0900-000008000000}" name="Estrategia" dataDxfId="5"/>
    <tableColumn id="9" xr3:uid="{00000000-0010-0000-0900-000009000000}" name="Puntaje ponderado" dataDxfId="4"/>
    <tableColumn id="10" xr3:uid="{00000000-0010-0000-0900-00000A000000}" name="Decisión sugerida" dataDxfId="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aResumenAlternativas" displayName="TablaResumenAlternativas" ref="A14:H17">
  <tableColumns count="8">
    <tableColumn id="1" xr3:uid="{00000000-0010-0000-0A00-000001000000}" name="Alternativa"/>
    <tableColumn id="2" xr3:uid="{00000000-0010-0000-0A00-000002000000}" name="Beneficio neto"/>
    <tableColumn id="3" xr3:uid="{00000000-0010-0000-0A00-000003000000}" name="Relación B/C"/>
    <tableColumn id="4" xr3:uid="{00000000-0010-0000-0A00-000004000000}" name="Puntaje"/>
    <tableColumn id="5" xr3:uid="{00000000-0010-0000-0A00-000005000000}" name="Decisión sugerida"/>
    <tableColumn id="6" xr3:uid="{00000000-0010-0000-0A00-000006000000}" name="Acción inmediata"/>
    <tableColumn id="7" xr3:uid="{00000000-0010-0000-0A00-000007000000}" name="Responsable"/>
    <tableColumn id="8" xr3:uid="{00000000-0010-0000-0A00-000008000000}" name="Fecha revisió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aSeguimiento" displayName="TablaSeguimiento" ref="A21:E25">
  <tableColumns count="5">
    <tableColumn id="1" xr3:uid="{00000000-0010-0000-0B00-000001000000}" name="Indicador"/>
    <tableColumn id="2" xr3:uid="{00000000-0010-0000-0B00-000002000000}" name="Meta 30 días"/>
    <tableColumn id="3" xr3:uid="{00000000-0010-0000-0B00-000003000000}" name="Resultado real"/>
    <tableColumn id="4" xr3:uid="{00000000-0010-0000-0B00-000004000000}" name="Estado"/>
    <tableColumn id="5" xr3:uid="{00000000-0010-0000-0B00-000005000000}" name="Comentari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Leyenda" displayName="TablaLeyenda" ref="A18:C22" headerRowDxfId="68" dataDxfId="66" totalsRowDxfId="67">
  <tableColumns count="3">
    <tableColumn id="1" xr3:uid="{00000000-0010-0000-0100-000001000000}" name="Color" dataDxfId="71"/>
    <tableColumn id="2" xr3:uid="{00000000-0010-0000-0100-000002000000}" name="Significado" dataDxfId="70"/>
    <tableColumn id="3" xr3:uid="{00000000-0010-0000-0100-000003000000}" name="Qué puedes editar" dataDxfId="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Glosario" displayName="TablaGlosario" ref="A4:D26">
  <tableColumns count="4">
    <tableColumn id="1" xr3:uid="{00000000-0010-0000-0200-000001000000}" name="Término"/>
    <tableColumn id="2" xr3:uid="{00000000-0010-0000-0200-000002000000}" name="Definición simple"/>
    <tableColumn id="3" xr3:uid="{00000000-0010-0000-0200-000003000000}" name="Cómo se usa en la plantilla"/>
    <tableColumn id="4" xr3:uid="{00000000-0010-0000-0200-000004000000}" name="Ejempl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DatosDecision" displayName="TablaDatosDecision" ref="A6:C14" headerRowDxfId="58" dataDxfId="56" totalsRowDxfId="57">
  <tableColumns count="3">
    <tableColumn id="1" xr3:uid="{00000000-0010-0000-0300-000001000000}" name="Campo" dataDxfId="61"/>
    <tableColumn id="2" xr3:uid="{00000000-0010-0000-0300-000002000000}" name="Dato del ejemplo" dataDxfId="60"/>
    <tableColumn id="3" xr3:uid="{00000000-0010-0000-0300-000003000000}" name="Instrucción" dataDxfId="5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aAlternativas" displayName="TablaAlternativas" ref="A18:H21" headerRowDxfId="47" dataDxfId="45" totalsRowDxfId="46">
  <tableColumns count="8">
    <tableColumn id="1" xr3:uid="{00000000-0010-0000-0400-000001000000}" name="ID" dataDxfId="55"/>
    <tableColumn id="2" xr3:uid="{00000000-0010-0000-0400-000002000000}" name="Alternativa" dataDxfId="54"/>
    <tableColumn id="3" xr3:uid="{00000000-0010-0000-0400-000003000000}" name="Tipo" dataDxfId="53"/>
    <tableColumn id="4" xr3:uid="{00000000-0010-0000-0400-000004000000}" name="Descripción" dataDxfId="52"/>
    <tableColumn id="5" xr3:uid="{00000000-0010-0000-0400-000005000000}" name="Responsable" dataDxfId="51"/>
    <tableColumn id="6" xr3:uid="{00000000-0010-0000-0400-000006000000}" name="Estado" dataDxfId="50"/>
    <tableColumn id="7" xr3:uid="{00000000-0010-0000-0400-000007000000}" name="Indicador principal" dataDxfId="49"/>
    <tableColumn id="8" xr3:uid="{00000000-0010-0000-0400-000008000000}" name="Notas" dataDxfId="4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aCostosBeneficios" displayName="TablaCostosBeneficios" ref="A4:J83">
  <tableColumns count="10">
    <tableColumn id="1" xr3:uid="{00000000-0010-0000-0500-000001000000}" name="#" dataDxfId="44"/>
    <tableColumn id="2" xr3:uid="{00000000-0010-0000-0500-000002000000}" name="Alternativa" dataDxfId="43"/>
    <tableColumn id="3" xr3:uid="{00000000-0010-0000-0500-000003000000}" name="Tipo" dataDxfId="42"/>
    <tableColumn id="4" xr3:uid="{00000000-0010-0000-0500-000004000000}" name="Categoría" dataDxfId="41"/>
    <tableColumn id="5" xr3:uid="{00000000-0010-0000-0500-000005000000}" name="Concepto" dataDxfId="40"/>
    <tableColumn id="6" xr3:uid="{00000000-0010-0000-0500-000006000000}" name="Valor estimado" dataDxfId="39"/>
    <tableColumn id="7" xr3:uid="{00000000-0010-0000-0500-000007000000}" name="Confianza" dataDxfId="38"/>
    <tableColumn id="8" xr3:uid="{00000000-0010-0000-0500-000008000000}" name="Valor ajustado"/>
    <tableColumn id="9" xr3:uid="{00000000-0010-0000-0500-000009000000}" name="Periodo" dataDxfId="37"/>
    <tableColumn id="10" xr3:uid="{00000000-0010-0000-0500-00000A000000}" name="Comentario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aMultiplicadoresEscenario" displayName="TablaMultiplicadoresEscenario" ref="A5:D8" headerRowDxfId="31" dataDxfId="29" totalsRowDxfId="30">
  <tableColumns count="4">
    <tableColumn id="1" xr3:uid="{00000000-0010-0000-0600-000001000000}" name="Escenario" dataDxfId="35"/>
    <tableColumn id="2" xr3:uid="{00000000-0010-0000-0600-000002000000}" name="Multiplicador beneficios" dataDxfId="34"/>
    <tableColumn id="3" xr3:uid="{00000000-0010-0000-0600-000003000000}" name="Multiplicador costos" dataDxfId="33"/>
    <tableColumn id="4" xr3:uid="{00000000-0010-0000-0600-000004000000}" name="Descripción" dataDxfId="3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aResultadosEscenarios" displayName="TablaResultadosEscenarios" ref="A12:G21" headerRowDxfId="21" dataDxfId="19" totalsRowDxfId="20">
  <tableColumns count="7">
    <tableColumn id="1" xr3:uid="{00000000-0010-0000-0700-000001000000}" name="Alternativa" dataDxfId="28"/>
    <tableColumn id="2" xr3:uid="{00000000-0010-0000-0700-000002000000}" name="Escenario" dataDxfId="27"/>
    <tableColumn id="3" xr3:uid="{00000000-0010-0000-0700-000003000000}" name="Beneficios" dataDxfId="26"/>
    <tableColumn id="4" xr3:uid="{00000000-0010-0000-0700-000004000000}" name="Costos" dataDxfId="25"/>
    <tableColumn id="5" xr3:uid="{00000000-0010-0000-0700-000005000000}" name="Beneficio neto" dataDxfId="24"/>
    <tableColumn id="6" xr3:uid="{00000000-0010-0000-0700-000006000000}" name="Relación B/C" dataDxfId="23"/>
    <tableColumn id="7" xr3:uid="{00000000-0010-0000-0700-000007000000}" name="Decisión sugerida" dataDxfId="2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aPesosCualitativos" displayName="TablaPesosCualitativos" ref="A5:C10" headerRowDxfId="15" dataDxfId="13" totalsRowDxfId="14">
  <tableColumns count="3">
    <tableColumn id="1" xr3:uid="{00000000-0010-0000-0800-000001000000}" name="Criterio" dataDxfId="18"/>
    <tableColumn id="2" xr3:uid="{00000000-0010-0000-0800-000002000000}" name="Peso" dataDxfId="17"/>
    <tableColumn id="3" xr3:uid="{00000000-0010-0000-0800-000003000000}" name="Cómo calificar" data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workbookViewId="0">
      <selection activeCell="G6" sqref="G6"/>
    </sheetView>
  </sheetViews>
  <sheetFormatPr baseColWidth="10" defaultColWidth="8.796875" defaultRowHeight="13.8"/>
  <cols>
    <col min="1" max="1" width="12" style="25" customWidth="1"/>
    <col min="2" max="2" width="32" style="25" customWidth="1"/>
    <col min="3" max="3" width="18" style="25" customWidth="1"/>
    <col min="4" max="4" width="74.796875" style="25" customWidth="1"/>
    <col min="5" max="16384" width="8.796875" style="25"/>
  </cols>
  <sheetData>
    <row r="1" spans="1:7" ht="28.8" customHeight="1">
      <c r="A1" s="22" t="s">
        <v>0</v>
      </c>
      <c r="B1" s="23"/>
      <c r="C1" s="23"/>
      <c r="D1" s="23"/>
      <c r="E1" s="24"/>
      <c r="F1" s="24"/>
      <c r="G1" s="24"/>
    </row>
    <row r="2" spans="1:7" ht="25.65" customHeight="1">
      <c r="A2" s="26" t="s">
        <v>1</v>
      </c>
      <c r="B2" s="27"/>
      <c r="C2" s="27"/>
      <c r="D2" s="27"/>
      <c r="E2" s="24"/>
      <c r="F2" s="24"/>
      <c r="G2" s="24"/>
    </row>
    <row r="3" spans="1:7" ht="14.4">
      <c r="A3" s="24"/>
      <c r="B3" s="24"/>
      <c r="C3" s="24"/>
      <c r="D3" s="24"/>
      <c r="E3" s="24"/>
      <c r="F3" s="24"/>
      <c r="G3" s="24"/>
    </row>
    <row r="4" spans="1:7" ht="19.2" customHeight="1">
      <c r="A4" s="28" t="s">
        <v>2</v>
      </c>
      <c r="B4" s="29"/>
      <c r="C4" s="29"/>
      <c r="D4" s="29"/>
      <c r="E4" s="24"/>
      <c r="F4" s="24"/>
      <c r="G4" s="24"/>
    </row>
    <row r="5" spans="1:7" ht="14.4">
      <c r="A5" s="30" t="s">
        <v>3</v>
      </c>
      <c r="B5" s="29"/>
      <c r="C5" s="29"/>
      <c r="D5" s="29"/>
      <c r="E5" s="24"/>
      <c r="F5" s="24"/>
      <c r="G5" s="24"/>
    </row>
    <row r="6" spans="1:7" ht="14.4">
      <c r="A6" s="29"/>
      <c r="B6" s="29"/>
      <c r="C6" s="29"/>
      <c r="D6" s="29"/>
      <c r="E6" s="24"/>
      <c r="F6" s="24"/>
      <c r="G6" s="24"/>
    </row>
    <row r="7" spans="1:7" ht="14.4">
      <c r="A7" s="24"/>
      <c r="B7" s="24"/>
      <c r="C7" s="24"/>
      <c r="D7" s="24"/>
      <c r="E7" s="24"/>
      <c r="F7" s="24"/>
      <c r="G7" s="24"/>
    </row>
    <row r="8" spans="1:7" ht="20.85" customHeight="1">
      <c r="A8" s="31" t="s">
        <v>4</v>
      </c>
      <c r="B8" s="31" t="s">
        <v>5</v>
      </c>
      <c r="C8" s="31" t="s">
        <v>6</v>
      </c>
      <c r="D8" s="31" t="s">
        <v>7</v>
      </c>
      <c r="E8" s="24"/>
      <c r="F8" s="24"/>
      <c r="G8" s="24"/>
    </row>
    <row r="9" spans="1:7" ht="14.4">
      <c r="A9" s="32" t="s">
        <v>8</v>
      </c>
      <c r="B9" s="32" t="s">
        <v>9</v>
      </c>
      <c r="C9" s="32" t="s">
        <v>10</v>
      </c>
      <c r="D9" s="32" t="s">
        <v>11</v>
      </c>
      <c r="E9" s="24"/>
      <c r="F9" s="24"/>
      <c r="G9" s="24"/>
    </row>
    <row r="10" spans="1:7" ht="41.4">
      <c r="A10" s="32" t="s">
        <v>12</v>
      </c>
      <c r="B10" s="32" t="s">
        <v>13</v>
      </c>
      <c r="C10" s="32" t="s">
        <v>14</v>
      </c>
      <c r="D10" s="32" t="s">
        <v>15</v>
      </c>
      <c r="E10" s="24"/>
      <c r="F10" s="24"/>
      <c r="G10" s="24"/>
    </row>
    <row r="11" spans="1:7" ht="27.6">
      <c r="A11" s="32" t="s">
        <v>16</v>
      </c>
      <c r="B11" s="32" t="s">
        <v>17</v>
      </c>
      <c r="C11" s="32" t="s">
        <v>18</v>
      </c>
      <c r="D11" s="32" t="s">
        <v>19</v>
      </c>
      <c r="E11" s="24"/>
      <c r="F11" s="24"/>
      <c r="G11" s="24"/>
    </row>
    <row r="12" spans="1:7" ht="14.4">
      <c r="A12" s="32" t="s">
        <v>20</v>
      </c>
      <c r="B12" s="32" t="s">
        <v>21</v>
      </c>
      <c r="C12" s="32" t="s">
        <v>22</v>
      </c>
      <c r="D12" s="32" t="s">
        <v>23</v>
      </c>
      <c r="E12" s="24"/>
      <c r="F12" s="24"/>
      <c r="G12" s="24"/>
    </row>
    <row r="13" spans="1:7" ht="14.4">
      <c r="A13" s="32" t="s">
        <v>24</v>
      </c>
      <c r="B13" s="32" t="s">
        <v>25</v>
      </c>
      <c r="C13" s="32" t="s">
        <v>26</v>
      </c>
      <c r="D13" s="32" t="s">
        <v>27</v>
      </c>
      <c r="E13" s="24"/>
      <c r="F13" s="24"/>
      <c r="G13" s="24"/>
    </row>
    <row r="14" spans="1:7" ht="14.4">
      <c r="A14" s="32" t="s">
        <v>28</v>
      </c>
      <c r="B14" s="32" t="s">
        <v>29</v>
      </c>
      <c r="C14" s="32" t="s">
        <v>30</v>
      </c>
      <c r="D14" s="32" t="s">
        <v>31</v>
      </c>
      <c r="E14" s="24"/>
      <c r="F14" s="24"/>
      <c r="G14" s="24"/>
    </row>
    <row r="15" spans="1:7" ht="14.4">
      <c r="A15" s="32" t="s">
        <v>32</v>
      </c>
      <c r="B15" s="32" t="s">
        <v>33</v>
      </c>
      <c r="C15" s="32" t="s">
        <v>34</v>
      </c>
      <c r="D15" s="32" t="s">
        <v>35</v>
      </c>
      <c r="E15" s="24"/>
      <c r="F15" s="24"/>
      <c r="G15" s="24"/>
    </row>
    <row r="16" spans="1:7" ht="14.4">
      <c r="A16" s="24"/>
      <c r="B16" s="24"/>
      <c r="C16" s="24"/>
      <c r="D16" s="24"/>
      <c r="E16" s="24"/>
      <c r="F16" s="24"/>
      <c r="G16" s="24"/>
    </row>
    <row r="17" spans="1:7" ht="19.2" customHeight="1">
      <c r="A17" s="28" t="s">
        <v>36</v>
      </c>
      <c r="B17" s="29"/>
      <c r="C17" s="29"/>
      <c r="D17" s="29"/>
      <c r="E17" s="24"/>
      <c r="F17" s="24"/>
      <c r="G17" s="24"/>
    </row>
    <row r="18" spans="1:7" ht="20.85" customHeight="1">
      <c r="A18" s="31" t="s">
        <v>37</v>
      </c>
      <c r="B18" s="31" t="s">
        <v>38</v>
      </c>
      <c r="C18" s="31" t="s">
        <v>39</v>
      </c>
      <c r="D18" s="24"/>
      <c r="E18" s="24"/>
      <c r="F18" s="24"/>
      <c r="G18" s="24"/>
    </row>
    <row r="19" spans="1:7" ht="14.4">
      <c r="A19" s="33" t="s">
        <v>40</v>
      </c>
      <c r="B19" s="34" t="s">
        <v>41</v>
      </c>
      <c r="C19" s="34" t="s">
        <v>42</v>
      </c>
      <c r="D19" s="24"/>
      <c r="E19" s="24"/>
      <c r="F19" s="24"/>
      <c r="G19" s="24"/>
    </row>
    <row r="20" spans="1:7" ht="14.4">
      <c r="A20" s="35" t="s">
        <v>43</v>
      </c>
      <c r="B20" s="34" t="s">
        <v>44</v>
      </c>
      <c r="C20" s="34" t="s">
        <v>45</v>
      </c>
      <c r="D20" s="24"/>
      <c r="E20" s="24"/>
      <c r="F20" s="24"/>
      <c r="G20" s="24"/>
    </row>
    <row r="21" spans="1:7" ht="14.4">
      <c r="A21" s="36" t="s">
        <v>46</v>
      </c>
      <c r="B21" s="34" t="s">
        <v>47</v>
      </c>
      <c r="C21" s="34" t="s">
        <v>48</v>
      </c>
      <c r="D21" s="24"/>
      <c r="E21" s="24"/>
      <c r="F21" s="24"/>
      <c r="G21" s="24"/>
    </row>
    <row r="22" spans="1:7" ht="27.6">
      <c r="A22" s="37" t="s">
        <v>49</v>
      </c>
      <c r="B22" s="34" t="s">
        <v>50</v>
      </c>
      <c r="C22" s="34" t="s">
        <v>51</v>
      </c>
      <c r="D22" s="24"/>
      <c r="E22" s="24"/>
      <c r="F22" s="24"/>
      <c r="G22" s="24"/>
    </row>
    <row r="23" spans="1:7" ht="14.4">
      <c r="A23" s="24"/>
      <c r="B23" s="24"/>
      <c r="C23" s="24"/>
      <c r="D23" s="24"/>
      <c r="E23" s="24"/>
      <c r="F23" s="24"/>
      <c r="G23" s="24"/>
    </row>
    <row r="24" spans="1:7" ht="19.2" customHeight="1">
      <c r="A24" s="28" t="s">
        <v>52</v>
      </c>
      <c r="B24" s="29"/>
      <c r="C24" s="29"/>
      <c r="D24" s="29"/>
      <c r="E24" s="24"/>
      <c r="F24" s="24"/>
      <c r="G24" s="24"/>
    </row>
    <row r="25" spans="1:7" ht="14.4">
      <c r="A25" s="38" t="s">
        <v>53</v>
      </c>
      <c r="B25" s="37"/>
      <c r="C25" s="37"/>
      <c r="D25" s="37"/>
      <c r="E25" s="24"/>
      <c r="F25" s="24"/>
      <c r="G25" s="24"/>
    </row>
    <row r="26" spans="1:7" ht="14.4">
      <c r="A26" s="38" t="s">
        <v>54</v>
      </c>
      <c r="B26" s="37"/>
      <c r="C26" s="37"/>
      <c r="D26" s="37"/>
      <c r="E26" s="24"/>
      <c r="F26" s="24"/>
      <c r="G26" s="24"/>
    </row>
    <row r="27" spans="1:7" ht="14.4">
      <c r="A27" s="38" t="s">
        <v>55</v>
      </c>
      <c r="B27" s="37"/>
      <c r="C27" s="37"/>
      <c r="D27" s="37"/>
      <c r="E27" s="24"/>
      <c r="F27" s="24"/>
      <c r="G27" s="24"/>
    </row>
    <row r="28" spans="1:7" ht="14.4">
      <c r="A28" s="38" t="s">
        <v>56</v>
      </c>
      <c r="B28" s="37"/>
      <c r="C28" s="37"/>
      <c r="D28" s="37"/>
      <c r="E28" s="24"/>
      <c r="F28" s="24"/>
      <c r="G28" s="24"/>
    </row>
    <row r="29" spans="1:7" ht="14.4">
      <c r="A29" s="38" t="s">
        <v>57</v>
      </c>
      <c r="B29" s="37"/>
      <c r="C29" s="37"/>
      <c r="D29" s="37"/>
      <c r="E29" s="24"/>
      <c r="F29" s="24"/>
      <c r="G29" s="24"/>
    </row>
    <row r="30" spans="1:7" ht="14.4">
      <c r="A30" s="38" t="s">
        <v>58</v>
      </c>
      <c r="B30" s="37"/>
      <c r="C30" s="37"/>
      <c r="D30" s="37"/>
      <c r="E30" s="24"/>
      <c r="F30" s="24"/>
      <c r="G30" s="24"/>
    </row>
    <row r="31" spans="1:7" ht="14.4">
      <c r="A31" s="24"/>
      <c r="B31" s="24"/>
      <c r="C31" s="24"/>
      <c r="D31" s="24"/>
      <c r="E31" s="24"/>
      <c r="F31" s="24"/>
      <c r="G31" s="24"/>
    </row>
    <row r="32" spans="1:7" ht="14.4">
      <c r="A32" s="24"/>
      <c r="B32" s="24"/>
      <c r="C32" s="24"/>
      <c r="D32" s="24"/>
      <c r="E32" s="24"/>
      <c r="F32" s="24"/>
      <c r="G32" s="24"/>
    </row>
    <row r="33" spans="1:7" ht="14.4">
      <c r="A33" s="24"/>
      <c r="B33" s="24"/>
      <c r="C33" s="24"/>
      <c r="D33" s="24"/>
      <c r="E33" s="24"/>
      <c r="F33" s="24"/>
      <c r="G33" s="24"/>
    </row>
    <row r="34" spans="1:7" ht="14.4">
      <c r="A34" s="24"/>
      <c r="B34" s="24"/>
      <c r="C34" s="24"/>
      <c r="D34" s="24"/>
      <c r="E34" s="24"/>
      <c r="F34" s="24"/>
      <c r="G34" s="24"/>
    </row>
    <row r="35" spans="1:7" ht="14.4">
      <c r="A35" s="24"/>
      <c r="B35" s="24"/>
      <c r="C35" s="24"/>
      <c r="D35" s="24"/>
      <c r="E35" s="24"/>
      <c r="F35" s="24"/>
      <c r="G35" s="24"/>
    </row>
    <row r="36" spans="1:7" ht="14.4">
      <c r="A36" s="24"/>
      <c r="B36" s="24"/>
      <c r="C36" s="24"/>
      <c r="D36" s="24"/>
      <c r="E36" s="24"/>
      <c r="F36" s="24"/>
      <c r="G36" s="24"/>
    </row>
    <row r="37" spans="1:7" ht="14.4">
      <c r="A37" s="24"/>
      <c r="B37" s="24"/>
      <c r="C37" s="24"/>
      <c r="D37" s="24"/>
      <c r="E37" s="24"/>
      <c r="F37" s="24"/>
      <c r="G37" s="24"/>
    </row>
    <row r="38" spans="1:7" ht="14.4">
      <c r="A38" s="24"/>
      <c r="B38" s="24"/>
      <c r="C38" s="24"/>
      <c r="D38" s="24"/>
      <c r="E38" s="24"/>
      <c r="F38" s="24"/>
      <c r="G38" s="24"/>
    </row>
    <row r="39" spans="1:7" ht="14.4">
      <c r="A39" s="24"/>
      <c r="B39" s="24"/>
      <c r="C39" s="24"/>
      <c r="D39" s="24"/>
      <c r="E39" s="24"/>
      <c r="F39" s="24"/>
      <c r="G39" s="24"/>
    </row>
    <row r="40" spans="1:7" ht="14.4">
      <c r="A40" s="24"/>
      <c r="B40" s="24"/>
      <c r="C40" s="24"/>
      <c r="D40" s="24"/>
      <c r="E40" s="24"/>
      <c r="F40" s="24"/>
      <c r="G40" s="24"/>
    </row>
    <row r="41" spans="1:7" ht="14.4">
      <c r="A41" s="24"/>
      <c r="B41" s="24"/>
      <c r="C41" s="24"/>
      <c r="D41" s="24"/>
      <c r="E41" s="24"/>
      <c r="F41" s="24"/>
      <c r="G41" s="24"/>
    </row>
    <row r="42" spans="1:7" ht="14.4">
      <c r="A42" s="24"/>
      <c r="B42" s="24"/>
      <c r="C42" s="24"/>
      <c r="D42" s="24"/>
      <c r="E42" s="24"/>
      <c r="F42" s="24"/>
      <c r="G42" s="24"/>
    </row>
    <row r="43" spans="1:7" ht="14.4">
      <c r="A43" s="24"/>
      <c r="B43" s="24"/>
      <c r="C43" s="24"/>
      <c r="D43" s="24"/>
      <c r="E43" s="24"/>
      <c r="F43" s="24"/>
      <c r="G43" s="24"/>
    </row>
    <row r="44" spans="1:7" ht="14.4">
      <c r="A44" s="24"/>
      <c r="B44" s="24"/>
      <c r="C44" s="24"/>
      <c r="D44" s="24"/>
      <c r="E44" s="24"/>
      <c r="F44" s="24"/>
      <c r="G44" s="24"/>
    </row>
    <row r="45" spans="1:7" ht="14.4">
      <c r="A45" s="24"/>
      <c r="B45" s="24"/>
      <c r="C45" s="24"/>
      <c r="D45" s="24"/>
      <c r="E45" s="24"/>
      <c r="F45" s="24"/>
      <c r="G45" s="24"/>
    </row>
    <row r="46" spans="1:7" ht="14.4">
      <c r="A46" s="24"/>
      <c r="B46" s="24"/>
      <c r="C46" s="24"/>
      <c r="D46" s="24"/>
      <c r="E46" s="24"/>
      <c r="F46" s="24"/>
      <c r="G46" s="24"/>
    </row>
    <row r="47" spans="1:7" ht="14.4">
      <c r="A47" s="24"/>
      <c r="B47" s="24"/>
      <c r="C47" s="24"/>
      <c r="D47" s="24"/>
      <c r="E47" s="24"/>
      <c r="F47" s="24"/>
      <c r="G47" s="24"/>
    </row>
    <row r="48" spans="1:7" ht="14.4">
      <c r="A48" s="24"/>
      <c r="B48" s="24"/>
      <c r="C48" s="24"/>
      <c r="D48" s="24"/>
      <c r="E48" s="24"/>
      <c r="F48" s="24"/>
      <c r="G48" s="24"/>
    </row>
    <row r="49" spans="1:7" ht="14.4">
      <c r="A49" s="24"/>
      <c r="B49" s="24"/>
      <c r="C49" s="24"/>
      <c r="D49" s="24"/>
      <c r="E49" s="24"/>
      <c r="F49" s="24"/>
      <c r="G49" s="24"/>
    </row>
    <row r="50" spans="1:7" ht="14.4">
      <c r="A50" s="24"/>
      <c r="B50" s="24"/>
      <c r="C50" s="24"/>
      <c r="D50" s="24"/>
      <c r="E50" s="24"/>
      <c r="F50" s="24"/>
      <c r="G50" s="24"/>
    </row>
    <row r="51" spans="1:7" ht="14.4">
      <c r="A51" s="24"/>
      <c r="B51" s="24"/>
      <c r="C51" s="24"/>
      <c r="D51" s="24"/>
      <c r="E51" s="24"/>
      <c r="F51" s="24"/>
      <c r="G51" s="24"/>
    </row>
    <row r="52" spans="1:7" ht="14.4">
      <c r="A52" s="24"/>
      <c r="B52" s="24"/>
      <c r="C52" s="24"/>
      <c r="D52" s="24"/>
      <c r="E52" s="24"/>
      <c r="F52" s="24"/>
      <c r="G52" s="24"/>
    </row>
    <row r="53" spans="1:7" ht="14.4">
      <c r="A53" s="24"/>
      <c r="B53" s="24"/>
      <c r="C53" s="24"/>
      <c r="D53" s="24"/>
      <c r="E53" s="24"/>
      <c r="F53" s="24"/>
      <c r="G53" s="24"/>
    </row>
    <row r="54" spans="1:7" ht="14.4">
      <c r="A54" s="24"/>
      <c r="B54" s="24"/>
      <c r="C54" s="24"/>
      <c r="D54" s="24"/>
      <c r="E54" s="24"/>
      <c r="F54" s="24"/>
      <c r="G54" s="24"/>
    </row>
    <row r="55" spans="1:7" ht="14.4">
      <c r="A55" s="24"/>
      <c r="B55" s="24"/>
      <c r="C55" s="24"/>
      <c r="D55" s="24"/>
      <c r="E55" s="24"/>
      <c r="F55" s="24"/>
      <c r="G55" s="24"/>
    </row>
    <row r="56" spans="1:7" ht="14.4">
      <c r="A56" s="24"/>
      <c r="B56" s="24"/>
      <c r="C56" s="24"/>
      <c r="D56" s="24"/>
      <c r="E56" s="24"/>
      <c r="F56" s="24"/>
      <c r="G56" s="24"/>
    </row>
    <row r="57" spans="1:7" ht="14.4">
      <c r="A57" s="24"/>
      <c r="B57" s="24"/>
      <c r="C57" s="24"/>
      <c r="D57" s="24"/>
      <c r="E57" s="24"/>
      <c r="F57" s="24"/>
      <c r="G57" s="24"/>
    </row>
    <row r="58" spans="1:7" ht="14.4">
      <c r="A58" s="24"/>
      <c r="B58" s="24"/>
      <c r="C58" s="24"/>
      <c r="D58" s="24"/>
      <c r="E58" s="24"/>
      <c r="F58" s="24"/>
      <c r="G58" s="24"/>
    </row>
    <row r="59" spans="1:7" ht="14.4">
      <c r="A59" s="24"/>
      <c r="B59" s="24"/>
      <c r="C59" s="24"/>
      <c r="D59" s="24"/>
      <c r="E59" s="24"/>
      <c r="F59" s="24"/>
      <c r="G59" s="24"/>
    </row>
    <row r="60" spans="1:7" ht="14.4">
      <c r="A60" s="24"/>
      <c r="B60" s="24"/>
      <c r="C60" s="24"/>
      <c r="D60" s="24"/>
      <c r="E60" s="24"/>
      <c r="F60" s="24"/>
      <c r="G60" s="24"/>
    </row>
    <row r="61" spans="1:7" ht="14.4">
      <c r="A61" s="24"/>
      <c r="B61" s="24"/>
      <c r="C61" s="24"/>
      <c r="D61" s="24"/>
      <c r="E61" s="24"/>
      <c r="F61" s="24"/>
      <c r="G61" s="24"/>
    </row>
    <row r="62" spans="1:7" ht="14.4">
      <c r="A62" s="24"/>
      <c r="B62" s="24"/>
      <c r="C62" s="24"/>
      <c r="D62" s="24"/>
      <c r="E62" s="24"/>
      <c r="F62" s="24"/>
      <c r="G62" s="24"/>
    </row>
    <row r="63" spans="1:7" ht="14.4">
      <c r="A63" s="24"/>
      <c r="B63" s="24"/>
      <c r="C63" s="24"/>
      <c r="D63" s="24"/>
      <c r="E63" s="24"/>
      <c r="F63" s="24"/>
      <c r="G63" s="24"/>
    </row>
    <row r="64" spans="1:7" ht="14.4">
      <c r="A64" s="24"/>
      <c r="B64" s="24"/>
      <c r="C64" s="24"/>
      <c r="D64" s="24"/>
      <c r="E64" s="24"/>
      <c r="F64" s="24"/>
      <c r="G64" s="24"/>
    </row>
    <row r="65" spans="1:7" ht="14.4">
      <c r="A65" s="24"/>
      <c r="B65" s="24"/>
      <c r="C65" s="24"/>
      <c r="D65" s="24"/>
      <c r="E65" s="24"/>
      <c r="F65" s="24"/>
      <c r="G65" s="24"/>
    </row>
    <row r="66" spans="1:7" ht="14.4">
      <c r="A66" s="24"/>
      <c r="B66" s="24"/>
      <c r="C66" s="24"/>
      <c r="D66" s="24"/>
      <c r="E66" s="24"/>
      <c r="F66" s="24"/>
      <c r="G66" s="24"/>
    </row>
    <row r="67" spans="1:7" ht="14.4">
      <c r="A67" s="24"/>
      <c r="B67" s="24"/>
      <c r="C67" s="24"/>
      <c r="D67" s="24"/>
      <c r="E67" s="24"/>
      <c r="F67" s="24"/>
      <c r="G67" s="24"/>
    </row>
    <row r="68" spans="1:7" ht="14.4">
      <c r="A68" s="24"/>
      <c r="B68" s="24"/>
      <c r="C68" s="24"/>
      <c r="D68" s="24"/>
      <c r="E68" s="24"/>
      <c r="F68" s="24"/>
      <c r="G68" s="24"/>
    </row>
    <row r="69" spans="1:7" ht="14.4">
      <c r="A69" s="24"/>
      <c r="B69" s="24"/>
      <c r="C69" s="24"/>
      <c r="D69" s="24"/>
      <c r="E69" s="24"/>
      <c r="F69" s="24"/>
      <c r="G69" s="24"/>
    </row>
    <row r="70" spans="1:7" ht="14.4">
      <c r="A70" s="24"/>
      <c r="B70" s="24"/>
      <c r="C70" s="24"/>
      <c r="D70" s="24"/>
      <c r="E70" s="24"/>
      <c r="F70" s="24"/>
      <c r="G70" s="24"/>
    </row>
    <row r="71" spans="1:7" ht="14.4">
      <c r="A71" s="24"/>
      <c r="B71" s="24"/>
      <c r="C71" s="24"/>
      <c r="D71" s="24"/>
      <c r="E71" s="24"/>
      <c r="F71" s="24"/>
      <c r="G71" s="24"/>
    </row>
    <row r="72" spans="1:7" ht="14.4">
      <c r="A72" s="24"/>
      <c r="B72" s="24"/>
      <c r="C72" s="24"/>
      <c r="D72" s="24"/>
      <c r="E72" s="24"/>
      <c r="F72" s="24"/>
      <c r="G72" s="24"/>
    </row>
    <row r="73" spans="1:7" ht="14.4">
      <c r="A73" s="24"/>
      <c r="B73" s="24"/>
      <c r="C73" s="24"/>
      <c r="D73" s="24"/>
      <c r="E73" s="24"/>
      <c r="F73" s="24"/>
      <c r="G73" s="24"/>
    </row>
    <row r="74" spans="1:7" ht="14.4">
      <c r="A74" s="24"/>
      <c r="B74" s="24"/>
      <c r="C74" s="24"/>
      <c r="D74" s="24"/>
      <c r="E74" s="24"/>
      <c r="F74" s="24"/>
      <c r="G74" s="24"/>
    </row>
    <row r="75" spans="1:7" ht="14.4">
      <c r="A75" s="24"/>
      <c r="B75" s="24"/>
      <c r="C75" s="24"/>
      <c r="D75" s="24"/>
      <c r="E75" s="24"/>
      <c r="F75" s="24"/>
      <c r="G75" s="24"/>
    </row>
    <row r="76" spans="1:7" ht="14.4">
      <c r="A76" s="24"/>
      <c r="B76" s="24"/>
      <c r="C76" s="24"/>
      <c r="D76" s="24"/>
      <c r="E76" s="24"/>
      <c r="F76" s="24"/>
      <c r="G76" s="24"/>
    </row>
    <row r="77" spans="1:7" ht="14.4">
      <c r="A77" s="24"/>
      <c r="B77" s="24"/>
      <c r="C77" s="24"/>
      <c r="D77" s="24"/>
      <c r="E77" s="24"/>
      <c r="F77" s="24"/>
      <c r="G77" s="24"/>
    </row>
    <row r="78" spans="1:7" ht="14.4">
      <c r="A78" s="24"/>
      <c r="B78" s="24"/>
      <c r="C78" s="24"/>
      <c r="D78" s="24"/>
      <c r="E78" s="24"/>
      <c r="F78" s="24"/>
      <c r="G78" s="24"/>
    </row>
    <row r="79" spans="1:7" ht="14.4">
      <c r="A79" s="24"/>
      <c r="B79" s="24"/>
      <c r="C79" s="24"/>
      <c r="D79" s="24"/>
      <c r="E79" s="24"/>
      <c r="F79" s="24"/>
      <c r="G79" s="24"/>
    </row>
    <row r="80" spans="1:7" ht="14.4">
      <c r="A80" s="24"/>
      <c r="B80" s="24"/>
      <c r="C80" s="24"/>
      <c r="D80" s="24"/>
      <c r="E80" s="24"/>
      <c r="F80" s="24"/>
      <c r="G80" s="24"/>
    </row>
    <row r="81" spans="1:7" ht="14.4">
      <c r="A81" s="24"/>
      <c r="B81" s="24"/>
      <c r="C81" s="24"/>
      <c r="D81" s="24"/>
      <c r="E81" s="24"/>
      <c r="F81" s="24"/>
      <c r="G81" s="24"/>
    </row>
    <row r="82" spans="1:7" ht="14.4">
      <c r="A82" s="24"/>
      <c r="B82" s="24"/>
      <c r="C82" s="24"/>
      <c r="D82" s="24"/>
      <c r="E82" s="24"/>
      <c r="F82" s="24"/>
      <c r="G82" s="24"/>
    </row>
    <row r="83" spans="1:7" ht="14.4">
      <c r="A83" s="24"/>
      <c r="B83" s="24"/>
      <c r="C83" s="24"/>
      <c r="D83" s="24"/>
      <c r="E83" s="24"/>
      <c r="F83" s="24"/>
      <c r="G83" s="24"/>
    </row>
    <row r="84" spans="1:7" ht="14.4">
      <c r="A84" s="24"/>
      <c r="B84" s="24"/>
      <c r="C84" s="24"/>
      <c r="D84" s="24"/>
      <c r="E84" s="24"/>
      <c r="F84" s="24"/>
      <c r="G84" s="24"/>
    </row>
    <row r="85" spans="1:7" ht="14.4">
      <c r="A85" s="24"/>
      <c r="B85" s="24"/>
      <c r="C85" s="24"/>
      <c r="D85" s="24"/>
      <c r="E85" s="24"/>
      <c r="F85" s="24"/>
      <c r="G85" s="24"/>
    </row>
    <row r="86" spans="1:7" ht="14.4">
      <c r="A86" s="24"/>
      <c r="B86" s="24"/>
      <c r="C86" s="24"/>
      <c r="D86" s="24"/>
      <c r="E86" s="24"/>
      <c r="F86" s="24"/>
      <c r="G86" s="24"/>
    </row>
    <row r="87" spans="1:7" ht="14.4">
      <c r="A87" s="24"/>
      <c r="B87" s="24"/>
      <c r="C87" s="24"/>
      <c r="D87" s="24"/>
      <c r="E87" s="24"/>
      <c r="F87" s="24"/>
      <c r="G87" s="24"/>
    </row>
    <row r="88" spans="1:7" ht="14.4">
      <c r="A88" s="24"/>
      <c r="B88" s="24"/>
      <c r="C88" s="24"/>
      <c r="D88" s="24"/>
      <c r="E88" s="24"/>
      <c r="F88" s="24"/>
      <c r="G88" s="24"/>
    </row>
    <row r="89" spans="1:7" ht="14.4">
      <c r="A89" s="24"/>
      <c r="B89" s="24"/>
      <c r="C89" s="24"/>
      <c r="D89" s="24"/>
      <c r="E89" s="24"/>
      <c r="F89" s="24"/>
      <c r="G89" s="24"/>
    </row>
    <row r="90" spans="1:7" ht="14.4">
      <c r="A90" s="24"/>
      <c r="B90" s="24"/>
      <c r="C90" s="24"/>
      <c r="D90" s="24"/>
      <c r="E90" s="24"/>
      <c r="F90" s="24"/>
      <c r="G90" s="24"/>
    </row>
  </sheetData>
  <sheetProtection algorithmName="SHA-512" hashValue="eS8k9sg6ZqyWcTRreOwzrVYKZ6bbK4I3bNszrtYqn9oEPzkeSQwG+wjLztK/9/x7ut2M8eYeVTCLRlXLU55MLw==" saltValue="u4WvJlleCBZPQ0wSNroepQ==" spinCount="100000" sheet="1" scenarios="1" formatCells="0" formatColumns="0" formatRows="0" sort="0" autoFilter="0" pivotTables="0"/>
  <mergeCells count="6">
    <mergeCell ref="A24:D24"/>
    <mergeCell ref="A1:D1"/>
    <mergeCell ref="A2:D2"/>
    <mergeCell ref="A4:D4"/>
    <mergeCell ref="A5:D6"/>
    <mergeCell ref="A17:D17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workbookViewId="0">
      <selection activeCell="D12" sqref="D12"/>
    </sheetView>
  </sheetViews>
  <sheetFormatPr baseColWidth="10" defaultColWidth="8.796875" defaultRowHeight="13.8"/>
  <cols>
    <col min="1" max="1" width="24" style="25" customWidth="1"/>
    <col min="2" max="2" width="46.8984375" style="25" customWidth="1"/>
    <col min="3" max="3" width="47.296875" style="25" customWidth="1"/>
    <col min="4" max="4" width="61.296875" style="25" customWidth="1"/>
    <col min="5" max="16384" width="8.796875" style="25"/>
  </cols>
  <sheetData>
    <row r="1" spans="1:7" ht="23.4">
      <c r="A1" s="15" t="s">
        <v>59</v>
      </c>
      <c r="B1" s="16"/>
      <c r="C1" s="16"/>
      <c r="D1" s="16"/>
      <c r="E1" s="24"/>
      <c r="F1" s="24"/>
      <c r="G1" s="24"/>
    </row>
    <row r="2" spans="1:7" ht="14.4">
      <c r="A2" s="17" t="s">
        <v>60</v>
      </c>
      <c r="B2" s="18"/>
      <c r="C2" s="18"/>
      <c r="D2" s="18"/>
      <c r="E2" s="24"/>
      <c r="F2" s="24"/>
      <c r="G2" s="24"/>
    </row>
    <row r="3" spans="1:7" ht="14.4">
      <c r="A3" s="1"/>
      <c r="B3" s="1"/>
      <c r="C3" s="1"/>
      <c r="D3" s="1"/>
      <c r="E3" s="24"/>
      <c r="F3" s="24"/>
      <c r="G3" s="24"/>
    </row>
    <row r="4" spans="1:7" ht="14.4">
      <c r="A4" s="13" t="s">
        <v>61</v>
      </c>
      <c r="B4" s="13" t="s">
        <v>62</v>
      </c>
      <c r="C4" s="13" t="s">
        <v>63</v>
      </c>
      <c r="D4" s="13" t="s">
        <v>64</v>
      </c>
      <c r="E4" s="24"/>
      <c r="F4" s="24"/>
      <c r="G4" s="24"/>
    </row>
    <row r="5" spans="1:7" ht="27.6">
      <c r="A5" s="2" t="s">
        <v>65</v>
      </c>
      <c r="B5" s="2" t="s">
        <v>66</v>
      </c>
      <c r="C5" s="2" t="s">
        <v>67</v>
      </c>
      <c r="D5" s="2" t="s">
        <v>68</v>
      </c>
      <c r="E5" s="24"/>
      <c r="F5" s="24"/>
      <c r="G5" s="24"/>
    </row>
    <row r="6" spans="1:7" ht="14.4">
      <c r="A6" s="2" t="s">
        <v>69</v>
      </c>
      <c r="B6" s="2" t="s">
        <v>70</v>
      </c>
      <c r="C6" s="2" t="s">
        <v>71</v>
      </c>
      <c r="D6" s="2" t="s">
        <v>72</v>
      </c>
      <c r="E6" s="24"/>
      <c r="F6" s="24"/>
      <c r="G6" s="24"/>
    </row>
    <row r="7" spans="1:7" ht="14.4">
      <c r="A7" s="2" t="s">
        <v>73</v>
      </c>
      <c r="B7" s="2" t="s">
        <v>74</v>
      </c>
      <c r="C7" s="2" t="s">
        <v>75</v>
      </c>
      <c r="D7" s="2" t="s">
        <v>76</v>
      </c>
      <c r="E7" s="24"/>
      <c r="F7" s="24"/>
      <c r="G7" s="24"/>
    </row>
    <row r="8" spans="1:7" ht="14.4">
      <c r="A8" s="2" t="s">
        <v>77</v>
      </c>
      <c r="B8" s="2" t="s">
        <v>78</v>
      </c>
      <c r="C8" s="2" t="s">
        <v>79</v>
      </c>
      <c r="D8" s="2" t="s">
        <v>80</v>
      </c>
      <c r="E8" s="24"/>
      <c r="F8" s="24"/>
      <c r="G8" s="24"/>
    </row>
    <row r="9" spans="1:7" ht="14.4">
      <c r="A9" s="2" t="s">
        <v>81</v>
      </c>
      <c r="B9" s="2" t="s">
        <v>82</v>
      </c>
      <c r="C9" s="2" t="s">
        <v>83</v>
      </c>
      <c r="D9" s="2" t="s">
        <v>84</v>
      </c>
      <c r="E9" s="24"/>
      <c r="F9" s="24"/>
      <c r="G9" s="24"/>
    </row>
    <row r="10" spans="1:7" ht="27.6">
      <c r="A10" s="2" t="s">
        <v>85</v>
      </c>
      <c r="B10" s="2" t="s">
        <v>86</v>
      </c>
      <c r="C10" s="2" t="s">
        <v>87</v>
      </c>
      <c r="D10" s="2" t="s">
        <v>88</v>
      </c>
      <c r="E10" s="24"/>
      <c r="F10" s="24"/>
      <c r="G10" s="24"/>
    </row>
    <row r="11" spans="1:7" ht="14.4">
      <c r="A11" s="2" t="s">
        <v>89</v>
      </c>
      <c r="B11" s="2" t="s">
        <v>90</v>
      </c>
      <c r="C11" s="2" t="s">
        <v>91</v>
      </c>
      <c r="D11" s="2" t="s">
        <v>92</v>
      </c>
      <c r="E11" s="24"/>
      <c r="F11" s="24"/>
      <c r="G11" s="24"/>
    </row>
    <row r="12" spans="1:7" ht="14.4">
      <c r="A12" s="2" t="s">
        <v>93</v>
      </c>
      <c r="B12" s="2" t="s">
        <v>94</v>
      </c>
      <c r="C12" s="2" t="s">
        <v>95</v>
      </c>
      <c r="D12" s="2" t="s">
        <v>96</v>
      </c>
      <c r="E12" s="24"/>
      <c r="F12" s="24"/>
      <c r="G12" s="24"/>
    </row>
    <row r="13" spans="1:7" ht="14.4">
      <c r="A13" s="2" t="s">
        <v>97</v>
      </c>
      <c r="B13" s="2" t="s">
        <v>98</v>
      </c>
      <c r="C13" s="2" t="s">
        <v>99</v>
      </c>
      <c r="D13" s="2" t="s">
        <v>100</v>
      </c>
      <c r="E13" s="24"/>
      <c r="F13" s="24"/>
      <c r="G13" s="24"/>
    </row>
    <row r="14" spans="1:7" ht="14.4">
      <c r="A14" s="2" t="s">
        <v>101</v>
      </c>
      <c r="B14" s="2" t="s">
        <v>102</v>
      </c>
      <c r="C14" s="2" t="s">
        <v>103</v>
      </c>
      <c r="D14" s="2" t="s">
        <v>104</v>
      </c>
      <c r="E14" s="24"/>
      <c r="F14" s="24"/>
      <c r="G14" s="24"/>
    </row>
    <row r="15" spans="1:7" ht="14.4">
      <c r="A15" s="2" t="s">
        <v>105</v>
      </c>
      <c r="B15" s="2" t="s">
        <v>106</v>
      </c>
      <c r="C15" s="2" t="s">
        <v>107</v>
      </c>
      <c r="D15" s="2" t="s">
        <v>108</v>
      </c>
      <c r="E15" s="24"/>
      <c r="F15" s="24"/>
      <c r="G15" s="24"/>
    </row>
    <row r="16" spans="1:7" ht="14.4">
      <c r="A16" s="2" t="s">
        <v>109</v>
      </c>
      <c r="B16" s="2" t="s">
        <v>110</v>
      </c>
      <c r="C16" s="2" t="s">
        <v>111</v>
      </c>
      <c r="D16" s="2" t="s">
        <v>112</v>
      </c>
      <c r="E16" s="24"/>
      <c r="F16" s="24"/>
      <c r="G16" s="24"/>
    </row>
    <row r="17" spans="1:7" ht="14.4">
      <c r="A17" s="2" t="s">
        <v>113</v>
      </c>
      <c r="B17" s="2" t="s">
        <v>114</v>
      </c>
      <c r="C17" s="2" t="s">
        <v>115</v>
      </c>
      <c r="D17" s="2" t="s">
        <v>116</v>
      </c>
      <c r="E17" s="24"/>
      <c r="F17" s="24"/>
      <c r="G17" s="24"/>
    </row>
    <row r="18" spans="1:7" ht="14.4">
      <c r="A18" s="2" t="s">
        <v>117</v>
      </c>
      <c r="B18" s="2" t="s">
        <v>118</v>
      </c>
      <c r="C18" s="2" t="s">
        <v>119</v>
      </c>
      <c r="D18" s="2" t="s">
        <v>120</v>
      </c>
      <c r="E18" s="24"/>
      <c r="F18" s="24"/>
      <c r="G18" s="24"/>
    </row>
    <row r="19" spans="1:7" ht="14.4">
      <c r="A19" s="2" t="s">
        <v>121</v>
      </c>
      <c r="B19" s="2" t="s">
        <v>122</v>
      </c>
      <c r="C19" s="2" t="s">
        <v>123</v>
      </c>
      <c r="D19" s="2" t="s">
        <v>124</v>
      </c>
      <c r="E19" s="24"/>
      <c r="F19" s="24"/>
      <c r="G19" s="24"/>
    </row>
    <row r="20" spans="1:7" ht="14.4">
      <c r="A20" s="2" t="s">
        <v>125</v>
      </c>
      <c r="B20" s="2" t="s">
        <v>126</v>
      </c>
      <c r="C20" s="2" t="s">
        <v>127</v>
      </c>
      <c r="D20" s="2" t="s">
        <v>128</v>
      </c>
      <c r="E20" s="24"/>
      <c r="F20" s="24"/>
      <c r="G20" s="24"/>
    </row>
    <row r="21" spans="1:7" ht="14.4">
      <c r="A21" s="2" t="s">
        <v>129</v>
      </c>
      <c r="B21" s="2" t="s">
        <v>130</v>
      </c>
      <c r="C21" s="2" t="s">
        <v>131</v>
      </c>
      <c r="D21" s="2" t="s">
        <v>132</v>
      </c>
      <c r="E21" s="24"/>
      <c r="F21" s="24"/>
      <c r="G21" s="24"/>
    </row>
    <row r="22" spans="1:7" ht="14.4">
      <c r="A22" s="2" t="s">
        <v>133</v>
      </c>
      <c r="B22" s="2" t="s">
        <v>134</v>
      </c>
      <c r="C22" s="2" t="s">
        <v>135</v>
      </c>
      <c r="D22" s="2" t="s">
        <v>136</v>
      </c>
      <c r="E22" s="24"/>
      <c r="F22" s="24"/>
      <c r="G22" s="24"/>
    </row>
    <row r="23" spans="1:7" ht="14.4">
      <c r="A23" s="2" t="s">
        <v>137</v>
      </c>
      <c r="B23" s="2" t="s">
        <v>138</v>
      </c>
      <c r="C23" s="2" t="s">
        <v>139</v>
      </c>
      <c r="D23" s="2" t="s">
        <v>140</v>
      </c>
      <c r="E23" s="24"/>
      <c r="F23" s="24"/>
      <c r="G23" s="24"/>
    </row>
    <row r="24" spans="1:7" ht="27.6">
      <c r="A24" s="2" t="s">
        <v>141</v>
      </c>
      <c r="B24" s="2" t="s">
        <v>142</v>
      </c>
      <c r="C24" s="2" t="s">
        <v>143</v>
      </c>
      <c r="D24" s="2" t="s">
        <v>144</v>
      </c>
      <c r="E24" s="24"/>
      <c r="F24" s="24"/>
      <c r="G24" s="24"/>
    </row>
    <row r="25" spans="1:7" ht="14.4">
      <c r="A25" s="2" t="s">
        <v>145</v>
      </c>
      <c r="B25" s="2" t="s">
        <v>146</v>
      </c>
      <c r="C25" s="2" t="s">
        <v>147</v>
      </c>
      <c r="D25" s="2" t="s">
        <v>148</v>
      </c>
      <c r="E25" s="24"/>
      <c r="F25" s="24"/>
      <c r="G25" s="24"/>
    </row>
    <row r="26" spans="1:7" ht="14.4">
      <c r="A26" s="2" t="s">
        <v>149</v>
      </c>
      <c r="B26" s="2" t="s">
        <v>150</v>
      </c>
      <c r="C26" s="2" t="s">
        <v>151</v>
      </c>
      <c r="D26" s="2" t="s">
        <v>152</v>
      </c>
      <c r="E26" s="24"/>
      <c r="F26" s="24"/>
      <c r="G26" s="24"/>
    </row>
    <row r="27" spans="1:7" ht="14.4">
      <c r="A27" s="24"/>
      <c r="B27" s="24"/>
      <c r="C27" s="24"/>
      <c r="D27" s="24"/>
      <c r="E27" s="24"/>
      <c r="F27" s="24"/>
      <c r="G27" s="24"/>
    </row>
    <row r="28" spans="1:7" ht="14.4">
      <c r="A28" s="24"/>
      <c r="B28" s="24"/>
      <c r="C28" s="24"/>
      <c r="D28" s="24"/>
      <c r="E28" s="24"/>
      <c r="F28" s="24"/>
      <c r="G28" s="24"/>
    </row>
    <row r="29" spans="1:7" ht="14.4">
      <c r="A29" s="24"/>
      <c r="B29" s="24"/>
      <c r="C29" s="24"/>
      <c r="D29" s="24"/>
      <c r="E29" s="24"/>
      <c r="F29" s="24"/>
      <c r="G29" s="24"/>
    </row>
    <row r="30" spans="1:7" ht="14.4">
      <c r="A30" s="24"/>
      <c r="B30" s="24"/>
      <c r="C30" s="24"/>
      <c r="D30" s="24"/>
      <c r="E30" s="24"/>
      <c r="F30" s="24"/>
      <c r="G30" s="24"/>
    </row>
    <row r="31" spans="1:7" ht="14.4">
      <c r="A31" s="24"/>
      <c r="B31" s="24"/>
      <c r="C31" s="24"/>
      <c r="D31" s="24"/>
      <c r="E31" s="24"/>
      <c r="F31" s="24"/>
      <c r="G31" s="24"/>
    </row>
    <row r="32" spans="1:7" ht="14.4">
      <c r="A32" s="24"/>
      <c r="B32" s="24"/>
      <c r="C32" s="24"/>
      <c r="D32" s="24"/>
      <c r="E32" s="24"/>
      <c r="F32" s="24"/>
      <c r="G32" s="24"/>
    </row>
    <row r="33" spans="1:7" ht="14.4">
      <c r="A33" s="24"/>
      <c r="B33" s="24"/>
      <c r="C33" s="24"/>
      <c r="D33" s="24"/>
      <c r="E33" s="24"/>
      <c r="F33" s="24"/>
      <c r="G33" s="24"/>
    </row>
    <row r="34" spans="1:7" ht="14.4">
      <c r="A34" s="24"/>
      <c r="B34" s="24"/>
      <c r="C34" s="24"/>
      <c r="D34" s="24"/>
      <c r="E34" s="24"/>
      <c r="F34" s="24"/>
      <c r="G34" s="24"/>
    </row>
    <row r="35" spans="1:7" ht="14.4">
      <c r="A35" s="24"/>
      <c r="B35" s="24"/>
      <c r="C35" s="24"/>
      <c r="D35" s="24"/>
      <c r="E35" s="24"/>
      <c r="F35" s="24"/>
      <c r="G35" s="24"/>
    </row>
    <row r="36" spans="1:7" ht="14.4">
      <c r="A36" s="24"/>
      <c r="B36" s="24"/>
      <c r="C36" s="24"/>
      <c r="D36" s="24"/>
      <c r="E36" s="24"/>
      <c r="F36" s="24"/>
      <c r="G36" s="24"/>
    </row>
    <row r="37" spans="1:7" ht="14.4">
      <c r="A37" s="24"/>
      <c r="B37" s="24"/>
      <c r="C37" s="24"/>
      <c r="D37" s="24"/>
      <c r="E37" s="24"/>
      <c r="F37" s="24"/>
      <c r="G37" s="24"/>
    </row>
    <row r="38" spans="1:7" ht="14.4">
      <c r="A38" s="24"/>
      <c r="B38" s="24"/>
      <c r="C38" s="24"/>
      <c r="D38" s="24"/>
      <c r="E38" s="24"/>
      <c r="F38" s="24"/>
      <c r="G38" s="24"/>
    </row>
    <row r="39" spans="1:7" ht="14.4">
      <c r="A39" s="24"/>
      <c r="B39" s="24"/>
      <c r="C39" s="24"/>
      <c r="D39" s="24"/>
      <c r="E39" s="24"/>
      <c r="F39" s="24"/>
      <c r="G39" s="24"/>
    </row>
    <row r="40" spans="1:7" ht="14.4">
      <c r="A40" s="24"/>
      <c r="B40" s="24"/>
      <c r="C40" s="24"/>
      <c r="D40" s="24"/>
      <c r="E40" s="24"/>
      <c r="F40" s="24"/>
      <c r="G40" s="24"/>
    </row>
    <row r="41" spans="1:7" ht="14.4">
      <c r="A41" s="24"/>
      <c r="B41" s="24"/>
      <c r="C41" s="24"/>
      <c r="D41" s="24"/>
      <c r="E41" s="24"/>
      <c r="F41" s="24"/>
      <c r="G41" s="24"/>
    </row>
    <row r="42" spans="1:7" ht="14.4">
      <c r="A42" s="24"/>
      <c r="B42" s="24"/>
      <c r="C42" s="24"/>
      <c r="D42" s="24"/>
      <c r="E42" s="24"/>
      <c r="F42" s="24"/>
      <c r="G42" s="24"/>
    </row>
    <row r="43" spans="1:7" ht="14.4">
      <c r="A43" s="24"/>
      <c r="B43" s="24"/>
      <c r="C43" s="24"/>
      <c r="D43" s="24"/>
      <c r="E43" s="24"/>
      <c r="F43" s="24"/>
      <c r="G43" s="24"/>
    </row>
    <row r="44" spans="1:7" ht="14.4">
      <c r="A44" s="24"/>
      <c r="B44" s="24"/>
      <c r="C44" s="24"/>
      <c r="D44" s="24"/>
      <c r="E44" s="24"/>
      <c r="F44" s="24"/>
      <c r="G44" s="24"/>
    </row>
    <row r="45" spans="1:7" ht="14.4">
      <c r="A45" s="24"/>
      <c r="B45" s="24"/>
      <c r="C45" s="24"/>
      <c r="D45" s="24"/>
      <c r="E45" s="24"/>
      <c r="F45" s="24"/>
      <c r="G45" s="24"/>
    </row>
    <row r="46" spans="1:7" ht="14.4">
      <c r="A46" s="24"/>
      <c r="B46" s="24"/>
      <c r="C46" s="24"/>
      <c r="D46" s="24"/>
      <c r="E46" s="24"/>
      <c r="F46" s="24"/>
      <c r="G46" s="24"/>
    </row>
    <row r="47" spans="1:7" ht="14.4">
      <c r="A47" s="24"/>
      <c r="B47" s="24"/>
      <c r="C47" s="24"/>
      <c r="D47" s="24"/>
      <c r="E47" s="24"/>
      <c r="F47" s="24"/>
      <c r="G47" s="24"/>
    </row>
    <row r="48" spans="1:7" ht="14.4">
      <c r="A48" s="24"/>
      <c r="B48" s="24"/>
      <c r="C48" s="24"/>
      <c r="D48" s="24"/>
      <c r="E48" s="24"/>
      <c r="F48" s="24"/>
      <c r="G48" s="24"/>
    </row>
    <row r="49" spans="1:7" ht="14.4">
      <c r="A49" s="24"/>
      <c r="B49" s="24"/>
      <c r="C49" s="24"/>
      <c r="D49" s="24"/>
      <c r="E49" s="24"/>
      <c r="F49" s="24"/>
      <c r="G49" s="24"/>
    </row>
    <row r="50" spans="1:7" ht="14.4">
      <c r="A50" s="24"/>
      <c r="B50" s="24"/>
      <c r="C50" s="24"/>
      <c r="D50" s="24"/>
      <c r="E50" s="24"/>
      <c r="F50" s="24"/>
      <c r="G50" s="24"/>
    </row>
    <row r="51" spans="1:7" ht="14.4">
      <c r="A51" s="24"/>
      <c r="B51" s="24"/>
      <c r="C51" s="24"/>
      <c r="D51" s="24"/>
      <c r="E51" s="24"/>
      <c r="F51" s="24"/>
      <c r="G51" s="24"/>
    </row>
    <row r="52" spans="1:7" ht="14.4">
      <c r="A52" s="24"/>
      <c r="B52" s="24"/>
      <c r="C52" s="24"/>
      <c r="D52" s="24"/>
      <c r="E52" s="24"/>
      <c r="F52" s="24"/>
      <c r="G52" s="24"/>
    </row>
    <row r="53" spans="1:7" ht="14.4">
      <c r="A53" s="24"/>
      <c r="B53" s="24"/>
      <c r="C53" s="24"/>
      <c r="D53" s="24"/>
      <c r="E53" s="24"/>
      <c r="F53" s="24"/>
      <c r="G53" s="24"/>
    </row>
    <row r="54" spans="1:7" ht="14.4">
      <c r="A54" s="24"/>
      <c r="B54" s="24"/>
      <c r="C54" s="24"/>
      <c r="D54" s="24"/>
      <c r="E54" s="24"/>
      <c r="F54" s="24"/>
      <c r="G54" s="24"/>
    </row>
    <row r="55" spans="1:7" ht="14.4">
      <c r="A55" s="24"/>
      <c r="B55" s="24"/>
      <c r="C55" s="24"/>
      <c r="D55" s="24"/>
      <c r="E55" s="24"/>
      <c r="F55" s="24"/>
      <c r="G55" s="24"/>
    </row>
    <row r="56" spans="1:7" ht="14.4">
      <c r="A56" s="24"/>
      <c r="B56" s="24"/>
      <c r="C56" s="24"/>
      <c r="D56" s="24"/>
      <c r="E56" s="24"/>
      <c r="F56" s="24"/>
      <c r="G56" s="24"/>
    </row>
    <row r="57" spans="1:7" ht="14.4">
      <c r="A57" s="24"/>
      <c r="B57" s="24"/>
      <c r="C57" s="24"/>
      <c r="D57" s="24"/>
      <c r="E57" s="24"/>
      <c r="F57" s="24"/>
      <c r="G57" s="24"/>
    </row>
    <row r="58" spans="1:7" ht="14.4">
      <c r="A58" s="24"/>
      <c r="B58" s="24"/>
      <c r="C58" s="24"/>
      <c r="D58" s="24"/>
      <c r="E58" s="24"/>
      <c r="F58" s="24"/>
      <c r="G58" s="24"/>
    </row>
    <row r="59" spans="1:7" ht="14.4">
      <c r="A59" s="24"/>
      <c r="B59" s="24"/>
      <c r="C59" s="24"/>
      <c r="D59" s="24"/>
      <c r="E59" s="24"/>
      <c r="F59" s="24"/>
      <c r="G59" s="24"/>
    </row>
    <row r="60" spans="1:7" ht="14.4">
      <c r="A60" s="24"/>
      <c r="B60" s="24"/>
      <c r="C60" s="24"/>
      <c r="D60" s="24"/>
      <c r="E60" s="24"/>
      <c r="F60" s="24"/>
      <c r="G60" s="24"/>
    </row>
    <row r="61" spans="1:7" ht="14.4">
      <c r="A61" s="24"/>
      <c r="B61" s="24"/>
      <c r="C61" s="24"/>
      <c r="D61" s="24"/>
      <c r="E61" s="24"/>
      <c r="F61" s="24"/>
      <c r="G61" s="24"/>
    </row>
    <row r="62" spans="1:7" ht="14.4">
      <c r="A62" s="24"/>
      <c r="B62" s="24"/>
      <c r="C62" s="24"/>
      <c r="D62" s="24"/>
      <c r="E62" s="24"/>
      <c r="F62" s="24"/>
      <c r="G62" s="24"/>
    </row>
    <row r="63" spans="1:7" ht="14.4">
      <c r="A63" s="24"/>
      <c r="B63" s="24"/>
      <c r="C63" s="24"/>
      <c r="D63" s="24"/>
      <c r="E63" s="24"/>
      <c r="F63" s="24"/>
      <c r="G63" s="24"/>
    </row>
    <row r="64" spans="1:7" ht="14.4">
      <c r="A64" s="24"/>
      <c r="B64" s="24"/>
      <c r="C64" s="24"/>
      <c r="D64" s="24"/>
      <c r="E64" s="24"/>
      <c r="F64" s="24"/>
      <c r="G64" s="24"/>
    </row>
    <row r="65" spans="1:7" ht="14.4">
      <c r="A65" s="24"/>
      <c r="B65" s="24"/>
      <c r="C65" s="24"/>
      <c r="D65" s="24"/>
      <c r="E65" s="24"/>
      <c r="F65" s="24"/>
      <c r="G65" s="24"/>
    </row>
    <row r="66" spans="1:7" ht="14.4">
      <c r="A66" s="24"/>
      <c r="B66" s="24"/>
      <c r="C66" s="24"/>
      <c r="D66" s="24"/>
      <c r="E66" s="24"/>
      <c r="F66" s="24"/>
      <c r="G66" s="24"/>
    </row>
    <row r="67" spans="1:7" ht="14.4">
      <c r="A67" s="24"/>
      <c r="B67" s="24"/>
      <c r="C67" s="24"/>
      <c r="D67" s="24"/>
      <c r="E67" s="24"/>
      <c r="F67" s="24"/>
      <c r="G67" s="24"/>
    </row>
    <row r="68" spans="1:7" ht="14.4">
      <c r="A68" s="24"/>
      <c r="B68" s="24"/>
      <c r="C68" s="24"/>
      <c r="D68" s="24"/>
      <c r="E68" s="24"/>
      <c r="F68" s="24"/>
      <c r="G68" s="24"/>
    </row>
    <row r="69" spans="1:7" ht="14.4">
      <c r="A69" s="24"/>
      <c r="B69" s="24"/>
      <c r="C69" s="24"/>
      <c r="D69" s="24"/>
      <c r="E69" s="24"/>
      <c r="F69" s="24"/>
      <c r="G69" s="24"/>
    </row>
    <row r="70" spans="1:7" ht="14.4">
      <c r="A70" s="24"/>
      <c r="B70" s="24"/>
      <c r="C70" s="24"/>
      <c r="D70" s="24"/>
      <c r="E70" s="24"/>
      <c r="F70" s="24"/>
      <c r="G70" s="24"/>
    </row>
    <row r="71" spans="1:7" ht="14.4">
      <c r="A71" s="24"/>
      <c r="B71" s="24"/>
      <c r="C71" s="24"/>
      <c r="D71" s="24"/>
      <c r="E71" s="24"/>
      <c r="F71" s="24"/>
      <c r="G71" s="24"/>
    </row>
    <row r="72" spans="1:7" ht="14.4">
      <c r="A72" s="24"/>
      <c r="B72" s="24"/>
      <c r="C72" s="24"/>
      <c r="D72" s="24"/>
      <c r="E72" s="24"/>
      <c r="F72" s="24"/>
      <c r="G72" s="24"/>
    </row>
    <row r="73" spans="1:7" ht="14.4">
      <c r="A73" s="24"/>
      <c r="B73" s="24"/>
      <c r="C73" s="24"/>
      <c r="D73" s="24"/>
      <c r="E73" s="24"/>
      <c r="F73" s="24"/>
      <c r="G73" s="24"/>
    </row>
    <row r="74" spans="1:7" ht="14.4">
      <c r="A74" s="24"/>
      <c r="B74" s="24"/>
      <c r="C74" s="24"/>
      <c r="D74" s="24"/>
      <c r="E74" s="24"/>
      <c r="F74" s="24"/>
      <c r="G74" s="24"/>
    </row>
    <row r="75" spans="1:7" ht="14.4">
      <c r="A75" s="24"/>
      <c r="B75" s="24"/>
      <c r="C75" s="24"/>
      <c r="D75" s="24"/>
      <c r="E75" s="24"/>
      <c r="F75" s="24"/>
      <c r="G75" s="24"/>
    </row>
    <row r="76" spans="1:7" ht="14.4">
      <c r="A76" s="24"/>
      <c r="B76" s="24"/>
      <c r="C76" s="24"/>
      <c r="D76" s="24"/>
      <c r="E76" s="24"/>
      <c r="F76" s="24"/>
      <c r="G76" s="24"/>
    </row>
    <row r="77" spans="1:7" ht="14.4">
      <c r="A77" s="24"/>
      <c r="B77" s="24"/>
      <c r="C77" s="24"/>
      <c r="D77" s="24"/>
      <c r="E77" s="24"/>
      <c r="F77" s="24"/>
      <c r="G77" s="24"/>
    </row>
    <row r="78" spans="1:7" ht="14.4">
      <c r="A78" s="24"/>
      <c r="B78" s="24"/>
      <c r="C78" s="24"/>
      <c r="D78" s="24"/>
      <c r="E78" s="24"/>
      <c r="F78" s="24"/>
      <c r="G78" s="24"/>
    </row>
    <row r="79" spans="1:7" ht="14.4">
      <c r="A79" s="24"/>
      <c r="B79" s="24"/>
      <c r="C79" s="24"/>
      <c r="D79" s="24"/>
      <c r="E79" s="24"/>
      <c r="F79" s="24"/>
      <c r="G79" s="24"/>
    </row>
    <row r="80" spans="1:7" ht="14.4">
      <c r="A80" s="24"/>
      <c r="B80" s="24"/>
      <c r="C80" s="24"/>
      <c r="D80" s="24"/>
      <c r="E80" s="24"/>
      <c r="F80" s="24"/>
      <c r="G80" s="24"/>
    </row>
    <row r="81" spans="1:7" ht="14.4">
      <c r="A81" s="24"/>
      <c r="B81" s="24"/>
      <c r="C81" s="24"/>
      <c r="D81" s="24"/>
      <c r="E81" s="24"/>
      <c r="F81" s="24"/>
      <c r="G81" s="24"/>
    </row>
    <row r="82" spans="1:7" ht="14.4">
      <c r="A82" s="24"/>
      <c r="B82" s="24"/>
      <c r="C82" s="24"/>
      <c r="D82" s="24"/>
      <c r="E82" s="24"/>
      <c r="F82" s="24"/>
      <c r="G82" s="24"/>
    </row>
    <row r="83" spans="1:7" ht="14.4">
      <c r="A83" s="24"/>
      <c r="B83" s="24"/>
      <c r="C83" s="24"/>
      <c r="D83" s="24"/>
      <c r="E83" s="24"/>
      <c r="F83" s="24"/>
      <c r="G83" s="24"/>
    </row>
    <row r="84" spans="1:7" ht="14.4">
      <c r="A84" s="24"/>
      <c r="B84" s="24"/>
      <c r="C84" s="24"/>
      <c r="D84" s="24"/>
      <c r="E84" s="24"/>
      <c r="F84" s="24"/>
      <c r="G84" s="24"/>
    </row>
    <row r="85" spans="1:7" ht="14.4">
      <c r="A85" s="24"/>
      <c r="B85" s="24"/>
      <c r="C85" s="24"/>
      <c r="D85" s="24"/>
      <c r="E85" s="24"/>
      <c r="F85" s="24"/>
      <c r="G85" s="24"/>
    </row>
    <row r="86" spans="1:7" ht="14.4">
      <c r="A86" s="24"/>
      <c r="B86" s="24"/>
      <c r="C86" s="24"/>
      <c r="D86" s="24"/>
      <c r="E86" s="24"/>
      <c r="F86" s="24"/>
      <c r="G86" s="24"/>
    </row>
    <row r="87" spans="1:7" ht="14.4">
      <c r="A87" s="24"/>
      <c r="B87" s="24"/>
      <c r="C87" s="24"/>
      <c r="D87" s="24"/>
      <c r="E87" s="24"/>
      <c r="F87" s="24"/>
      <c r="G87" s="24"/>
    </row>
    <row r="88" spans="1:7" ht="14.4">
      <c r="A88" s="24"/>
      <c r="B88" s="24"/>
      <c r="C88" s="24"/>
      <c r="D88" s="24"/>
      <c r="E88" s="24"/>
      <c r="F88" s="24"/>
      <c r="G88" s="24"/>
    </row>
    <row r="89" spans="1:7" ht="14.4">
      <c r="A89" s="24"/>
      <c r="B89" s="24"/>
      <c r="C89" s="24"/>
      <c r="D89" s="24"/>
      <c r="E89" s="24"/>
      <c r="F89" s="24"/>
      <c r="G89" s="24"/>
    </row>
    <row r="90" spans="1:7" ht="14.4">
      <c r="A90" s="24"/>
      <c r="B90" s="24"/>
      <c r="C90" s="24"/>
      <c r="D90" s="24"/>
      <c r="E90" s="24"/>
      <c r="F90" s="24"/>
      <c r="G90" s="24"/>
    </row>
  </sheetData>
  <sheetProtection algorithmName="SHA-512" hashValue="splD/VyhMk78Om/nkzueFAqZ7xowYgr7UnF0x+d2SldUxstUvblSLI1PRy3r7EfpI5Oclqzr4kou6EhX7JMfSA==" saltValue="wjOTCd+kKpKAKELF0KMCNw==" spinCount="100000" sheet="1" objects="1" scenarios="1" formatCells="0" formatColumns="0" formatRows="0" insertColumns="0" sort="0" autoFilter="0" pivotTables="0"/>
  <mergeCells count="2">
    <mergeCell ref="A1:D1"/>
    <mergeCell ref="A2:D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0"/>
  <sheetViews>
    <sheetView workbookViewId="0">
      <selection activeCell="C31" sqref="C31"/>
    </sheetView>
  </sheetViews>
  <sheetFormatPr baseColWidth="10" defaultColWidth="8.796875" defaultRowHeight="13.8"/>
  <cols>
    <col min="1" max="1" width="21.8984375" style="25" customWidth="1"/>
    <col min="2" max="2" width="28" style="25" customWidth="1"/>
    <col min="3" max="3" width="28.19921875" style="25" bestFit="1" customWidth="1"/>
    <col min="4" max="4" width="53.296875" style="25" customWidth="1"/>
    <col min="5" max="5" width="22" style="25" customWidth="1"/>
    <col min="6" max="6" width="18" style="25" customWidth="1"/>
    <col min="7" max="7" width="28" style="25" customWidth="1"/>
    <col min="8" max="8" width="34" style="25" customWidth="1"/>
    <col min="9" max="16384" width="8.796875" style="25"/>
  </cols>
  <sheetData>
    <row r="1" spans="1:11" ht="23.4">
      <c r="A1" s="39" t="s">
        <v>153</v>
      </c>
      <c r="B1" s="40"/>
      <c r="C1" s="40"/>
      <c r="D1" s="40"/>
      <c r="E1" s="40"/>
      <c r="F1" s="40"/>
      <c r="G1" s="40"/>
      <c r="H1" s="40"/>
      <c r="I1" s="24"/>
      <c r="J1" s="24"/>
      <c r="K1" s="24"/>
    </row>
    <row r="2" spans="1:11" ht="14.4">
      <c r="A2" s="41" t="s">
        <v>154</v>
      </c>
      <c r="B2" s="42"/>
      <c r="C2" s="42"/>
      <c r="D2" s="42"/>
      <c r="E2" s="42"/>
      <c r="F2" s="42"/>
      <c r="G2" s="42"/>
      <c r="H2" s="42"/>
      <c r="I2" s="24"/>
      <c r="J2" s="24"/>
      <c r="K2" s="24"/>
    </row>
    <row r="3" spans="1:11" ht="14.4">
      <c r="A3" s="43"/>
      <c r="B3" s="43"/>
      <c r="C3" s="43"/>
      <c r="D3" s="43"/>
      <c r="E3" s="43"/>
      <c r="F3" s="43"/>
      <c r="G3" s="43"/>
      <c r="H3" s="43"/>
      <c r="I3" s="24"/>
      <c r="J3" s="24"/>
      <c r="K3" s="24"/>
    </row>
    <row r="4" spans="1:11" ht="14.4">
      <c r="A4" s="44" t="s">
        <v>155</v>
      </c>
      <c r="B4" s="45"/>
      <c r="C4" s="45"/>
      <c r="D4" s="45"/>
      <c r="E4" s="45"/>
      <c r="F4" s="45"/>
      <c r="G4" s="45"/>
      <c r="H4" s="45"/>
      <c r="I4" s="24"/>
      <c r="J4" s="24"/>
      <c r="K4" s="24"/>
    </row>
    <row r="5" spans="1:11" ht="14.4">
      <c r="A5" s="43"/>
      <c r="B5" s="43"/>
      <c r="C5" s="43"/>
      <c r="D5" s="43"/>
      <c r="E5" s="43"/>
      <c r="F5" s="43"/>
      <c r="G5" s="43"/>
      <c r="H5" s="43"/>
      <c r="I5" s="24"/>
      <c r="J5" s="24"/>
      <c r="K5" s="24"/>
    </row>
    <row r="6" spans="1:11" ht="14.4">
      <c r="A6" s="46" t="s">
        <v>156</v>
      </c>
      <c r="B6" s="46" t="s">
        <v>157</v>
      </c>
      <c r="C6" s="46" t="s">
        <v>158</v>
      </c>
      <c r="D6" s="43"/>
      <c r="E6" s="43"/>
      <c r="F6" s="43"/>
      <c r="G6" s="43"/>
      <c r="H6" s="43"/>
      <c r="I6" s="24"/>
      <c r="J6" s="24"/>
      <c r="K6" s="24"/>
    </row>
    <row r="7" spans="1:11" ht="27.6">
      <c r="A7" s="47" t="s">
        <v>159</v>
      </c>
      <c r="B7" s="48" t="s">
        <v>160</v>
      </c>
      <c r="C7" s="49" t="s">
        <v>161</v>
      </c>
      <c r="D7" s="43"/>
      <c r="E7" s="43"/>
      <c r="F7" s="43"/>
      <c r="G7" s="43"/>
      <c r="H7" s="43"/>
      <c r="I7" s="24"/>
      <c r="J7" s="24"/>
      <c r="K7" s="24"/>
    </row>
    <row r="8" spans="1:11" ht="14.4">
      <c r="A8" s="47" t="s">
        <v>162</v>
      </c>
      <c r="B8" s="48" t="s">
        <v>163</v>
      </c>
      <c r="C8" s="49" t="s">
        <v>164</v>
      </c>
      <c r="D8" s="43"/>
      <c r="E8" s="43"/>
      <c r="F8" s="43"/>
      <c r="G8" s="43"/>
      <c r="H8" s="43"/>
      <c r="I8" s="24"/>
      <c r="J8" s="24"/>
      <c r="K8" s="24"/>
    </row>
    <row r="9" spans="1:11" ht="14.4">
      <c r="A9" s="47" t="s">
        <v>165</v>
      </c>
      <c r="B9" s="50">
        <v>46190</v>
      </c>
      <c r="C9" s="49" t="s">
        <v>166</v>
      </c>
      <c r="D9" s="43"/>
      <c r="E9" s="43"/>
      <c r="F9" s="43"/>
      <c r="G9" s="43"/>
      <c r="H9" s="43"/>
      <c r="I9" s="24"/>
      <c r="J9" s="24"/>
      <c r="K9" s="24"/>
    </row>
    <row r="10" spans="1:11" ht="14.4">
      <c r="A10" s="47" t="s">
        <v>167</v>
      </c>
      <c r="B10" s="48" t="s">
        <v>168</v>
      </c>
      <c r="C10" s="49" t="s">
        <v>169</v>
      </c>
      <c r="D10" s="43"/>
      <c r="E10" s="43"/>
      <c r="F10" s="43"/>
      <c r="G10" s="43"/>
      <c r="H10" s="43"/>
      <c r="I10" s="24"/>
      <c r="J10" s="24"/>
      <c r="K10" s="24"/>
    </row>
    <row r="11" spans="1:11" ht="27.6">
      <c r="A11" s="47" t="s">
        <v>77</v>
      </c>
      <c r="B11" s="48" t="s">
        <v>170</v>
      </c>
      <c r="C11" s="49" t="s">
        <v>171</v>
      </c>
      <c r="D11" s="43"/>
      <c r="E11" s="43"/>
      <c r="F11" s="43"/>
      <c r="G11" s="43"/>
      <c r="H11" s="43"/>
      <c r="I11" s="24"/>
      <c r="J11" s="24"/>
      <c r="K11" s="24"/>
    </row>
    <row r="12" spans="1:11" ht="14.4">
      <c r="A12" s="47" t="s">
        <v>172</v>
      </c>
      <c r="B12" s="48" t="s">
        <v>173</v>
      </c>
      <c r="C12" s="49" t="s">
        <v>174</v>
      </c>
      <c r="D12" s="43"/>
      <c r="E12" s="43"/>
      <c r="F12" s="43"/>
      <c r="G12" s="43"/>
      <c r="H12" s="43"/>
      <c r="I12" s="24"/>
      <c r="J12" s="24"/>
      <c r="K12" s="24"/>
    </row>
    <row r="13" spans="1:11" ht="41.4">
      <c r="A13" s="47" t="s">
        <v>175</v>
      </c>
      <c r="B13" s="48" t="s">
        <v>176</v>
      </c>
      <c r="C13" s="49" t="s">
        <v>177</v>
      </c>
      <c r="D13" s="43"/>
      <c r="E13" s="43"/>
      <c r="F13" s="43"/>
      <c r="G13" s="43"/>
      <c r="H13" s="43"/>
      <c r="I13" s="24"/>
      <c r="J13" s="24"/>
      <c r="K13" s="24"/>
    </row>
    <row r="14" spans="1:11" ht="27.6">
      <c r="A14" s="47" t="s">
        <v>178</v>
      </c>
      <c r="B14" s="48" t="s">
        <v>179</v>
      </c>
      <c r="C14" s="49" t="s">
        <v>180</v>
      </c>
      <c r="D14" s="43"/>
      <c r="E14" s="43"/>
      <c r="F14" s="43"/>
      <c r="G14" s="43"/>
      <c r="H14" s="43"/>
      <c r="I14" s="24"/>
      <c r="J14" s="24"/>
      <c r="K14" s="24"/>
    </row>
    <row r="15" spans="1:11" ht="14.4">
      <c r="A15" s="43"/>
      <c r="B15" s="43"/>
      <c r="C15" s="43"/>
      <c r="D15" s="43"/>
      <c r="E15" s="43"/>
      <c r="F15" s="43"/>
      <c r="G15" s="43"/>
      <c r="H15" s="43"/>
      <c r="I15" s="24"/>
      <c r="J15" s="24"/>
      <c r="K15" s="24"/>
    </row>
    <row r="16" spans="1:11" ht="14.4">
      <c r="A16" s="43"/>
      <c r="B16" s="43"/>
      <c r="C16" s="43"/>
      <c r="D16" s="43"/>
      <c r="E16" s="43"/>
      <c r="F16" s="43"/>
      <c r="G16" s="43"/>
      <c r="H16" s="43"/>
      <c r="I16" s="24"/>
      <c r="J16" s="24"/>
      <c r="K16" s="24"/>
    </row>
    <row r="17" spans="1:11" ht="14.4">
      <c r="A17" s="44" t="s">
        <v>181</v>
      </c>
      <c r="B17" s="45"/>
      <c r="C17" s="45"/>
      <c r="D17" s="45"/>
      <c r="E17" s="45"/>
      <c r="F17" s="45"/>
      <c r="G17" s="45"/>
      <c r="H17" s="45"/>
      <c r="I17" s="24"/>
      <c r="J17" s="24"/>
      <c r="K17" s="24"/>
    </row>
    <row r="18" spans="1:11" ht="14.4">
      <c r="A18" s="46" t="s">
        <v>182</v>
      </c>
      <c r="B18" s="46" t="s">
        <v>183</v>
      </c>
      <c r="C18" s="46" t="s">
        <v>184</v>
      </c>
      <c r="D18" s="46" t="s">
        <v>185</v>
      </c>
      <c r="E18" s="46" t="s">
        <v>162</v>
      </c>
      <c r="F18" s="46" t="s">
        <v>186</v>
      </c>
      <c r="G18" s="46" t="s">
        <v>187</v>
      </c>
      <c r="H18" s="46" t="s">
        <v>188</v>
      </c>
      <c r="I18" s="24"/>
      <c r="J18" s="24"/>
      <c r="K18" s="24"/>
    </row>
    <row r="19" spans="1:11" ht="14.4">
      <c r="A19" s="48" t="s">
        <v>189</v>
      </c>
      <c r="B19" s="48" t="s">
        <v>190</v>
      </c>
      <c r="C19" s="48" t="s">
        <v>191</v>
      </c>
      <c r="D19" s="48" t="s">
        <v>192</v>
      </c>
      <c r="E19" s="48" t="s">
        <v>193</v>
      </c>
      <c r="F19" s="48" t="s">
        <v>194</v>
      </c>
      <c r="G19" s="48" t="s">
        <v>195</v>
      </c>
      <c r="H19" s="48" t="s">
        <v>196</v>
      </c>
      <c r="I19" s="24"/>
      <c r="J19" s="24"/>
      <c r="K19" s="24"/>
    </row>
    <row r="20" spans="1:11" ht="27.6">
      <c r="A20" s="48" t="s">
        <v>197</v>
      </c>
      <c r="B20" s="48" t="s">
        <v>198</v>
      </c>
      <c r="C20" s="48" t="s">
        <v>199</v>
      </c>
      <c r="D20" s="48" t="s">
        <v>200</v>
      </c>
      <c r="E20" s="48" t="s">
        <v>201</v>
      </c>
      <c r="F20" s="48" t="s">
        <v>202</v>
      </c>
      <c r="G20" s="48" t="s">
        <v>203</v>
      </c>
      <c r="H20" s="48" t="s">
        <v>204</v>
      </c>
      <c r="I20" s="24"/>
      <c r="J20" s="24"/>
      <c r="K20" s="24"/>
    </row>
    <row r="21" spans="1:11" ht="27.6">
      <c r="A21" s="48" t="s">
        <v>205</v>
      </c>
      <c r="B21" s="48" t="s">
        <v>206</v>
      </c>
      <c r="C21" s="48" t="s">
        <v>207</v>
      </c>
      <c r="D21" s="48" t="s">
        <v>208</v>
      </c>
      <c r="E21" s="48" t="s">
        <v>193</v>
      </c>
      <c r="F21" s="48" t="s">
        <v>202</v>
      </c>
      <c r="G21" s="48" t="s">
        <v>209</v>
      </c>
      <c r="H21" s="48" t="s">
        <v>210</v>
      </c>
      <c r="I21" s="24"/>
      <c r="J21" s="24"/>
      <c r="K21" s="24"/>
    </row>
    <row r="22" spans="1:11" ht="14.4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4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4.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4.4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4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4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4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4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4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4.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.4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4.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4.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4.4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4.4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4.4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4.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4.4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14.4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ht="14.4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4.4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4.4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4.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4.4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14.4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14.4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14.4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ht="14.4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 ht="14.4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 ht="14.4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14.4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 ht="14.4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ht="14.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 ht="14.4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14.4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ht="14.4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ht="14.4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ht="14.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ht="14.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14.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14.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14.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4.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4.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4.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4.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ht="14.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4.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ht="14.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4.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4.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4.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4.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 ht="14.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4.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14.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4.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4.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ht="14.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4.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 ht="14.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14.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14.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 ht="14.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14.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 ht="14.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ht="14.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14.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ht="14.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</sheetData>
  <sheetProtection algorithmName="SHA-512" hashValue="uEbaOuIgKXGnNFw6ubYqYm06GIInOgWEBCf0HzG4zNM+nt3CriaRS1z263/MbVltXHhit7HySBG9tHyAFPtmew==" saltValue="n9gUXPsHjR5wd2VqPSCBqA==" spinCount="100000" sheet="1" objects="1" scenarios="1" formatCells="0" formatColumns="0" deleteRows="0" sort="0" autoFilter="0"/>
  <mergeCells count="4">
    <mergeCell ref="A1:H1"/>
    <mergeCell ref="A2:H2"/>
    <mergeCell ref="A4:H4"/>
    <mergeCell ref="A17:H17"/>
  </mergeCells>
  <dataValidations count="2">
    <dataValidation type="list" errorStyle="warning" showErrorMessage="1" errorTitle="Tipo no válido" error="Usa Base, Evaluada o Alterna." sqref="C19:C21" xr:uid="{00000000-0002-0000-0200-000000000000}">
      <formula1>"Base,Evaluada,Alterna"</formula1>
    </dataValidation>
    <dataValidation type="list" errorStyle="warning" showErrorMessage="1" errorTitle="Estado no válido" error="Selecciona un estado de la lista." sqref="F19:F21" xr:uid="{00000000-0002-0000-0200-000001000000}">
      <formula1>"Actual,En análisis,Aprobada,Descartada,Prueba"</formula1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0"/>
  <sheetViews>
    <sheetView workbookViewId="0">
      <selection activeCell="E10" sqref="E10"/>
    </sheetView>
  </sheetViews>
  <sheetFormatPr baseColWidth="10" defaultColWidth="8.796875" defaultRowHeight="13.8"/>
  <cols>
    <col min="1" max="1" width="6" customWidth="1"/>
    <col min="2" max="2" width="32" customWidth="1"/>
    <col min="3" max="3" width="14" customWidth="1"/>
    <col min="4" max="4" width="16" customWidth="1"/>
    <col min="5" max="5" width="38" customWidth="1"/>
    <col min="6" max="6" width="16" customWidth="1"/>
    <col min="7" max="7" width="12" customWidth="1"/>
    <col min="8" max="8" width="16" customWidth="1"/>
    <col min="9" max="9" width="14" customWidth="1"/>
    <col min="10" max="10" width="44" customWidth="1"/>
    <col min="11" max="16384" width="8.796875" style="25"/>
  </cols>
  <sheetData>
    <row r="1" spans="1:11" ht="28.8" customHeight="1">
      <c r="A1" s="15" t="s">
        <v>211</v>
      </c>
      <c r="B1" s="16"/>
      <c r="C1" s="16"/>
      <c r="D1" s="16"/>
      <c r="E1" s="16"/>
      <c r="F1" s="16"/>
      <c r="G1" s="16"/>
      <c r="H1" s="16"/>
      <c r="I1" s="20"/>
      <c r="J1" s="20"/>
      <c r="K1" s="24"/>
    </row>
    <row r="2" spans="1:11" ht="25.65" customHeight="1">
      <c r="A2" s="17" t="s">
        <v>212</v>
      </c>
      <c r="B2" s="18"/>
      <c r="C2" s="18"/>
      <c r="D2" s="18"/>
      <c r="E2" s="18"/>
      <c r="F2" s="18"/>
      <c r="G2" s="18"/>
      <c r="H2" s="18"/>
      <c r="I2" s="20"/>
      <c r="J2" s="20"/>
      <c r="K2" s="24"/>
    </row>
    <row r="3" spans="1:11" ht="14.4">
      <c r="A3" s="1"/>
      <c r="B3" s="1"/>
      <c r="C3" s="1"/>
      <c r="D3" s="1"/>
      <c r="E3" s="1"/>
      <c r="F3" s="1"/>
      <c r="G3" s="1"/>
      <c r="H3" s="1"/>
      <c r="I3" s="1"/>
      <c r="J3" s="1"/>
      <c r="K3" s="24"/>
    </row>
    <row r="4" spans="1:11" ht="20.85" customHeight="1">
      <c r="A4" s="51" t="s">
        <v>213</v>
      </c>
      <c r="B4" s="51" t="s">
        <v>183</v>
      </c>
      <c r="C4" s="51" t="s">
        <v>184</v>
      </c>
      <c r="D4" s="51" t="s">
        <v>214</v>
      </c>
      <c r="E4" s="51" t="s">
        <v>215</v>
      </c>
      <c r="F4" s="51" t="s">
        <v>216</v>
      </c>
      <c r="G4" s="51" t="s">
        <v>217</v>
      </c>
      <c r="H4" s="13" t="s">
        <v>218</v>
      </c>
      <c r="I4" s="51" t="s">
        <v>219</v>
      </c>
      <c r="J4" s="51" t="s">
        <v>220</v>
      </c>
      <c r="K4" s="24"/>
    </row>
    <row r="5" spans="1:11" ht="14.4">
      <c r="A5" s="52">
        <v>1</v>
      </c>
      <c r="B5" s="52" t="s">
        <v>190</v>
      </c>
      <c r="C5" s="52" t="s">
        <v>221</v>
      </c>
      <c r="D5" s="52" t="s">
        <v>222</v>
      </c>
      <c r="E5" s="52" t="s">
        <v>223</v>
      </c>
      <c r="F5" s="53">
        <v>385</v>
      </c>
      <c r="G5" s="54">
        <v>1</v>
      </c>
      <c r="H5" s="5">
        <f t="shared" ref="H5:H36" si="0">IF(COUNTA(F5:G5)&lt;2,"",F5*G5)</f>
        <v>385</v>
      </c>
      <c r="I5" s="52" t="s">
        <v>170</v>
      </c>
      <c r="J5" s="52" t="s">
        <v>224</v>
      </c>
      <c r="K5" s="24"/>
    </row>
    <row r="6" spans="1:11" ht="14.4">
      <c r="A6" s="52">
        <v>2</v>
      </c>
      <c r="B6" s="52" t="s">
        <v>190</v>
      </c>
      <c r="C6" s="52" t="s">
        <v>225</v>
      </c>
      <c r="D6" s="52" t="s">
        <v>226</v>
      </c>
      <c r="E6" s="52" t="s">
        <v>227</v>
      </c>
      <c r="F6" s="53">
        <v>0</v>
      </c>
      <c r="G6" s="54">
        <v>1</v>
      </c>
      <c r="H6" s="5">
        <f t="shared" si="0"/>
        <v>0</v>
      </c>
      <c r="I6" s="52" t="s">
        <v>170</v>
      </c>
      <c r="J6" s="52" t="s">
        <v>228</v>
      </c>
      <c r="K6" s="24"/>
    </row>
    <row r="7" spans="1:11" ht="14.4">
      <c r="A7" s="52">
        <v>3</v>
      </c>
      <c r="B7" s="52" t="s">
        <v>198</v>
      </c>
      <c r="C7" s="52" t="s">
        <v>221</v>
      </c>
      <c r="D7" s="52" t="s">
        <v>229</v>
      </c>
      <c r="E7" s="52" t="s">
        <v>230</v>
      </c>
      <c r="F7" s="53">
        <v>180</v>
      </c>
      <c r="G7" s="54">
        <v>1</v>
      </c>
      <c r="H7" s="5">
        <f t="shared" si="0"/>
        <v>180</v>
      </c>
      <c r="I7" s="52" t="s">
        <v>170</v>
      </c>
      <c r="J7" s="52" t="s">
        <v>231</v>
      </c>
      <c r="K7" s="24"/>
    </row>
    <row r="8" spans="1:11" ht="14.4">
      <c r="A8" s="52">
        <v>4</v>
      </c>
      <c r="B8" s="52" t="s">
        <v>198</v>
      </c>
      <c r="C8" s="52" t="s">
        <v>221</v>
      </c>
      <c r="D8" s="52" t="s">
        <v>229</v>
      </c>
      <c r="E8" s="52" t="s">
        <v>232</v>
      </c>
      <c r="F8" s="53">
        <v>25</v>
      </c>
      <c r="G8" s="54">
        <v>1</v>
      </c>
      <c r="H8" s="5">
        <f t="shared" si="0"/>
        <v>25</v>
      </c>
      <c r="I8" s="52" t="s">
        <v>170</v>
      </c>
      <c r="J8" s="52" t="s">
        <v>233</v>
      </c>
      <c r="K8" s="24"/>
    </row>
    <row r="9" spans="1:11" ht="14.4">
      <c r="A9" s="52">
        <v>5</v>
      </c>
      <c r="B9" s="52" t="s">
        <v>198</v>
      </c>
      <c r="C9" s="52" t="s">
        <v>221</v>
      </c>
      <c r="D9" s="52" t="s">
        <v>234</v>
      </c>
      <c r="E9" s="52" t="s">
        <v>235</v>
      </c>
      <c r="F9" s="53">
        <v>25</v>
      </c>
      <c r="G9" s="54">
        <v>1</v>
      </c>
      <c r="H9" s="5">
        <f>IF(COUNTA(F9:G9)&lt;2,"",F9*G9)</f>
        <v>25</v>
      </c>
      <c r="I9" s="52" t="s">
        <v>236</v>
      </c>
      <c r="J9" s="52" t="s">
        <v>237</v>
      </c>
      <c r="K9" s="24"/>
    </row>
    <row r="10" spans="1:11" ht="14.4">
      <c r="A10" s="52">
        <v>6</v>
      </c>
      <c r="B10" s="52" t="s">
        <v>198</v>
      </c>
      <c r="C10" s="52" t="s">
        <v>225</v>
      </c>
      <c r="D10" s="52" t="s">
        <v>226</v>
      </c>
      <c r="E10" s="52" t="s">
        <v>238</v>
      </c>
      <c r="F10" s="53">
        <v>440</v>
      </c>
      <c r="G10" s="54">
        <v>0.9</v>
      </c>
      <c r="H10" s="5">
        <f t="shared" si="0"/>
        <v>396</v>
      </c>
      <c r="I10" s="52" t="s">
        <v>170</v>
      </c>
      <c r="J10" s="52" t="s">
        <v>239</v>
      </c>
      <c r="K10" s="24"/>
    </row>
    <row r="11" spans="1:11" ht="14.4">
      <c r="A11" s="52">
        <v>7</v>
      </c>
      <c r="B11" s="52" t="s">
        <v>198</v>
      </c>
      <c r="C11" s="52" t="s">
        <v>225</v>
      </c>
      <c r="D11" s="52" t="s">
        <v>240</v>
      </c>
      <c r="E11" s="52" t="s">
        <v>241</v>
      </c>
      <c r="F11" s="53">
        <v>90</v>
      </c>
      <c r="G11" s="54">
        <v>0.6</v>
      </c>
      <c r="H11" s="5">
        <f t="shared" si="0"/>
        <v>54</v>
      </c>
      <c r="I11" s="52" t="s">
        <v>170</v>
      </c>
      <c r="J11" s="52" t="s">
        <v>242</v>
      </c>
      <c r="K11" s="24"/>
    </row>
    <row r="12" spans="1:11" ht="14.4">
      <c r="A12" s="52">
        <v>8</v>
      </c>
      <c r="B12" s="52" t="s">
        <v>206</v>
      </c>
      <c r="C12" s="52" t="s">
        <v>221</v>
      </c>
      <c r="D12" s="52" t="s">
        <v>229</v>
      </c>
      <c r="E12" s="52" t="s">
        <v>243</v>
      </c>
      <c r="F12" s="53">
        <v>450</v>
      </c>
      <c r="G12" s="54">
        <v>1</v>
      </c>
      <c r="H12" s="5">
        <f t="shared" si="0"/>
        <v>450</v>
      </c>
      <c r="I12" s="52" t="s">
        <v>170</v>
      </c>
      <c r="J12" s="52" t="s">
        <v>244</v>
      </c>
      <c r="K12" s="24"/>
    </row>
    <row r="13" spans="1:11" ht="14.4">
      <c r="A13" s="52">
        <v>9</v>
      </c>
      <c r="B13" s="52" t="s">
        <v>206</v>
      </c>
      <c r="C13" s="52" t="s">
        <v>221</v>
      </c>
      <c r="D13" s="52" t="s">
        <v>234</v>
      </c>
      <c r="E13" s="52" t="s">
        <v>245</v>
      </c>
      <c r="F13" s="53">
        <v>70</v>
      </c>
      <c r="G13" s="54">
        <v>1</v>
      </c>
      <c r="H13" s="5">
        <f t="shared" si="0"/>
        <v>70</v>
      </c>
      <c r="I13" s="52" t="s">
        <v>170</v>
      </c>
      <c r="J13" s="52" t="s">
        <v>246</v>
      </c>
      <c r="K13" s="24"/>
    </row>
    <row r="14" spans="1:11" ht="14.4">
      <c r="A14" s="52">
        <v>10</v>
      </c>
      <c r="B14" s="52" t="s">
        <v>206</v>
      </c>
      <c r="C14" s="52" t="s">
        <v>225</v>
      </c>
      <c r="D14" s="52" t="s">
        <v>226</v>
      </c>
      <c r="E14" s="52" t="s">
        <v>247</v>
      </c>
      <c r="F14" s="53">
        <v>550</v>
      </c>
      <c r="G14" s="54">
        <v>0.8</v>
      </c>
      <c r="H14" s="5">
        <f t="shared" si="0"/>
        <v>440</v>
      </c>
      <c r="I14" s="52" t="s">
        <v>170</v>
      </c>
      <c r="J14" s="52" t="s">
        <v>248</v>
      </c>
      <c r="K14" s="24"/>
    </row>
    <row r="15" spans="1:11" ht="14.4">
      <c r="A15" s="52">
        <v>11</v>
      </c>
      <c r="B15" s="52"/>
      <c r="C15" s="52"/>
      <c r="D15" s="52"/>
      <c r="E15" s="52"/>
      <c r="F15" s="53"/>
      <c r="G15" s="54"/>
      <c r="H15" s="5" t="str">
        <f t="shared" si="0"/>
        <v/>
      </c>
      <c r="I15" s="52"/>
      <c r="J15" s="52"/>
      <c r="K15" s="24"/>
    </row>
    <row r="16" spans="1:11" ht="14.4">
      <c r="A16" s="52">
        <v>12</v>
      </c>
      <c r="B16" s="52"/>
      <c r="C16" s="52"/>
      <c r="D16" s="52"/>
      <c r="E16" s="52"/>
      <c r="F16" s="53"/>
      <c r="G16" s="54"/>
      <c r="H16" s="5" t="str">
        <f t="shared" si="0"/>
        <v/>
      </c>
      <c r="I16" s="52"/>
      <c r="J16" s="52"/>
      <c r="K16" s="24"/>
    </row>
    <row r="17" spans="1:11" ht="14.4">
      <c r="A17" s="52">
        <v>13</v>
      </c>
      <c r="B17" s="52"/>
      <c r="C17" s="52"/>
      <c r="D17" s="52"/>
      <c r="E17" s="52"/>
      <c r="F17" s="53"/>
      <c r="G17" s="54"/>
      <c r="H17" s="5" t="str">
        <f t="shared" si="0"/>
        <v/>
      </c>
      <c r="I17" s="52"/>
      <c r="J17" s="52"/>
      <c r="K17" s="24"/>
    </row>
    <row r="18" spans="1:11" ht="14.4">
      <c r="A18" s="52">
        <v>14</v>
      </c>
      <c r="B18" s="52"/>
      <c r="C18" s="52"/>
      <c r="D18" s="52"/>
      <c r="E18" s="52"/>
      <c r="F18" s="53"/>
      <c r="G18" s="54"/>
      <c r="H18" s="5" t="str">
        <f t="shared" si="0"/>
        <v/>
      </c>
      <c r="I18" s="52"/>
      <c r="J18" s="52"/>
      <c r="K18" s="24"/>
    </row>
    <row r="19" spans="1:11" ht="14.4">
      <c r="A19" s="52">
        <v>15</v>
      </c>
      <c r="B19" s="52"/>
      <c r="C19" s="52"/>
      <c r="D19" s="52"/>
      <c r="E19" s="52"/>
      <c r="F19" s="53"/>
      <c r="G19" s="54"/>
      <c r="H19" s="5" t="str">
        <f t="shared" si="0"/>
        <v/>
      </c>
      <c r="I19" s="52"/>
      <c r="J19" s="52"/>
      <c r="K19" s="24"/>
    </row>
    <row r="20" spans="1:11" ht="14.4">
      <c r="A20" s="52">
        <v>16</v>
      </c>
      <c r="B20" s="52"/>
      <c r="C20" s="52"/>
      <c r="D20" s="52"/>
      <c r="E20" s="52"/>
      <c r="F20" s="53"/>
      <c r="G20" s="54"/>
      <c r="H20" s="5" t="str">
        <f t="shared" si="0"/>
        <v/>
      </c>
      <c r="I20" s="52"/>
      <c r="J20" s="52"/>
      <c r="K20" s="24"/>
    </row>
    <row r="21" spans="1:11" ht="14.4">
      <c r="A21" s="52">
        <v>17</v>
      </c>
      <c r="B21" s="52"/>
      <c r="C21" s="52"/>
      <c r="D21" s="52"/>
      <c r="E21" s="52"/>
      <c r="F21" s="53"/>
      <c r="G21" s="54"/>
      <c r="H21" s="5" t="str">
        <f t="shared" si="0"/>
        <v/>
      </c>
      <c r="I21" s="52"/>
      <c r="J21" s="52"/>
      <c r="K21" s="24"/>
    </row>
    <row r="22" spans="1:11" ht="14.4">
      <c r="A22" s="52">
        <v>18</v>
      </c>
      <c r="B22" s="52"/>
      <c r="C22" s="52"/>
      <c r="D22" s="52"/>
      <c r="E22" s="52"/>
      <c r="F22" s="53"/>
      <c r="G22" s="54"/>
      <c r="H22" s="5" t="str">
        <f t="shared" si="0"/>
        <v/>
      </c>
      <c r="I22" s="52"/>
      <c r="J22" s="52"/>
      <c r="K22" s="24"/>
    </row>
    <row r="23" spans="1:11" ht="14.4">
      <c r="A23" s="52">
        <v>19</v>
      </c>
      <c r="B23" s="52"/>
      <c r="C23" s="52"/>
      <c r="D23" s="52"/>
      <c r="E23" s="52"/>
      <c r="F23" s="53"/>
      <c r="G23" s="54"/>
      <c r="H23" s="5" t="str">
        <f t="shared" si="0"/>
        <v/>
      </c>
      <c r="I23" s="52"/>
      <c r="J23" s="52"/>
      <c r="K23" s="24"/>
    </row>
    <row r="24" spans="1:11" ht="14.4">
      <c r="A24" s="52">
        <v>20</v>
      </c>
      <c r="B24" s="52"/>
      <c r="C24" s="52"/>
      <c r="D24" s="52"/>
      <c r="E24" s="52"/>
      <c r="F24" s="53"/>
      <c r="G24" s="54"/>
      <c r="H24" s="5" t="str">
        <f t="shared" si="0"/>
        <v/>
      </c>
      <c r="I24" s="52"/>
      <c r="J24" s="52"/>
      <c r="K24" s="24"/>
    </row>
    <row r="25" spans="1:11" ht="14.4">
      <c r="A25" s="52">
        <v>21</v>
      </c>
      <c r="B25" s="52"/>
      <c r="C25" s="52"/>
      <c r="D25" s="52"/>
      <c r="E25" s="52"/>
      <c r="F25" s="53"/>
      <c r="G25" s="54"/>
      <c r="H25" s="5" t="str">
        <f t="shared" si="0"/>
        <v/>
      </c>
      <c r="I25" s="52"/>
      <c r="J25" s="52"/>
      <c r="K25" s="24"/>
    </row>
    <row r="26" spans="1:11" ht="14.4">
      <c r="A26" s="52">
        <v>22</v>
      </c>
      <c r="B26" s="52"/>
      <c r="C26" s="52"/>
      <c r="D26" s="52"/>
      <c r="E26" s="52"/>
      <c r="F26" s="53"/>
      <c r="G26" s="54"/>
      <c r="H26" s="5" t="str">
        <f t="shared" si="0"/>
        <v/>
      </c>
      <c r="I26" s="52"/>
      <c r="J26" s="52"/>
      <c r="K26" s="24"/>
    </row>
    <row r="27" spans="1:11" ht="14.4">
      <c r="A27" s="52">
        <v>23</v>
      </c>
      <c r="B27" s="52"/>
      <c r="C27" s="52"/>
      <c r="D27" s="52"/>
      <c r="E27" s="52"/>
      <c r="F27" s="53"/>
      <c r="G27" s="54"/>
      <c r="H27" s="5" t="str">
        <f t="shared" si="0"/>
        <v/>
      </c>
      <c r="I27" s="52"/>
      <c r="J27" s="52"/>
      <c r="K27" s="24"/>
    </row>
    <row r="28" spans="1:11" ht="14.4">
      <c r="A28" s="52">
        <v>24</v>
      </c>
      <c r="B28" s="52"/>
      <c r="C28" s="52"/>
      <c r="D28" s="52"/>
      <c r="E28" s="52"/>
      <c r="F28" s="53"/>
      <c r="G28" s="54"/>
      <c r="H28" s="5" t="str">
        <f t="shared" si="0"/>
        <v/>
      </c>
      <c r="I28" s="52"/>
      <c r="J28" s="52"/>
      <c r="K28" s="24"/>
    </row>
    <row r="29" spans="1:11" ht="14.4">
      <c r="A29" s="52">
        <v>25</v>
      </c>
      <c r="B29" s="52"/>
      <c r="C29" s="52"/>
      <c r="D29" s="52"/>
      <c r="E29" s="52"/>
      <c r="F29" s="53"/>
      <c r="G29" s="54"/>
      <c r="H29" s="5" t="str">
        <f t="shared" si="0"/>
        <v/>
      </c>
      <c r="I29" s="52"/>
      <c r="J29" s="52"/>
      <c r="K29" s="24"/>
    </row>
    <row r="30" spans="1:11" ht="14.4">
      <c r="A30" s="52">
        <v>26</v>
      </c>
      <c r="B30" s="52"/>
      <c r="C30" s="52"/>
      <c r="D30" s="52"/>
      <c r="E30" s="52"/>
      <c r="F30" s="53"/>
      <c r="G30" s="54"/>
      <c r="H30" s="5" t="str">
        <f t="shared" si="0"/>
        <v/>
      </c>
      <c r="I30" s="52"/>
      <c r="J30" s="52"/>
      <c r="K30" s="24"/>
    </row>
    <row r="31" spans="1:11" ht="14.4">
      <c r="A31" s="52">
        <v>27</v>
      </c>
      <c r="B31" s="52"/>
      <c r="C31" s="52"/>
      <c r="D31" s="52"/>
      <c r="E31" s="52"/>
      <c r="F31" s="53"/>
      <c r="G31" s="54"/>
      <c r="H31" s="5" t="str">
        <f t="shared" si="0"/>
        <v/>
      </c>
      <c r="I31" s="52"/>
      <c r="J31" s="52"/>
      <c r="K31" s="24"/>
    </row>
    <row r="32" spans="1:11" ht="14.4">
      <c r="A32" s="52">
        <v>28</v>
      </c>
      <c r="B32" s="52"/>
      <c r="C32" s="52"/>
      <c r="D32" s="52"/>
      <c r="E32" s="52"/>
      <c r="F32" s="53"/>
      <c r="G32" s="54"/>
      <c r="H32" s="5" t="str">
        <f t="shared" si="0"/>
        <v/>
      </c>
      <c r="I32" s="52"/>
      <c r="J32" s="52"/>
      <c r="K32" s="24"/>
    </row>
    <row r="33" spans="1:11" ht="14.4">
      <c r="A33" s="52">
        <v>29</v>
      </c>
      <c r="B33" s="52"/>
      <c r="C33" s="52"/>
      <c r="D33" s="52"/>
      <c r="E33" s="52"/>
      <c r="F33" s="53"/>
      <c r="G33" s="54"/>
      <c r="H33" s="5" t="str">
        <f t="shared" si="0"/>
        <v/>
      </c>
      <c r="I33" s="52"/>
      <c r="J33" s="52"/>
      <c r="K33" s="24"/>
    </row>
    <row r="34" spans="1:11" ht="14.4">
      <c r="A34" s="52">
        <v>30</v>
      </c>
      <c r="B34" s="52"/>
      <c r="C34" s="52"/>
      <c r="D34" s="52"/>
      <c r="E34" s="52"/>
      <c r="F34" s="53"/>
      <c r="G34" s="54"/>
      <c r="H34" s="5" t="str">
        <f t="shared" si="0"/>
        <v/>
      </c>
      <c r="I34" s="52"/>
      <c r="J34" s="52"/>
      <c r="K34" s="24"/>
    </row>
    <row r="35" spans="1:11" ht="14.4">
      <c r="A35" s="52">
        <v>31</v>
      </c>
      <c r="B35" s="52"/>
      <c r="C35" s="52"/>
      <c r="D35" s="52"/>
      <c r="E35" s="52"/>
      <c r="F35" s="53"/>
      <c r="G35" s="54"/>
      <c r="H35" s="5" t="str">
        <f t="shared" si="0"/>
        <v/>
      </c>
      <c r="I35" s="52"/>
      <c r="J35" s="52"/>
      <c r="K35" s="24"/>
    </row>
    <row r="36" spans="1:11" ht="14.4">
      <c r="A36" s="52">
        <v>32</v>
      </c>
      <c r="B36" s="52"/>
      <c r="C36" s="52"/>
      <c r="D36" s="52"/>
      <c r="E36" s="52"/>
      <c r="F36" s="53"/>
      <c r="G36" s="54"/>
      <c r="H36" s="5" t="str">
        <f t="shared" si="0"/>
        <v/>
      </c>
      <c r="I36" s="52"/>
      <c r="J36" s="52"/>
      <c r="K36" s="24"/>
    </row>
    <row r="37" spans="1:11" ht="14.4">
      <c r="A37" s="52">
        <v>33</v>
      </c>
      <c r="B37" s="52"/>
      <c r="C37" s="52"/>
      <c r="D37" s="52"/>
      <c r="E37" s="52"/>
      <c r="F37" s="53"/>
      <c r="G37" s="54"/>
      <c r="H37" s="5" t="str">
        <f t="shared" ref="H37:H68" si="1">IF(COUNTA(F37:G37)&lt;2,"",F37*G37)</f>
        <v/>
      </c>
      <c r="I37" s="52"/>
      <c r="J37" s="52"/>
      <c r="K37" s="24"/>
    </row>
    <row r="38" spans="1:11" ht="14.4">
      <c r="A38" s="52">
        <v>34</v>
      </c>
      <c r="B38" s="52"/>
      <c r="C38" s="52"/>
      <c r="D38" s="52"/>
      <c r="E38" s="52"/>
      <c r="F38" s="53"/>
      <c r="G38" s="54"/>
      <c r="H38" s="5" t="str">
        <f t="shared" si="1"/>
        <v/>
      </c>
      <c r="I38" s="52"/>
      <c r="J38" s="52"/>
      <c r="K38" s="24"/>
    </row>
    <row r="39" spans="1:11" ht="14.4">
      <c r="A39" s="52">
        <v>35</v>
      </c>
      <c r="B39" s="52"/>
      <c r="C39" s="52"/>
      <c r="D39" s="52"/>
      <c r="E39" s="52"/>
      <c r="F39" s="53"/>
      <c r="G39" s="54"/>
      <c r="H39" s="5" t="str">
        <f t="shared" si="1"/>
        <v/>
      </c>
      <c r="I39" s="52"/>
      <c r="J39" s="52"/>
      <c r="K39" s="24"/>
    </row>
    <row r="40" spans="1:11" ht="14.4">
      <c r="A40" s="52">
        <v>36</v>
      </c>
      <c r="B40" s="52"/>
      <c r="C40" s="52"/>
      <c r="D40" s="52"/>
      <c r="E40" s="52"/>
      <c r="F40" s="53"/>
      <c r="G40" s="54"/>
      <c r="H40" s="5" t="str">
        <f t="shared" si="1"/>
        <v/>
      </c>
      <c r="I40" s="52"/>
      <c r="J40" s="52"/>
      <c r="K40" s="24"/>
    </row>
    <row r="41" spans="1:11" ht="14.4">
      <c r="A41" s="52">
        <v>37</v>
      </c>
      <c r="B41" s="52"/>
      <c r="C41" s="52"/>
      <c r="D41" s="52"/>
      <c r="E41" s="52"/>
      <c r="F41" s="53"/>
      <c r="G41" s="54"/>
      <c r="H41" s="5" t="str">
        <f t="shared" si="1"/>
        <v/>
      </c>
      <c r="I41" s="52"/>
      <c r="J41" s="52"/>
      <c r="K41" s="24"/>
    </row>
    <row r="42" spans="1:11" ht="14.4">
      <c r="A42" s="52">
        <v>38</v>
      </c>
      <c r="B42" s="52"/>
      <c r="C42" s="52"/>
      <c r="D42" s="52"/>
      <c r="E42" s="52"/>
      <c r="F42" s="53"/>
      <c r="G42" s="54"/>
      <c r="H42" s="5" t="str">
        <f t="shared" si="1"/>
        <v/>
      </c>
      <c r="I42" s="52"/>
      <c r="J42" s="52"/>
      <c r="K42" s="24"/>
    </row>
    <row r="43" spans="1:11" ht="14.4">
      <c r="A43" s="52">
        <v>39</v>
      </c>
      <c r="B43" s="52"/>
      <c r="C43" s="52"/>
      <c r="D43" s="52"/>
      <c r="E43" s="52"/>
      <c r="F43" s="53"/>
      <c r="G43" s="54"/>
      <c r="H43" s="5" t="str">
        <f t="shared" si="1"/>
        <v/>
      </c>
      <c r="I43" s="52"/>
      <c r="J43" s="52"/>
      <c r="K43" s="24"/>
    </row>
    <row r="44" spans="1:11" ht="14.4">
      <c r="A44" s="52">
        <v>40</v>
      </c>
      <c r="B44" s="52"/>
      <c r="C44" s="52"/>
      <c r="D44" s="52"/>
      <c r="E44" s="52"/>
      <c r="F44" s="53"/>
      <c r="G44" s="54"/>
      <c r="H44" s="5" t="str">
        <f t="shared" si="1"/>
        <v/>
      </c>
      <c r="I44" s="52"/>
      <c r="J44" s="52"/>
      <c r="K44" s="24"/>
    </row>
    <row r="45" spans="1:11" ht="14.4">
      <c r="A45" s="52">
        <v>41</v>
      </c>
      <c r="B45" s="52"/>
      <c r="C45" s="52"/>
      <c r="D45" s="52"/>
      <c r="E45" s="52"/>
      <c r="F45" s="53"/>
      <c r="G45" s="54"/>
      <c r="H45" s="5" t="str">
        <f t="shared" si="1"/>
        <v/>
      </c>
      <c r="I45" s="52"/>
      <c r="J45" s="52"/>
      <c r="K45" s="24"/>
    </row>
    <row r="46" spans="1:11" ht="14.4">
      <c r="A46" s="52">
        <v>42</v>
      </c>
      <c r="B46" s="52"/>
      <c r="C46" s="52"/>
      <c r="D46" s="52"/>
      <c r="E46" s="52"/>
      <c r="F46" s="53"/>
      <c r="G46" s="54"/>
      <c r="H46" s="5" t="str">
        <f t="shared" si="1"/>
        <v/>
      </c>
      <c r="I46" s="52"/>
      <c r="J46" s="52"/>
      <c r="K46" s="24"/>
    </row>
    <row r="47" spans="1:11" ht="14.4">
      <c r="A47" s="52">
        <v>43</v>
      </c>
      <c r="B47" s="52"/>
      <c r="C47" s="52"/>
      <c r="D47" s="52"/>
      <c r="E47" s="52"/>
      <c r="F47" s="53"/>
      <c r="G47" s="54"/>
      <c r="H47" s="5" t="str">
        <f t="shared" si="1"/>
        <v/>
      </c>
      <c r="I47" s="52"/>
      <c r="J47" s="52"/>
      <c r="K47" s="24"/>
    </row>
    <row r="48" spans="1:11" ht="14.4">
      <c r="A48" s="52">
        <v>44</v>
      </c>
      <c r="B48" s="52"/>
      <c r="C48" s="52"/>
      <c r="D48" s="52"/>
      <c r="E48" s="52"/>
      <c r="F48" s="53"/>
      <c r="G48" s="54"/>
      <c r="H48" s="5" t="str">
        <f t="shared" si="1"/>
        <v/>
      </c>
      <c r="I48" s="52"/>
      <c r="J48" s="52"/>
      <c r="K48" s="24"/>
    </row>
    <row r="49" spans="1:11" ht="14.4">
      <c r="A49" s="52">
        <v>45</v>
      </c>
      <c r="B49" s="52"/>
      <c r="C49" s="52"/>
      <c r="D49" s="52"/>
      <c r="E49" s="52"/>
      <c r="F49" s="53"/>
      <c r="G49" s="54"/>
      <c r="H49" s="5" t="str">
        <f t="shared" si="1"/>
        <v/>
      </c>
      <c r="I49" s="52"/>
      <c r="J49" s="52"/>
      <c r="K49" s="24"/>
    </row>
    <row r="50" spans="1:11" ht="14.4">
      <c r="A50" s="52">
        <v>46</v>
      </c>
      <c r="B50" s="52"/>
      <c r="C50" s="52"/>
      <c r="D50" s="52"/>
      <c r="E50" s="52"/>
      <c r="F50" s="53"/>
      <c r="G50" s="54"/>
      <c r="H50" s="5" t="str">
        <f t="shared" si="1"/>
        <v/>
      </c>
      <c r="I50" s="52"/>
      <c r="J50" s="52"/>
      <c r="K50" s="24"/>
    </row>
    <row r="51" spans="1:11" ht="14.4">
      <c r="A51" s="52">
        <v>47</v>
      </c>
      <c r="B51" s="52"/>
      <c r="C51" s="52"/>
      <c r="D51" s="52"/>
      <c r="E51" s="52"/>
      <c r="F51" s="53"/>
      <c r="G51" s="54"/>
      <c r="H51" s="5" t="str">
        <f t="shared" si="1"/>
        <v/>
      </c>
      <c r="I51" s="52"/>
      <c r="J51" s="52"/>
      <c r="K51" s="24"/>
    </row>
    <row r="52" spans="1:11" ht="14.4">
      <c r="A52" s="52">
        <v>48</v>
      </c>
      <c r="B52" s="52"/>
      <c r="C52" s="52"/>
      <c r="D52" s="52"/>
      <c r="E52" s="52"/>
      <c r="F52" s="53"/>
      <c r="G52" s="54"/>
      <c r="H52" s="5" t="str">
        <f t="shared" si="1"/>
        <v/>
      </c>
      <c r="I52" s="52"/>
      <c r="J52" s="52"/>
      <c r="K52" s="24"/>
    </row>
    <row r="53" spans="1:11" ht="14.4">
      <c r="A53" s="52">
        <v>49</v>
      </c>
      <c r="B53" s="52"/>
      <c r="C53" s="52"/>
      <c r="D53" s="52"/>
      <c r="E53" s="52"/>
      <c r="F53" s="53"/>
      <c r="G53" s="54"/>
      <c r="H53" s="5" t="str">
        <f t="shared" si="1"/>
        <v/>
      </c>
      <c r="I53" s="52"/>
      <c r="J53" s="52"/>
      <c r="K53" s="24"/>
    </row>
    <row r="54" spans="1:11" ht="14.4">
      <c r="A54" s="52">
        <v>50</v>
      </c>
      <c r="B54" s="52"/>
      <c r="C54" s="52"/>
      <c r="D54" s="52"/>
      <c r="E54" s="52"/>
      <c r="F54" s="53"/>
      <c r="G54" s="54"/>
      <c r="H54" s="5" t="str">
        <f t="shared" si="1"/>
        <v/>
      </c>
      <c r="I54" s="52"/>
      <c r="J54" s="52"/>
      <c r="K54" s="24"/>
    </row>
    <row r="55" spans="1:11" ht="14.4">
      <c r="A55" s="52">
        <v>51</v>
      </c>
      <c r="B55" s="52"/>
      <c r="C55" s="52"/>
      <c r="D55" s="52"/>
      <c r="E55" s="52"/>
      <c r="F55" s="53"/>
      <c r="G55" s="54"/>
      <c r="H55" s="5" t="str">
        <f t="shared" si="1"/>
        <v/>
      </c>
      <c r="I55" s="52"/>
      <c r="J55" s="52"/>
      <c r="K55" s="24"/>
    </row>
    <row r="56" spans="1:11" ht="14.4">
      <c r="A56" s="52">
        <v>52</v>
      </c>
      <c r="B56" s="52"/>
      <c r="C56" s="52"/>
      <c r="D56" s="52"/>
      <c r="E56" s="52"/>
      <c r="F56" s="53"/>
      <c r="G56" s="54"/>
      <c r="H56" s="5" t="str">
        <f t="shared" si="1"/>
        <v/>
      </c>
      <c r="I56" s="52"/>
      <c r="J56" s="52"/>
      <c r="K56" s="24"/>
    </row>
    <row r="57" spans="1:11" ht="14.4">
      <c r="A57" s="52">
        <v>53</v>
      </c>
      <c r="B57" s="52"/>
      <c r="C57" s="52"/>
      <c r="D57" s="52"/>
      <c r="E57" s="52"/>
      <c r="F57" s="53"/>
      <c r="G57" s="54"/>
      <c r="H57" s="5" t="str">
        <f t="shared" si="1"/>
        <v/>
      </c>
      <c r="I57" s="52"/>
      <c r="J57" s="52"/>
      <c r="K57" s="24"/>
    </row>
    <row r="58" spans="1:11" ht="14.4">
      <c r="A58" s="52">
        <v>54</v>
      </c>
      <c r="B58" s="52"/>
      <c r="C58" s="52"/>
      <c r="D58" s="52"/>
      <c r="E58" s="52"/>
      <c r="F58" s="53"/>
      <c r="G58" s="54"/>
      <c r="H58" s="5" t="str">
        <f t="shared" si="1"/>
        <v/>
      </c>
      <c r="I58" s="52"/>
      <c r="J58" s="52"/>
      <c r="K58" s="24"/>
    </row>
    <row r="59" spans="1:11" ht="14.4">
      <c r="A59" s="52">
        <v>55</v>
      </c>
      <c r="B59" s="52"/>
      <c r="C59" s="52"/>
      <c r="D59" s="52"/>
      <c r="E59" s="52"/>
      <c r="F59" s="53"/>
      <c r="G59" s="54"/>
      <c r="H59" s="5" t="str">
        <f t="shared" si="1"/>
        <v/>
      </c>
      <c r="I59" s="52"/>
      <c r="J59" s="52"/>
      <c r="K59" s="24"/>
    </row>
    <row r="60" spans="1:11" ht="14.4">
      <c r="A60" s="52">
        <v>56</v>
      </c>
      <c r="B60" s="52"/>
      <c r="C60" s="52"/>
      <c r="D60" s="52"/>
      <c r="E60" s="52"/>
      <c r="F60" s="53"/>
      <c r="G60" s="54"/>
      <c r="H60" s="5" t="str">
        <f t="shared" si="1"/>
        <v/>
      </c>
      <c r="I60" s="52"/>
      <c r="J60" s="52"/>
      <c r="K60" s="24"/>
    </row>
    <row r="61" spans="1:11" ht="14.4">
      <c r="A61" s="52">
        <v>57</v>
      </c>
      <c r="B61" s="52"/>
      <c r="C61" s="52"/>
      <c r="D61" s="52"/>
      <c r="E61" s="52"/>
      <c r="F61" s="53"/>
      <c r="G61" s="54"/>
      <c r="H61" s="5" t="str">
        <f t="shared" si="1"/>
        <v/>
      </c>
      <c r="I61" s="52"/>
      <c r="J61" s="52"/>
      <c r="K61" s="24"/>
    </row>
    <row r="62" spans="1:11" ht="14.4">
      <c r="A62" s="52">
        <v>58</v>
      </c>
      <c r="B62" s="52"/>
      <c r="C62" s="52"/>
      <c r="D62" s="52"/>
      <c r="E62" s="52"/>
      <c r="F62" s="53"/>
      <c r="G62" s="54"/>
      <c r="H62" s="5" t="str">
        <f t="shared" si="1"/>
        <v/>
      </c>
      <c r="I62" s="52"/>
      <c r="J62" s="52"/>
      <c r="K62" s="24"/>
    </row>
    <row r="63" spans="1:11" ht="14.4">
      <c r="A63" s="52">
        <v>59</v>
      </c>
      <c r="B63" s="52"/>
      <c r="C63" s="52"/>
      <c r="D63" s="52"/>
      <c r="E63" s="52"/>
      <c r="F63" s="53"/>
      <c r="G63" s="54"/>
      <c r="H63" s="5" t="str">
        <f t="shared" si="1"/>
        <v/>
      </c>
      <c r="I63" s="52"/>
      <c r="J63" s="52"/>
      <c r="K63" s="24"/>
    </row>
    <row r="64" spans="1:11" ht="14.4">
      <c r="A64" s="52">
        <v>60</v>
      </c>
      <c r="B64" s="52"/>
      <c r="C64" s="52"/>
      <c r="D64" s="52"/>
      <c r="E64" s="52"/>
      <c r="F64" s="53"/>
      <c r="G64" s="54"/>
      <c r="H64" s="5" t="str">
        <f t="shared" si="1"/>
        <v/>
      </c>
      <c r="I64" s="52"/>
      <c r="J64" s="52"/>
      <c r="K64" s="24"/>
    </row>
    <row r="65" spans="1:11" ht="14.4">
      <c r="A65" s="52">
        <v>61</v>
      </c>
      <c r="B65" s="52"/>
      <c r="C65" s="52"/>
      <c r="D65" s="52"/>
      <c r="E65" s="52"/>
      <c r="F65" s="53"/>
      <c r="G65" s="54"/>
      <c r="H65" s="5" t="str">
        <f t="shared" si="1"/>
        <v/>
      </c>
      <c r="I65" s="52"/>
      <c r="J65" s="52"/>
      <c r="K65" s="24"/>
    </row>
    <row r="66" spans="1:11" ht="14.4">
      <c r="A66" s="52">
        <v>62</v>
      </c>
      <c r="B66" s="52"/>
      <c r="C66" s="52"/>
      <c r="D66" s="52"/>
      <c r="E66" s="52"/>
      <c r="F66" s="53"/>
      <c r="G66" s="54"/>
      <c r="H66" s="5" t="str">
        <f t="shared" si="1"/>
        <v/>
      </c>
      <c r="I66" s="52"/>
      <c r="J66" s="52"/>
      <c r="K66" s="24"/>
    </row>
    <row r="67" spans="1:11" ht="14.4">
      <c r="A67" s="52">
        <v>63</v>
      </c>
      <c r="B67" s="52"/>
      <c r="C67" s="52"/>
      <c r="D67" s="52"/>
      <c r="E67" s="52"/>
      <c r="F67" s="53"/>
      <c r="G67" s="54"/>
      <c r="H67" s="5" t="str">
        <f t="shared" si="1"/>
        <v/>
      </c>
      <c r="I67" s="52"/>
      <c r="J67" s="52"/>
      <c r="K67" s="24"/>
    </row>
    <row r="68" spans="1:11" ht="14.4">
      <c r="A68" s="52">
        <v>64</v>
      </c>
      <c r="B68" s="52"/>
      <c r="C68" s="52"/>
      <c r="D68" s="52"/>
      <c r="E68" s="52"/>
      <c r="F68" s="53"/>
      <c r="G68" s="54"/>
      <c r="H68" s="5" t="str">
        <f t="shared" si="1"/>
        <v/>
      </c>
      <c r="I68" s="52"/>
      <c r="J68" s="52"/>
      <c r="K68" s="24"/>
    </row>
    <row r="69" spans="1:11" ht="14.4">
      <c r="A69" s="52">
        <v>65</v>
      </c>
      <c r="B69" s="52"/>
      <c r="C69" s="52"/>
      <c r="D69" s="52"/>
      <c r="E69" s="52"/>
      <c r="F69" s="53"/>
      <c r="G69" s="54"/>
      <c r="H69" s="5" t="str">
        <f t="shared" ref="H69:H100" si="2">IF(COUNTA(F69:G69)&lt;2,"",F69*G69)</f>
        <v/>
      </c>
      <c r="I69" s="52"/>
      <c r="J69" s="52"/>
      <c r="K69" s="24"/>
    </row>
    <row r="70" spans="1:11" ht="14.4">
      <c r="A70" s="52">
        <v>66</v>
      </c>
      <c r="B70" s="52"/>
      <c r="C70" s="52"/>
      <c r="D70" s="52"/>
      <c r="E70" s="52"/>
      <c r="F70" s="53"/>
      <c r="G70" s="54"/>
      <c r="H70" s="5" t="str">
        <f t="shared" si="2"/>
        <v/>
      </c>
      <c r="I70" s="52"/>
      <c r="J70" s="52"/>
      <c r="K70" s="24"/>
    </row>
    <row r="71" spans="1:11" ht="14.4">
      <c r="A71" s="52">
        <v>67</v>
      </c>
      <c r="B71" s="52"/>
      <c r="C71" s="52"/>
      <c r="D71" s="52"/>
      <c r="E71" s="52"/>
      <c r="F71" s="53"/>
      <c r="G71" s="54"/>
      <c r="H71" s="5" t="str">
        <f t="shared" si="2"/>
        <v/>
      </c>
      <c r="I71" s="52"/>
      <c r="J71" s="52"/>
      <c r="K71" s="24"/>
    </row>
    <row r="72" spans="1:11" ht="14.4">
      <c r="A72" s="52">
        <v>68</v>
      </c>
      <c r="B72" s="52"/>
      <c r="C72" s="52"/>
      <c r="D72" s="52"/>
      <c r="E72" s="52"/>
      <c r="F72" s="53"/>
      <c r="G72" s="54"/>
      <c r="H72" s="5" t="str">
        <f t="shared" si="2"/>
        <v/>
      </c>
      <c r="I72" s="52"/>
      <c r="J72" s="52"/>
      <c r="K72" s="24"/>
    </row>
    <row r="73" spans="1:11" ht="14.4">
      <c r="A73" s="52">
        <v>69</v>
      </c>
      <c r="B73" s="52"/>
      <c r="C73" s="52"/>
      <c r="D73" s="52"/>
      <c r="E73" s="52"/>
      <c r="F73" s="53"/>
      <c r="G73" s="54"/>
      <c r="H73" s="5" t="str">
        <f t="shared" si="2"/>
        <v/>
      </c>
      <c r="I73" s="52"/>
      <c r="J73" s="52"/>
      <c r="K73" s="24"/>
    </row>
    <row r="74" spans="1:11" ht="14.4">
      <c r="A74" s="52">
        <v>70</v>
      </c>
      <c r="B74" s="52"/>
      <c r="C74" s="52"/>
      <c r="D74" s="52"/>
      <c r="E74" s="52"/>
      <c r="F74" s="53"/>
      <c r="G74" s="54"/>
      <c r="H74" s="5" t="str">
        <f t="shared" si="2"/>
        <v/>
      </c>
      <c r="I74" s="52"/>
      <c r="J74" s="52"/>
      <c r="K74" s="24"/>
    </row>
    <row r="75" spans="1:11" ht="14.4">
      <c r="A75" s="52">
        <v>71</v>
      </c>
      <c r="B75" s="52"/>
      <c r="C75" s="52"/>
      <c r="D75" s="52"/>
      <c r="E75" s="52"/>
      <c r="F75" s="53"/>
      <c r="G75" s="54"/>
      <c r="H75" s="5" t="str">
        <f t="shared" si="2"/>
        <v/>
      </c>
      <c r="I75" s="52"/>
      <c r="J75" s="52"/>
      <c r="K75" s="24"/>
    </row>
    <row r="76" spans="1:11" ht="14.4">
      <c r="A76" s="52">
        <v>72</v>
      </c>
      <c r="B76" s="52"/>
      <c r="C76" s="52"/>
      <c r="D76" s="52"/>
      <c r="E76" s="52"/>
      <c r="F76" s="53"/>
      <c r="G76" s="54"/>
      <c r="H76" s="5" t="str">
        <f t="shared" si="2"/>
        <v/>
      </c>
      <c r="I76" s="52"/>
      <c r="J76" s="52"/>
      <c r="K76" s="24"/>
    </row>
    <row r="77" spans="1:11" ht="14.4">
      <c r="A77" s="52">
        <v>73</v>
      </c>
      <c r="B77" s="52"/>
      <c r="C77" s="52"/>
      <c r="D77" s="52"/>
      <c r="E77" s="52"/>
      <c r="F77" s="53"/>
      <c r="G77" s="54"/>
      <c r="H77" s="5" t="str">
        <f t="shared" si="2"/>
        <v/>
      </c>
      <c r="I77" s="52"/>
      <c r="J77" s="52"/>
      <c r="K77" s="24"/>
    </row>
    <row r="78" spans="1:11" ht="14.4">
      <c r="A78" s="52">
        <v>74</v>
      </c>
      <c r="B78" s="52"/>
      <c r="C78" s="52"/>
      <c r="D78" s="52"/>
      <c r="E78" s="52"/>
      <c r="F78" s="53"/>
      <c r="G78" s="54"/>
      <c r="H78" s="5" t="str">
        <f t="shared" si="2"/>
        <v/>
      </c>
      <c r="I78" s="52"/>
      <c r="J78" s="52"/>
      <c r="K78" s="24"/>
    </row>
    <row r="79" spans="1:11" ht="14.4">
      <c r="A79" s="52">
        <v>75</v>
      </c>
      <c r="B79" s="52"/>
      <c r="C79" s="52"/>
      <c r="D79" s="52"/>
      <c r="E79" s="52"/>
      <c r="F79" s="53"/>
      <c r="G79" s="54"/>
      <c r="H79" s="5" t="str">
        <f t="shared" si="2"/>
        <v/>
      </c>
      <c r="I79" s="52"/>
      <c r="J79" s="52"/>
      <c r="K79" s="24"/>
    </row>
    <row r="80" spans="1:11" ht="14.4">
      <c r="A80" s="52">
        <v>76</v>
      </c>
      <c r="B80" s="52"/>
      <c r="C80" s="52"/>
      <c r="D80" s="52"/>
      <c r="E80" s="52"/>
      <c r="F80" s="53"/>
      <c r="G80" s="54"/>
      <c r="H80" s="5" t="str">
        <f t="shared" si="2"/>
        <v/>
      </c>
      <c r="I80" s="52"/>
      <c r="J80" s="52"/>
      <c r="K80" s="24"/>
    </row>
    <row r="81" spans="1:11" ht="14.4">
      <c r="A81" s="52">
        <v>77</v>
      </c>
      <c r="B81" s="52"/>
      <c r="C81" s="52"/>
      <c r="D81" s="52"/>
      <c r="E81" s="52"/>
      <c r="F81" s="53"/>
      <c r="G81" s="54"/>
      <c r="H81" s="5" t="str">
        <f t="shared" si="2"/>
        <v/>
      </c>
      <c r="I81" s="52"/>
      <c r="J81" s="52"/>
      <c r="K81" s="24"/>
    </row>
    <row r="82" spans="1:11" ht="14.4">
      <c r="A82" s="52">
        <v>78</v>
      </c>
      <c r="B82" s="52"/>
      <c r="C82" s="52"/>
      <c r="D82" s="52"/>
      <c r="E82" s="52"/>
      <c r="F82" s="53"/>
      <c r="G82" s="54"/>
      <c r="H82" s="5" t="str">
        <f t="shared" si="2"/>
        <v/>
      </c>
      <c r="I82" s="52"/>
      <c r="J82" s="52"/>
      <c r="K82" s="24"/>
    </row>
    <row r="83" spans="1:11" ht="14.4">
      <c r="A83" s="52">
        <v>79</v>
      </c>
      <c r="B83" s="52"/>
      <c r="C83" s="52"/>
      <c r="D83" s="52"/>
      <c r="E83" s="52"/>
      <c r="F83" s="53"/>
      <c r="G83" s="54"/>
      <c r="H83" s="5" t="str">
        <f t="shared" si="2"/>
        <v/>
      </c>
      <c r="I83" s="52"/>
      <c r="J83" s="52"/>
      <c r="K83" s="24"/>
    </row>
    <row r="84" spans="1:11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24"/>
    </row>
    <row r="85" spans="1:11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24"/>
    </row>
    <row r="86" spans="1:11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24"/>
    </row>
    <row r="87" spans="1:11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24"/>
    </row>
    <row r="88" spans="1:11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24"/>
    </row>
    <row r="89" spans="1:11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24"/>
    </row>
    <row r="90" spans="1:11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24"/>
    </row>
  </sheetData>
  <sheetProtection algorithmName="SHA-512" hashValue="v3Jnx9v7LQcaZcwl1osQGCCbqkF2fvdYbGRjUDYmidYrb74nL4is3fJdoZMYimb7DGDqlrem1tyFNaPp+7u11w==" saltValue="wdg2o/V4aGQrgGIXrV61MA==" spinCount="100000" sheet="1" objects="1" scenarios="1" formatCells="0" formatColumns="0" formatRows="0" insertColumns="0" sort="0" autoFilter="0" pivotTables="0"/>
  <mergeCells count="2">
    <mergeCell ref="A1:J1"/>
    <mergeCell ref="A2:J2"/>
  </mergeCells>
  <conditionalFormatting sqref="C5:C83">
    <cfRule type="expression" dxfId="65" priority="1">
      <formula>$C5="Costo"</formula>
    </cfRule>
    <cfRule type="expression" dxfId="64" priority="2">
      <formula>$C5="Beneficio"</formula>
    </cfRule>
  </conditionalFormatting>
  <dataValidations count="5">
    <dataValidation type="list" errorStyle="warning" showErrorMessage="1" errorTitle="Tipo no válido" error="Usa Costo o Beneficio." sqref="C5:C83" xr:uid="{00000000-0002-0000-0300-000001000000}">
      <formula1>"Costo,Beneficio"</formula1>
    </dataValidation>
    <dataValidation type="list" errorStyle="warning" showErrorMessage="1" errorTitle="Categoría no válida" error="Selecciona una categoría de la lista." sqref="D5:D83" xr:uid="{00000000-0002-0000-0300-000002000000}">
      <formula1>"Directo,Indirecto,Oculto,Oportunidad,Económico,Operativo,Comercial,No monetario"</formula1>
    </dataValidation>
    <dataValidation type="list" sqref="I5:I83" xr:uid="{00000000-0002-0000-0300-000003000000}">
      <formula1>"Único,30 días,60 días,Mensual,Trimestral,6 meses,12 meses"</formula1>
    </dataValidation>
    <dataValidation type="decimal" errorStyle="warning" operator="greaterThanOrEqual" allowBlank="1" showErrorMessage="1" errorTitle="Valor no válido" error="Ingresa valores positivos o cero." sqref="F5:F83" xr:uid="{00000000-0002-0000-0300-000004000000}">
      <formula1>0</formula1>
    </dataValidation>
    <dataValidation type="decimal" errorStyle="warning" allowBlank="1" showErrorMessage="1" errorTitle="Confianza no válida" error="Ingresa un valor entre 0 y 1. Ejemplo: 0.8 para 80%." sqref="G5:G83" xr:uid="{00000000-0002-0000-0300-000005000000}">
      <formula1>0</formula1>
      <formula2>1</formula2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'03_Decision'!$B$19:$B$21</xm:f>
          </x14:formula1>
          <xm:sqref>B5:B83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0"/>
  <sheetViews>
    <sheetView workbookViewId="0">
      <selection activeCell="K9" sqref="K9"/>
    </sheetView>
  </sheetViews>
  <sheetFormatPr baseColWidth="10" defaultColWidth="8.796875" defaultRowHeight="13.8"/>
  <cols>
    <col min="1" max="1" width="32" style="25" customWidth="1"/>
    <col min="2" max="5" width="16" style="25" customWidth="1"/>
    <col min="6" max="6" width="14" style="25" customWidth="1"/>
    <col min="7" max="7" width="32" style="25" customWidth="1"/>
    <col min="8" max="16384" width="8.796875" style="25"/>
  </cols>
  <sheetData>
    <row r="1" spans="1:10" ht="28.8" customHeight="1">
      <c r="A1" s="39" t="s">
        <v>249</v>
      </c>
      <c r="B1" s="40"/>
      <c r="C1" s="40"/>
      <c r="D1" s="40"/>
      <c r="E1" s="40"/>
      <c r="F1" s="40"/>
      <c r="G1" s="40"/>
      <c r="H1" s="24"/>
      <c r="I1" s="24"/>
      <c r="J1" s="24"/>
    </row>
    <row r="2" spans="1:10" ht="25.65" customHeight="1">
      <c r="A2" s="41" t="s">
        <v>250</v>
      </c>
      <c r="B2" s="42"/>
      <c r="C2" s="42"/>
      <c r="D2" s="42"/>
      <c r="E2" s="42"/>
      <c r="F2" s="42"/>
      <c r="G2" s="42"/>
      <c r="H2" s="24"/>
      <c r="I2" s="24"/>
      <c r="J2" s="24"/>
    </row>
    <row r="3" spans="1:10" ht="14.4">
      <c r="A3" s="43"/>
      <c r="B3" s="43"/>
      <c r="C3" s="43"/>
      <c r="D3" s="43"/>
      <c r="E3" s="43"/>
      <c r="F3" s="43"/>
      <c r="G3" s="43"/>
      <c r="H3" s="24"/>
      <c r="I3" s="24"/>
      <c r="J3" s="24"/>
    </row>
    <row r="4" spans="1:10" ht="19.2" customHeight="1">
      <c r="A4" s="44" t="s">
        <v>251</v>
      </c>
      <c r="B4" s="45"/>
      <c r="C4" s="45"/>
      <c r="D4" s="45"/>
      <c r="E4" s="45"/>
      <c r="F4" s="45"/>
      <c r="G4" s="45"/>
      <c r="H4" s="24"/>
      <c r="I4" s="24"/>
      <c r="J4" s="24"/>
    </row>
    <row r="5" spans="1:10" ht="20.85" customHeight="1">
      <c r="A5" s="46" t="s">
        <v>252</v>
      </c>
      <c r="B5" s="46" t="s">
        <v>253</v>
      </c>
      <c r="C5" s="46" t="s">
        <v>254</v>
      </c>
      <c r="D5" s="46" t="s">
        <v>185</v>
      </c>
      <c r="E5" s="43"/>
      <c r="F5" s="43"/>
      <c r="G5" s="43"/>
      <c r="H5" s="24"/>
      <c r="I5" s="24"/>
      <c r="J5" s="24"/>
    </row>
    <row r="6" spans="1:10" ht="41.4">
      <c r="A6" s="48" t="s">
        <v>255</v>
      </c>
      <c r="B6" s="55">
        <v>0.8</v>
      </c>
      <c r="C6" s="55">
        <v>1.1000000000000001</v>
      </c>
      <c r="D6" s="48" t="s">
        <v>256</v>
      </c>
      <c r="E6" s="43"/>
      <c r="F6" s="43"/>
      <c r="G6" s="43"/>
      <c r="H6" s="24"/>
      <c r="I6" s="24"/>
      <c r="J6" s="24"/>
    </row>
    <row r="7" spans="1:10" ht="41.4">
      <c r="A7" s="48" t="s">
        <v>257</v>
      </c>
      <c r="B7" s="55">
        <v>1</v>
      </c>
      <c r="C7" s="55">
        <v>1</v>
      </c>
      <c r="D7" s="48" t="s">
        <v>258</v>
      </c>
      <c r="E7" s="43"/>
      <c r="F7" s="43"/>
      <c r="G7" s="43"/>
      <c r="H7" s="24"/>
      <c r="I7" s="24"/>
      <c r="J7" s="24"/>
    </row>
    <row r="8" spans="1:10" ht="41.4">
      <c r="A8" s="48" t="s">
        <v>259</v>
      </c>
      <c r="B8" s="55">
        <v>1.2</v>
      </c>
      <c r="C8" s="55">
        <v>0.95</v>
      </c>
      <c r="D8" s="48" t="s">
        <v>260</v>
      </c>
      <c r="E8" s="43"/>
      <c r="F8" s="43"/>
      <c r="G8" s="43"/>
      <c r="H8" s="24"/>
      <c r="I8" s="24"/>
      <c r="J8" s="24"/>
    </row>
    <row r="9" spans="1:10" ht="14.4">
      <c r="A9" s="43"/>
      <c r="B9" s="43"/>
      <c r="C9" s="43"/>
      <c r="D9" s="43"/>
      <c r="E9" s="43"/>
      <c r="F9" s="43"/>
      <c r="G9" s="43"/>
      <c r="H9" s="24"/>
      <c r="I9" s="24"/>
      <c r="J9" s="24"/>
    </row>
    <row r="10" spans="1:10" ht="14.4">
      <c r="A10" s="43"/>
      <c r="B10" s="43"/>
      <c r="C10" s="43"/>
      <c r="D10" s="43"/>
      <c r="E10" s="43"/>
      <c r="F10" s="43"/>
      <c r="G10" s="43"/>
      <c r="H10" s="24"/>
      <c r="I10" s="24"/>
      <c r="J10" s="24"/>
    </row>
    <row r="11" spans="1:10" ht="19.2" customHeight="1">
      <c r="A11" s="44" t="s">
        <v>261</v>
      </c>
      <c r="B11" s="45"/>
      <c r="C11" s="45"/>
      <c r="D11" s="45"/>
      <c r="E11" s="45"/>
      <c r="F11" s="45"/>
      <c r="G11" s="45"/>
      <c r="H11" s="24"/>
      <c r="I11" s="24"/>
      <c r="J11" s="24"/>
    </row>
    <row r="12" spans="1:10" ht="20.85" customHeight="1">
      <c r="A12" s="46" t="s">
        <v>183</v>
      </c>
      <c r="B12" s="46" t="s">
        <v>252</v>
      </c>
      <c r="C12" s="46" t="s">
        <v>262</v>
      </c>
      <c r="D12" s="46" t="s">
        <v>263</v>
      </c>
      <c r="E12" s="46" t="s">
        <v>113</v>
      </c>
      <c r="F12" s="46" t="s">
        <v>264</v>
      </c>
      <c r="G12" s="46" t="s">
        <v>265</v>
      </c>
      <c r="H12" s="24"/>
      <c r="I12" s="24"/>
      <c r="J12" s="24"/>
    </row>
    <row r="13" spans="1:10" ht="14.4">
      <c r="A13" s="48" t="s">
        <v>190</v>
      </c>
      <c r="B13" s="48" t="s">
        <v>255</v>
      </c>
      <c r="C13" s="56">
        <f>SUMIFS('04_Costos_Beneficios'!$H$5:$H$83,'04_Costos_Beneficios'!$B$5:$B$83,$A13,'04_Costos_Beneficios'!$C$5:$C$83,"Beneficio")*VLOOKUP($B13,$A$6:$C$8,2,FALSE)</f>
        <v>0</v>
      </c>
      <c r="D13" s="56">
        <f>SUMIFS('04_Costos_Beneficios'!$H$5:$H$83,'04_Costos_Beneficios'!$B$5:$B$83,$A13,'04_Costos_Beneficios'!$C$5:$C$83,"Costo")*VLOOKUP($B13,$A$6:$C$8,3,FALSE)</f>
        <v>423.50000000000006</v>
      </c>
      <c r="E13" s="56">
        <f t="shared" ref="E13:E21" si="0">C13-D13</f>
        <v>-423.50000000000006</v>
      </c>
      <c r="F13" s="57">
        <f t="shared" ref="F13:F21" si="1">IF(D13=0,"",C13/D13)</f>
        <v>0</v>
      </c>
      <c r="G13" s="58" t="str">
        <f t="shared" ref="G13:G21" si="2">IF($D13=0,"Sin costos",IF($F13&gt;=1.25,"Aprobar o escalar",IF($F13&gt;=1,"Probar en pequeño / controlar riesgo",IF($F13&gt;=0.8,"Ajustar antes de aprobar","Descartar o esperar"))))</f>
        <v>Descartar o esperar</v>
      </c>
      <c r="H13" s="24"/>
      <c r="I13" s="24"/>
      <c r="J13" s="24"/>
    </row>
    <row r="14" spans="1:10" ht="14.4">
      <c r="A14" s="48" t="s">
        <v>190</v>
      </c>
      <c r="B14" s="48" t="s">
        <v>257</v>
      </c>
      <c r="C14" s="56">
        <f>SUMIFS('04_Costos_Beneficios'!$H$5:$H$83,'04_Costos_Beneficios'!$B$5:$B$83,$A14,'04_Costos_Beneficios'!$C$5:$C$83,"Beneficio")*VLOOKUP($B14,$A$6:$C$8,2,FALSE)</f>
        <v>0</v>
      </c>
      <c r="D14" s="56">
        <f>SUMIFS('04_Costos_Beneficios'!$H$5:$H$83,'04_Costos_Beneficios'!$B$5:$B$83,$A14,'04_Costos_Beneficios'!$C$5:$C$83,"Costo")*VLOOKUP($B14,$A$6:$C$8,3,FALSE)</f>
        <v>385</v>
      </c>
      <c r="E14" s="56">
        <f t="shared" si="0"/>
        <v>-385</v>
      </c>
      <c r="F14" s="57">
        <f t="shared" si="1"/>
        <v>0</v>
      </c>
      <c r="G14" s="58" t="str">
        <f t="shared" si="2"/>
        <v>Descartar o esperar</v>
      </c>
      <c r="H14" s="24"/>
      <c r="I14" s="24"/>
      <c r="J14" s="24"/>
    </row>
    <row r="15" spans="1:10" ht="14.4">
      <c r="A15" s="48" t="s">
        <v>190</v>
      </c>
      <c r="B15" s="48" t="s">
        <v>259</v>
      </c>
      <c r="C15" s="56">
        <f>SUMIFS('04_Costos_Beneficios'!$H$5:$H$83,'04_Costos_Beneficios'!$B$5:$B$83,$A15,'04_Costos_Beneficios'!$C$5:$C$83,"Beneficio")*VLOOKUP($B15,$A$6:$C$8,2,FALSE)</f>
        <v>0</v>
      </c>
      <c r="D15" s="56">
        <f>SUMIFS('04_Costos_Beneficios'!$H$5:$H$83,'04_Costos_Beneficios'!$B$5:$B$83,$A15,'04_Costos_Beneficios'!$C$5:$C$83,"Costo")*VLOOKUP($B15,$A$6:$C$8,3,FALSE)</f>
        <v>365.75</v>
      </c>
      <c r="E15" s="56">
        <f t="shared" si="0"/>
        <v>-365.75</v>
      </c>
      <c r="F15" s="57">
        <f t="shared" si="1"/>
        <v>0</v>
      </c>
      <c r="G15" s="58" t="str">
        <f t="shared" si="2"/>
        <v>Descartar o esperar</v>
      </c>
      <c r="H15" s="24"/>
      <c r="I15" s="24"/>
      <c r="J15" s="24"/>
    </row>
    <row r="16" spans="1:10" ht="14.4">
      <c r="A16" s="48" t="s">
        <v>198</v>
      </c>
      <c r="B16" s="48" t="s">
        <v>255</v>
      </c>
      <c r="C16" s="56">
        <f>SUMIFS('04_Costos_Beneficios'!$H$5:$H$83,'04_Costos_Beneficios'!$B$5:$B$83,$A16,'04_Costos_Beneficios'!$C$5:$C$83,"Beneficio")*VLOOKUP($B16,$A$6:$C$8,2,FALSE)</f>
        <v>360</v>
      </c>
      <c r="D16" s="56">
        <f>SUMIFS('04_Costos_Beneficios'!$H$5:$H$83,'04_Costos_Beneficios'!$B$5:$B$83,$A16,'04_Costos_Beneficios'!$C$5:$C$83,"Costo")*VLOOKUP($B16,$A$6:$C$8,3,FALSE)</f>
        <v>253.00000000000003</v>
      </c>
      <c r="E16" s="56">
        <f t="shared" si="0"/>
        <v>106.99999999999997</v>
      </c>
      <c r="F16" s="57">
        <f t="shared" si="1"/>
        <v>1.4229249011857705</v>
      </c>
      <c r="G16" s="58" t="str">
        <f t="shared" si="2"/>
        <v>Aprobar o escalar</v>
      </c>
      <c r="H16" s="24"/>
      <c r="I16" s="24"/>
      <c r="J16" s="24"/>
    </row>
    <row r="17" spans="1:10" ht="14.4">
      <c r="A17" s="48" t="s">
        <v>198</v>
      </c>
      <c r="B17" s="48" t="s">
        <v>257</v>
      </c>
      <c r="C17" s="56">
        <f>SUMIFS('04_Costos_Beneficios'!$H$5:$H$83,'04_Costos_Beneficios'!$B$5:$B$83,$A17,'04_Costos_Beneficios'!$C$5:$C$83,"Beneficio")*VLOOKUP($B17,$A$6:$C$8,2,FALSE)</f>
        <v>450</v>
      </c>
      <c r="D17" s="56">
        <f>SUMIFS('04_Costos_Beneficios'!$H$5:$H$83,'04_Costos_Beneficios'!$B$5:$B$83,$A17,'04_Costos_Beneficios'!$C$5:$C$83,"Costo")*VLOOKUP($B17,$A$6:$C$8,3,FALSE)</f>
        <v>230</v>
      </c>
      <c r="E17" s="56">
        <f t="shared" si="0"/>
        <v>220</v>
      </c>
      <c r="F17" s="57">
        <f t="shared" si="1"/>
        <v>1.9565217391304348</v>
      </c>
      <c r="G17" s="58" t="str">
        <f t="shared" si="2"/>
        <v>Aprobar o escalar</v>
      </c>
      <c r="H17" s="24"/>
      <c r="I17" s="24"/>
      <c r="J17" s="24"/>
    </row>
    <row r="18" spans="1:10" ht="14.4">
      <c r="A18" s="48" t="s">
        <v>198</v>
      </c>
      <c r="B18" s="48" t="s">
        <v>259</v>
      </c>
      <c r="C18" s="56">
        <f>SUMIFS('04_Costos_Beneficios'!$H$5:$H$83,'04_Costos_Beneficios'!$B$5:$B$83,$A18,'04_Costos_Beneficios'!$C$5:$C$83,"Beneficio")*VLOOKUP($B18,$A$6:$C$8,2,FALSE)</f>
        <v>540</v>
      </c>
      <c r="D18" s="56">
        <f>SUMIFS('04_Costos_Beneficios'!$H$5:$H$83,'04_Costos_Beneficios'!$B$5:$B$83,$A18,'04_Costos_Beneficios'!$C$5:$C$83,"Costo")*VLOOKUP($B18,$A$6:$C$8,3,FALSE)</f>
        <v>218.5</v>
      </c>
      <c r="E18" s="56">
        <f t="shared" si="0"/>
        <v>321.5</v>
      </c>
      <c r="F18" s="57">
        <f t="shared" si="1"/>
        <v>2.471395881006865</v>
      </c>
      <c r="G18" s="58" t="str">
        <f t="shared" si="2"/>
        <v>Aprobar o escalar</v>
      </c>
      <c r="H18" s="24"/>
      <c r="I18" s="24"/>
      <c r="J18" s="24"/>
    </row>
    <row r="19" spans="1:10" ht="14.4">
      <c r="A19" s="48" t="s">
        <v>206</v>
      </c>
      <c r="B19" s="48" t="s">
        <v>255</v>
      </c>
      <c r="C19" s="56">
        <f>SUMIFS('04_Costos_Beneficios'!$H$5:$H$83,'04_Costos_Beneficios'!$B$5:$B$83,$A19,'04_Costos_Beneficios'!$C$5:$C$83,"Beneficio")*VLOOKUP($B19,$A$6:$C$8,2,FALSE)</f>
        <v>352</v>
      </c>
      <c r="D19" s="56">
        <f>SUMIFS('04_Costos_Beneficios'!$H$5:$H$83,'04_Costos_Beneficios'!$B$5:$B$83,$A19,'04_Costos_Beneficios'!$C$5:$C$83,"Costo")*VLOOKUP($B19,$A$6:$C$8,3,FALSE)</f>
        <v>572</v>
      </c>
      <c r="E19" s="56">
        <f t="shared" si="0"/>
        <v>-220</v>
      </c>
      <c r="F19" s="57">
        <f t="shared" si="1"/>
        <v>0.61538461538461542</v>
      </c>
      <c r="G19" s="58" t="str">
        <f t="shared" si="2"/>
        <v>Descartar o esperar</v>
      </c>
      <c r="H19" s="24"/>
      <c r="I19" s="24"/>
      <c r="J19" s="24"/>
    </row>
    <row r="20" spans="1:10" ht="14.4">
      <c r="A20" s="48" t="s">
        <v>206</v>
      </c>
      <c r="B20" s="48" t="s">
        <v>257</v>
      </c>
      <c r="C20" s="56">
        <f>SUMIFS('04_Costos_Beneficios'!$H$5:$H$83,'04_Costos_Beneficios'!$B$5:$B$83,$A20,'04_Costos_Beneficios'!$C$5:$C$83,"Beneficio")*VLOOKUP($B20,$A$6:$C$8,2,FALSE)</f>
        <v>440</v>
      </c>
      <c r="D20" s="56">
        <f>SUMIFS('04_Costos_Beneficios'!$H$5:$H$83,'04_Costos_Beneficios'!$B$5:$B$83,$A20,'04_Costos_Beneficios'!$C$5:$C$83,"Costo")*VLOOKUP($B20,$A$6:$C$8,3,FALSE)</f>
        <v>520</v>
      </c>
      <c r="E20" s="56">
        <f t="shared" si="0"/>
        <v>-80</v>
      </c>
      <c r="F20" s="57">
        <f t="shared" si="1"/>
        <v>0.84615384615384615</v>
      </c>
      <c r="G20" s="58" t="str">
        <f t="shared" si="2"/>
        <v>Ajustar antes de aprobar</v>
      </c>
      <c r="H20" s="24"/>
      <c r="I20" s="24"/>
      <c r="J20" s="24"/>
    </row>
    <row r="21" spans="1:10" ht="14.4">
      <c r="A21" s="48" t="s">
        <v>206</v>
      </c>
      <c r="B21" s="48" t="s">
        <v>259</v>
      </c>
      <c r="C21" s="56">
        <f>SUMIFS('04_Costos_Beneficios'!$H$5:$H$83,'04_Costos_Beneficios'!$B$5:$B$83,$A21,'04_Costos_Beneficios'!$C$5:$C$83,"Beneficio")*VLOOKUP($B21,$A$6:$C$8,2,FALSE)</f>
        <v>528</v>
      </c>
      <c r="D21" s="56">
        <f>SUMIFS('04_Costos_Beneficios'!$H$5:$H$83,'04_Costos_Beneficios'!$B$5:$B$83,$A21,'04_Costos_Beneficios'!$C$5:$C$83,"Costo")*VLOOKUP($B21,$A$6:$C$8,3,FALSE)</f>
        <v>494</v>
      </c>
      <c r="E21" s="56">
        <f t="shared" si="0"/>
        <v>34</v>
      </c>
      <c r="F21" s="57">
        <f t="shared" si="1"/>
        <v>1.0688259109311742</v>
      </c>
      <c r="G21" s="58" t="str">
        <f t="shared" si="2"/>
        <v>Probar en pequeño / controlar riesgo</v>
      </c>
      <c r="H21" s="24"/>
      <c r="I21" s="24"/>
      <c r="J21" s="24"/>
    </row>
    <row r="22" spans="1:10" ht="14.4">
      <c r="A22" s="43"/>
      <c r="B22" s="43"/>
      <c r="C22" s="43"/>
      <c r="D22" s="43"/>
      <c r="E22" s="43"/>
      <c r="F22" s="43"/>
      <c r="G22" s="43"/>
      <c r="H22" s="24"/>
      <c r="I22" s="24"/>
      <c r="J22" s="24"/>
    </row>
    <row r="23" spans="1:10" ht="14.4">
      <c r="A23" s="24"/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4.4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ht="14.4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spans="1:10" ht="14.4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ht="14.4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spans="1:10" ht="14.4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14.4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14.4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ht="14.4">
      <c r="A31" s="24"/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14.4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14.4">
      <c r="A33" s="24"/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14.4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ht="14.4">
      <c r="A35" s="24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4.4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14.4">
      <c r="A37" s="24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4.4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ht="14.4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4.4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4.4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 ht="14.4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4.4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14.4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ht="14.4">
      <c r="A45" s="24"/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14.4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ht="14.4">
      <c r="A47" s="24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4.4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ht="14.4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 ht="14.4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ht="14.4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 spans="1:10" ht="14.4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ht="14.4">
      <c r="A53" s="24"/>
      <c r="B53" s="24"/>
      <c r="C53" s="24"/>
      <c r="D53" s="24"/>
      <c r="E53" s="24"/>
      <c r="F53" s="24"/>
      <c r="G53" s="24"/>
      <c r="H53" s="24"/>
      <c r="I53" s="24"/>
      <c r="J53" s="24"/>
    </row>
    <row r="54" spans="1:10" ht="14.4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14.4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 spans="1:10" ht="14.4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ht="14.4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 ht="14.4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ht="14.4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 ht="14.4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ht="14.4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 ht="14.4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ht="14.4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 ht="14.4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4.4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 ht="14.4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ht="14.4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 ht="14.4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ht="14.4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 ht="14.4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ht="14.4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 ht="14.4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ht="14.4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 ht="14.4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ht="14.4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 ht="14.4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ht="14.4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 ht="14.4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ht="14.4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 ht="14.4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ht="14.4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 ht="14.4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ht="14.4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 ht="14.4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ht="14.4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 ht="14.4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ht="14.4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 ht="14.4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ht="14.4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 ht="14.4">
      <c r="A90" s="24"/>
      <c r="B90" s="24"/>
      <c r="C90" s="24"/>
      <c r="D90" s="24"/>
      <c r="E90" s="24"/>
      <c r="F90" s="24"/>
      <c r="G90" s="24"/>
      <c r="H90" s="24"/>
      <c r="I90" s="24"/>
      <c r="J90" s="24"/>
    </row>
  </sheetData>
  <sheetProtection algorithmName="SHA-512" hashValue="GF1ekHm6ItWJwlnIxrIjgIM9UgzjyhxzDHMeADfb+g3L1vLTHaf/uyBji9JWAk1Yiuq33bTlskCzHcB4+3lG1A==" saltValue="StXKmirvPndbMCxNLLeKRg==" spinCount="100000" sheet="1" objects="1" scenarios="1" formatCells="0" formatColumns="0" formatRows="0" sort="0" autoFilter="0" pivotTables="0"/>
  <mergeCells count="4">
    <mergeCell ref="A1:G1"/>
    <mergeCell ref="A2:G2"/>
    <mergeCell ref="A4:G4"/>
    <mergeCell ref="A11:G11"/>
  </mergeCells>
  <conditionalFormatting sqref="F13:F21">
    <cfRule type="cellIs" dxfId="63" priority="1" operator="lessThan">
      <formula>1</formula>
    </cfRule>
    <cfRule type="cellIs" dxfId="62" priority="2" operator="greaterThanOrEqual">
      <formula>1.25</formula>
    </cfRule>
  </conditionalFormatting>
  <dataValidations count="1">
    <dataValidation type="list" allowBlank="1" sqref="B13:B21" xr:uid="{00000000-0002-0000-0400-000000000000}">
      <formula1>"Conservador,Esperado,Optimista"</formula1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0"/>
  <sheetViews>
    <sheetView workbookViewId="0">
      <selection activeCell="L1" sqref="L1"/>
    </sheetView>
  </sheetViews>
  <sheetFormatPr baseColWidth="10" defaultColWidth="8.796875" defaultRowHeight="13.8"/>
  <cols>
    <col min="1" max="1" width="32" style="25" customWidth="1"/>
    <col min="2" max="3" width="18" style="25" customWidth="1"/>
    <col min="4" max="4" width="14" style="25" customWidth="1"/>
    <col min="5" max="5" width="12" style="25" customWidth="1"/>
    <col min="6" max="6" width="16" style="25" customWidth="1"/>
    <col min="7" max="7" width="14" style="25" customWidth="1"/>
    <col min="8" max="8" width="12" style="25" customWidth="1"/>
    <col min="9" max="9" width="18" style="25" customWidth="1"/>
    <col min="10" max="10" width="26" style="25" customWidth="1"/>
    <col min="11" max="16384" width="8.796875" style="25"/>
  </cols>
  <sheetData>
    <row r="1" spans="1:11" ht="28.8" customHeight="1">
      <c r="A1" s="39" t="s">
        <v>266</v>
      </c>
      <c r="B1" s="40"/>
      <c r="C1" s="40"/>
      <c r="D1" s="40"/>
      <c r="E1" s="40"/>
      <c r="F1" s="40"/>
      <c r="G1" s="40"/>
      <c r="H1" s="40"/>
      <c r="I1" s="45"/>
      <c r="J1" s="45"/>
      <c r="K1" s="24"/>
    </row>
    <row r="2" spans="1:11" ht="25.65" customHeight="1">
      <c r="A2" s="41" t="s">
        <v>267</v>
      </c>
      <c r="B2" s="42"/>
      <c r="C2" s="42"/>
      <c r="D2" s="42"/>
      <c r="E2" s="42"/>
      <c r="F2" s="42"/>
      <c r="G2" s="42"/>
      <c r="H2" s="42"/>
      <c r="I2" s="45"/>
      <c r="J2" s="45"/>
      <c r="K2" s="24"/>
    </row>
    <row r="3" spans="1:11" ht="14.4">
      <c r="A3" s="43"/>
      <c r="B3" s="43"/>
      <c r="C3" s="43"/>
      <c r="D3" s="43"/>
      <c r="E3" s="43"/>
      <c r="F3" s="43"/>
      <c r="G3" s="43"/>
      <c r="H3" s="43"/>
      <c r="I3" s="43"/>
      <c r="J3" s="43"/>
      <c r="K3" s="24"/>
    </row>
    <row r="4" spans="1:11" ht="19.2" customHeight="1">
      <c r="A4" s="44" t="s">
        <v>268</v>
      </c>
      <c r="B4" s="45"/>
      <c r="C4" s="45"/>
      <c r="D4" s="45"/>
      <c r="E4" s="45"/>
      <c r="F4" s="45"/>
      <c r="G4" s="45"/>
      <c r="H4" s="45"/>
      <c r="I4" s="45"/>
      <c r="J4" s="45"/>
      <c r="K4" s="24"/>
    </row>
    <row r="5" spans="1:11" ht="20.85" customHeight="1">
      <c r="A5" s="46" t="s">
        <v>269</v>
      </c>
      <c r="B5" s="46" t="s">
        <v>270</v>
      </c>
      <c r="C5" s="46" t="s">
        <v>271</v>
      </c>
      <c r="D5" s="43"/>
      <c r="E5" s="43"/>
      <c r="F5" s="43"/>
      <c r="G5" s="43"/>
      <c r="H5" s="43"/>
      <c r="I5" s="43"/>
      <c r="J5" s="43"/>
      <c r="K5" s="24"/>
    </row>
    <row r="6" spans="1:11" ht="14.4">
      <c r="A6" s="48" t="s">
        <v>272</v>
      </c>
      <c r="B6" s="55">
        <v>0.25</v>
      </c>
      <c r="C6" s="48" t="s">
        <v>273</v>
      </c>
      <c r="D6" s="43"/>
      <c r="E6" s="43"/>
      <c r="F6" s="43"/>
      <c r="G6" s="43"/>
      <c r="H6" s="43"/>
      <c r="I6" s="43"/>
      <c r="J6" s="43"/>
      <c r="K6" s="24"/>
    </row>
    <row r="7" spans="1:11" ht="14.4">
      <c r="A7" s="48" t="s">
        <v>274</v>
      </c>
      <c r="B7" s="55">
        <v>0.2</v>
      </c>
      <c r="C7" s="48" t="s">
        <v>275</v>
      </c>
      <c r="D7" s="43"/>
      <c r="E7" s="43"/>
      <c r="F7" s="43"/>
      <c r="G7" s="43"/>
      <c r="H7" s="43"/>
      <c r="I7" s="43"/>
      <c r="J7" s="43"/>
      <c r="K7" s="24"/>
    </row>
    <row r="8" spans="1:11" ht="27.6">
      <c r="A8" s="48" t="s">
        <v>276</v>
      </c>
      <c r="B8" s="55">
        <v>0.2</v>
      </c>
      <c r="C8" s="48" t="s">
        <v>277</v>
      </c>
      <c r="D8" s="43"/>
      <c r="E8" s="43"/>
      <c r="F8" s="43"/>
      <c r="G8" s="43"/>
      <c r="H8" s="43"/>
      <c r="I8" s="43"/>
      <c r="J8" s="43"/>
      <c r="K8" s="24"/>
    </row>
    <row r="9" spans="1:11" ht="27.6">
      <c r="A9" s="48" t="s">
        <v>278</v>
      </c>
      <c r="B9" s="55">
        <v>0.2</v>
      </c>
      <c r="C9" s="48" t="s">
        <v>279</v>
      </c>
      <c r="D9" s="43"/>
      <c r="E9" s="43"/>
      <c r="F9" s="43"/>
      <c r="G9" s="43"/>
      <c r="H9" s="43"/>
      <c r="I9" s="43"/>
      <c r="J9" s="43"/>
      <c r="K9" s="24"/>
    </row>
    <row r="10" spans="1:11" ht="14.4">
      <c r="A10" s="48" t="s">
        <v>280</v>
      </c>
      <c r="B10" s="55">
        <v>0.15</v>
      </c>
      <c r="C10" s="48" t="s">
        <v>281</v>
      </c>
      <c r="D10" s="43"/>
      <c r="E10" s="43"/>
      <c r="F10" s="43"/>
      <c r="G10" s="43"/>
      <c r="H10" s="43"/>
      <c r="I10" s="43"/>
      <c r="J10" s="43"/>
      <c r="K10" s="24"/>
    </row>
    <row r="11" spans="1:11" ht="14.4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24"/>
    </row>
    <row r="12" spans="1:11" ht="20.85" customHeight="1">
      <c r="A12" s="46" t="s">
        <v>183</v>
      </c>
      <c r="B12" s="46" t="s">
        <v>282</v>
      </c>
      <c r="C12" s="46" t="s">
        <v>283</v>
      </c>
      <c r="D12" s="46" t="s">
        <v>272</v>
      </c>
      <c r="E12" s="46" t="s">
        <v>284</v>
      </c>
      <c r="F12" s="46" t="s">
        <v>276</v>
      </c>
      <c r="G12" s="46" t="s">
        <v>278</v>
      </c>
      <c r="H12" s="46" t="s">
        <v>285</v>
      </c>
      <c r="I12" s="46" t="s">
        <v>286</v>
      </c>
      <c r="J12" s="46" t="s">
        <v>265</v>
      </c>
      <c r="K12" s="24"/>
    </row>
    <row r="13" spans="1:11" ht="14.4">
      <c r="A13" s="48" t="s">
        <v>190</v>
      </c>
      <c r="B13" s="56">
        <f>SUMIFS('05_Escenarios'!$E$13:$E$21,'05_Escenarios'!$A$13:$A$21,$A13,'05_Escenarios'!$B$13:$B$21,"Esperado")</f>
        <v>-385</v>
      </c>
      <c r="C13" s="57">
        <f>SUMIFS('05_Escenarios'!$F$13:$F$21,'05_Escenarios'!$A$13:$A$21,$A13,'05_Escenarios'!$B$13:$B$21,"Esperado")</f>
        <v>0</v>
      </c>
      <c r="D13" s="59">
        <v>1</v>
      </c>
      <c r="E13" s="59">
        <v>5</v>
      </c>
      <c r="F13" s="59">
        <v>2</v>
      </c>
      <c r="G13" s="59">
        <v>5</v>
      </c>
      <c r="H13" s="59">
        <v>1</v>
      </c>
      <c r="I13" s="60">
        <f>(D13*$B$6+E13*$B$7+F13*$B$8+G13*$B$9+H13*$B$10)/SUM($B$6:$B$10)</f>
        <v>2.8</v>
      </c>
      <c r="J13" s="58" t="str">
        <f>IF(AND(C13&gt;=1.25,I13&gt;=4),"Aprobar / escalar",IF(AND(C13&gt;=1,I13&gt;=3.5),"Probar en pequeño",IF(OR(C13&lt;1,I13&lt;3),"Ajustar o descartar","Revisar con más datos")))</f>
        <v>Ajustar o descartar</v>
      </c>
      <c r="K13" s="24"/>
    </row>
    <row r="14" spans="1:11" ht="14.4">
      <c r="A14" s="48" t="s">
        <v>198</v>
      </c>
      <c r="B14" s="56">
        <f>SUMIFS('05_Escenarios'!$E$13:$E$21,'05_Escenarios'!$A$13:$A$21,$A14,'05_Escenarios'!$B$13:$B$21,"Esperado")</f>
        <v>220</v>
      </c>
      <c r="C14" s="57">
        <f>SUMIFS('05_Escenarios'!$F$13:$F$21,'05_Escenarios'!$A$13:$A$21,$A14,'05_Escenarios'!$B$13:$B$21,"Esperado")</f>
        <v>1.9565217391304348</v>
      </c>
      <c r="D14" s="59">
        <v>5</v>
      </c>
      <c r="E14" s="59">
        <v>4</v>
      </c>
      <c r="F14" s="59">
        <v>4</v>
      </c>
      <c r="G14" s="59">
        <v>4</v>
      </c>
      <c r="H14" s="59">
        <v>5</v>
      </c>
      <c r="I14" s="60">
        <f>(D14*$B$6+E14*$B$7+F14*$B$8+G14*$B$9+H14*$B$10)/SUM($B$6:$B$10)</f>
        <v>4.3999999999999995</v>
      </c>
      <c r="J14" s="58" t="str">
        <f>IF(AND(C14&gt;=1.25,I14&gt;=4),"Aprobar / escalar",IF(AND(C14&gt;=1,I14&gt;=3.5),"Probar en pequeño",IF(OR(C14&lt;1,I14&lt;3),"Ajustar o descartar","Revisar con más datos")))</f>
        <v>Aprobar / escalar</v>
      </c>
      <c r="K14" s="24"/>
    </row>
    <row r="15" spans="1:11" ht="14.4">
      <c r="A15" s="48" t="s">
        <v>206</v>
      </c>
      <c r="B15" s="56">
        <f>SUMIFS('05_Escenarios'!$E$13:$E$21,'05_Escenarios'!$A$13:$A$21,$A15,'05_Escenarios'!$B$13:$B$21,"Esperado")</f>
        <v>-80</v>
      </c>
      <c r="C15" s="57">
        <f>SUMIFS('05_Escenarios'!$F$13:$F$21,'05_Escenarios'!$A$13:$A$21,$A15,'05_Escenarios'!$B$13:$B$21,"Esperado")</f>
        <v>0.84615384615384615</v>
      </c>
      <c r="D15" s="59">
        <v>4</v>
      </c>
      <c r="E15" s="59">
        <v>3</v>
      </c>
      <c r="F15" s="59">
        <v>3</v>
      </c>
      <c r="G15" s="59">
        <v>2</v>
      </c>
      <c r="H15" s="59">
        <v>3</v>
      </c>
      <c r="I15" s="60">
        <f>(D15*$B$6+E15*$B$7+F15*$B$8+G15*$B$9+H15*$B$10)/SUM($B$6:$B$10)</f>
        <v>3.05</v>
      </c>
      <c r="J15" s="58" t="str">
        <f>IF(AND(C15&gt;=1.25,I15&gt;=4),"Aprobar / escalar",IF(AND(C15&gt;=1,I15&gt;=3.5),"Probar en pequeño",IF(OR(C15&lt;1,I15&lt;3),"Ajustar o descartar","Revisar con más datos")))</f>
        <v>Ajustar o descartar</v>
      </c>
      <c r="K15" s="24"/>
    </row>
    <row r="16" spans="1:11" ht="14.4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24"/>
    </row>
    <row r="17" spans="1:11" ht="14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24"/>
    </row>
    <row r="18" spans="1:11" ht="19.2" customHeight="1">
      <c r="A18" s="44" t="s">
        <v>287</v>
      </c>
      <c r="B18" s="45"/>
      <c r="C18" s="45"/>
      <c r="D18" s="45"/>
      <c r="E18" s="45"/>
      <c r="F18" s="45"/>
      <c r="G18" s="45"/>
      <c r="H18" s="45"/>
      <c r="I18" s="45"/>
      <c r="J18" s="45"/>
      <c r="K18" s="24"/>
    </row>
    <row r="19" spans="1:11" ht="27.6">
      <c r="A19" s="47" t="s">
        <v>288</v>
      </c>
      <c r="B19" s="58" t="str">
        <f>INDEX($A$13:$A$15,MATCH(MAX($I$13:$I$15),$I$13:$I$15,0))</f>
        <v>Crear canal formal de WhatsApp</v>
      </c>
      <c r="C19" s="43"/>
      <c r="D19" s="43"/>
      <c r="E19" s="43"/>
      <c r="F19" s="43"/>
      <c r="G19" s="43"/>
      <c r="H19" s="43"/>
      <c r="I19" s="43"/>
      <c r="J19" s="43"/>
      <c r="K19" s="24"/>
    </row>
    <row r="20" spans="1:11" ht="14.4">
      <c r="A20" s="47" t="s">
        <v>286</v>
      </c>
      <c r="B20" s="60">
        <f>MAX($I$13:$I$15)</f>
        <v>4.3999999999999995</v>
      </c>
      <c r="C20" s="43"/>
      <c r="D20" s="43"/>
      <c r="E20" s="43"/>
      <c r="F20" s="43"/>
      <c r="G20" s="43"/>
      <c r="H20" s="43"/>
      <c r="I20" s="43"/>
      <c r="J20" s="43"/>
      <c r="K20" s="24"/>
    </row>
    <row r="21" spans="1:11" ht="14.4">
      <c r="A21" s="47" t="s">
        <v>289</v>
      </c>
      <c r="B21" s="57">
        <f>INDEX($C$13:$C$15,MATCH(MAX($I$13:$I$15),$I$13:$I$15,0))</f>
        <v>1.9565217391304348</v>
      </c>
      <c r="C21" s="43"/>
      <c r="D21" s="43"/>
      <c r="E21" s="43"/>
      <c r="F21" s="43"/>
      <c r="G21" s="43"/>
      <c r="H21" s="43"/>
      <c r="I21" s="43"/>
      <c r="J21" s="43"/>
      <c r="K21" s="24"/>
    </row>
    <row r="22" spans="1:11" ht="14.4">
      <c r="A22" s="47" t="s">
        <v>265</v>
      </c>
      <c r="B22" s="58" t="str">
        <f>INDEX($J$13:$J$15,MATCH(MAX($I$13:$I$15),$I$13:$I$15,0))</f>
        <v>Aprobar / escalar</v>
      </c>
      <c r="C22" s="43"/>
      <c r="D22" s="43"/>
      <c r="E22" s="43"/>
      <c r="F22" s="43"/>
      <c r="G22" s="43"/>
      <c r="H22" s="43"/>
      <c r="I22" s="43"/>
      <c r="J22" s="43"/>
      <c r="K22" s="24"/>
    </row>
    <row r="23" spans="1:11" ht="14.4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24"/>
    </row>
    <row r="24" spans="1:11" ht="14.4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24"/>
    </row>
    <row r="25" spans="1:11" ht="14.4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4.4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4.4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4.4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4.4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4.4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4.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.4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4.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4.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4.4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4.4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4.4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4.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4.4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14.4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ht="14.4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4.4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4.4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4.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4.4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14.4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14.4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14.4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ht="14.4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 ht="14.4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 ht="14.4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14.4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 ht="14.4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ht="14.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 ht="14.4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14.4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ht="14.4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ht="14.4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ht="14.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ht="14.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14.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14.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14.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4.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4.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4.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4.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ht="14.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4.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ht="14.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4.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4.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4.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4.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 ht="14.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4.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14.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4.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4.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ht="14.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4.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 ht="14.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14.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14.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 ht="14.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14.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 ht="14.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ht="14.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14.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ht="14.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</sheetData>
  <sheetProtection algorithmName="SHA-512" hashValue="PJGRy1hdingTd8Q8DPciMB/SZ2iGaKZHcx3nbFUSckhbTHBTPjM/YQacg9ruksgHcU1HxSAuaXZdJ3YTq26Wdw==" saltValue="eNN8LYNI/SWivfFoBnV5WA==" spinCount="100000" sheet="1" objects="1" scenarios="1" formatCells="0" formatColumns="0" formatRows="0" sort="0" autoFilter="0" pivotTables="0"/>
  <mergeCells count="4">
    <mergeCell ref="A1:J1"/>
    <mergeCell ref="A2:J2"/>
    <mergeCell ref="A4:J4"/>
    <mergeCell ref="A18:J18"/>
  </mergeCells>
  <dataValidations count="1">
    <dataValidation type="whole" errorStyle="warning" allowBlank="1" showErrorMessage="1" errorTitle="Puntaje no válido" error="Califica cada criterio con un número entero de 1 a 5." sqref="D13:H15" xr:uid="{00000000-0002-0000-0500-000000000000}">
      <formula1>1</formula1>
      <formula2>5</formula2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0"/>
  <sheetViews>
    <sheetView workbookViewId="0">
      <selection activeCell="I9" sqref="I9"/>
    </sheetView>
  </sheetViews>
  <sheetFormatPr baseColWidth="10" defaultColWidth="8.796875" defaultRowHeight="13.8"/>
  <cols>
    <col min="1" max="1" width="32" customWidth="1"/>
    <col min="2" max="4" width="18" customWidth="1"/>
    <col min="5" max="5" width="46" customWidth="1"/>
    <col min="6" max="6" width="14" customWidth="1"/>
    <col min="7" max="8" width="18" customWidth="1"/>
  </cols>
  <sheetData>
    <row r="1" spans="1:11" ht="28.8" customHeight="1">
      <c r="A1" s="15" t="s">
        <v>290</v>
      </c>
      <c r="B1" s="16"/>
      <c r="C1" s="16"/>
      <c r="D1" s="16"/>
      <c r="E1" s="16"/>
      <c r="F1" s="16"/>
      <c r="G1" s="16"/>
      <c r="H1" s="16"/>
      <c r="I1" s="1"/>
      <c r="J1" s="1"/>
      <c r="K1" s="1"/>
    </row>
    <row r="2" spans="1:11" ht="25.65" customHeight="1">
      <c r="A2" s="17" t="s">
        <v>291</v>
      </c>
      <c r="B2" s="18"/>
      <c r="C2" s="18"/>
      <c r="D2" s="18"/>
      <c r="E2" s="18"/>
      <c r="F2" s="18"/>
      <c r="G2" s="18"/>
      <c r="H2" s="18"/>
      <c r="I2" s="1"/>
      <c r="J2" s="1"/>
      <c r="K2" s="1"/>
    </row>
    <row r="3" spans="1:11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2" customHeight="1">
      <c r="A4" s="19" t="s">
        <v>292</v>
      </c>
      <c r="B4" s="20"/>
      <c r="C4" s="20"/>
      <c r="D4" s="20"/>
      <c r="E4" s="20"/>
      <c r="F4" s="20"/>
      <c r="G4" s="20"/>
      <c r="H4" s="20"/>
      <c r="I4" s="1"/>
      <c r="J4" s="1"/>
      <c r="K4" s="1"/>
    </row>
    <row r="5" spans="1:11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7.6">
      <c r="A6" s="14" t="s">
        <v>293</v>
      </c>
      <c r="B6" s="7" t="str">
        <f>'06_Comparador'!$B$19</f>
        <v>Crear canal formal de WhatsApp</v>
      </c>
      <c r="C6" s="1"/>
      <c r="D6" s="21" t="s">
        <v>294</v>
      </c>
      <c r="E6" s="20"/>
      <c r="F6" s="20"/>
      <c r="G6" s="20"/>
      <c r="H6" s="20"/>
      <c r="I6" s="1"/>
      <c r="J6" s="1"/>
      <c r="K6" s="1"/>
    </row>
    <row r="7" spans="1:11" ht="14.4">
      <c r="A7" s="14" t="s">
        <v>265</v>
      </c>
      <c r="B7" s="7" t="str">
        <f>'06_Comparador'!$B$22</f>
        <v>Aprobar / escalar</v>
      </c>
      <c r="C7" s="1"/>
      <c r="D7" s="20"/>
      <c r="E7" s="20"/>
      <c r="F7" s="20"/>
      <c r="G7" s="20"/>
      <c r="H7" s="20"/>
      <c r="I7" s="1"/>
      <c r="J7" s="1"/>
      <c r="K7" s="1"/>
    </row>
    <row r="8" spans="1:11" ht="14.4">
      <c r="A8" s="14" t="s">
        <v>282</v>
      </c>
      <c r="B8" s="5">
        <f>INDEX('06_Comparador'!$B$13:$B$15,MATCH('06_Comparador'!$B$19,'06_Comparador'!$A$13:$A$15,0))</f>
        <v>220</v>
      </c>
      <c r="C8" s="1"/>
      <c r="D8" s="20"/>
      <c r="E8" s="20"/>
      <c r="F8" s="20"/>
      <c r="G8" s="20"/>
      <c r="H8" s="20"/>
      <c r="I8" s="1"/>
      <c r="J8" s="1"/>
      <c r="K8" s="1"/>
    </row>
    <row r="9" spans="1:11" ht="14.4">
      <c r="A9" s="14" t="s">
        <v>117</v>
      </c>
      <c r="B9" s="6">
        <f>'06_Comparador'!$B$21</f>
        <v>1.9565217391304348</v>
      </c>
      <c r="C9" s="1"/>
      <c r="D9" s="20"/>
      <c r="E9" s="20"/>
      <c r="F9" s="20"/>
      <c r="G9" s="20"/>
      <c r="H9" s="20"/>
      <c r="I9" s="1"/>
      <c r="J9" s="1"/>
      <c r="K9" s="1"/>
    </row>
    <row r="10" spans="1:11" ht="14.4">
      <c r="A10" s="14" t="s">
        <v>286</v>
      </c>
      <c r="B10" s="8">
        <f>'06_Comparador'!$B$20</f>
        <v>4.3999999999999995</v>
      </c>
      <c r="C10" s="1"/>
      <c r="D10" s="20"/>
      <c r="E10" s="20"/>
      <c r="F10" s="20"/>
      <c r="G10" s="20"/>
      <c r="H10" s="20"/>
      <c r="I10" s="1"/>
      <c r="J10" s="1"/>
      <c r="K10" s="1"/>
    </row>
    <row r="11" spans="1:11" ht="14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4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9.2" customHeight="1">
      <c r="A13" s="19" t="s">
        <v>295</v>
      </c>
      <c r="B13" s="20"/>
      <c r="C13" s="20"/>
      <c r="D13" s="20"/>
      <c r="E13" s="20"/>
      <c r="F13" s="20"/>
      <c r="G13" s="20"/>
      <c r="H13" s="20"/>
      <c r="I13" s="1"/>
      <c r="J13" s="1"/>
      <c r="K13" s="1"/>
    </row>
    <row r="14" spans="1:11" ht="20.85" customHeight="1">
      <c r="A14" s="13" t="s">
        <v>183</v>
      </c>
      <c r="B14" s="13" t="s">
        <v>113</v>
      </c>
      <c r="C14" s="13" t="s">
        <v>264</v>
      </c>
      <c r="D14" s="13" t="s">
        <v>296</v>
      </c>
      <c r="E14" s="13" t="s">
        <v>265</v>
      </c>
      <c r="F14" s="13" t="s">
        <v>297</v>
      </c>
      <c r="G14" s="13" t="s">
        <v>162</v>
      </c>
      <c r="H14" s="13" t="s">
        <v>298</v>
      </c>
      <c r="I14" s="1"/>
      <c r="J14" s="1"/>
      <c r="K14" s="1"/>
    </row>
    <row r="15" spans="1:11" ht="41.4">
      <c r="A15" s="3" t="s">
        <v>190</v>
      </c>
      <c r="B15" s="9">
        <f>SUMIFS('06_Comparador'!$B$13:$B$15,'06_Comparador'!$A$13:$A$15,$A15)</f>
        <v>-385</v>
      </c>
      <c r="C15" s="10">
        <f>SUMIFS('06_Comparador'!$C$13:$C$15,'06_Comparador'!$A$13:$A$15,$A15)</f>
        <v>0</v>
      </c>
      <c r="D15" s="11">
        <f>SUMIFS('06_Comparador'!$I$13:$I$15,'06_Comparador'!$A$13:$A$15,$A15)</f>
        <v>2.8</v>
      </c>
      <c r="E15" s="3" t="str">
        <f>INDEX('06_Comparador'!$J$13:$J$15,MATCH($A15,'06_Comparador'!$A$13:$A$15,0))</f>
        <v>Ajustar o descartar</v>
      </c>
      <c r="F15" s="3" t="s">
        <v>299</v>
      </c>
      <c r="G15" s="3" t="s">
        <v>193</v>
      </c>
      <c r="H15" s="12">
        <v>46220</v>
      </c>
      <c r="I15" s="1"/>
      <c r="J15" s="1"/>
      <c r="K15" s="1"/>
    </row>
    <row r="16" spans="1:11" ht="27.6">
      <c r="A16" s="3" t="s">
        <v>198</v>
      </c>
      <c r="B16" s="9">
        <f>SUMIFS('06_Comparador'!$B$13:$B$15,'06_Comparador'!$A$13:$A$15,$A16)</f>
        <v>220</v>
      </c>
      <c r="C16" s="10">
        <f>SUMIFS('06_Comparador'!$C$13:$C$15,'06_Comparador'!$A$13:$A$15,$A16)</f>
        <v>1.9565217391304348</v>
      </c>
      <c r="D16" s="11">
        <f>SUMIFS('06_Comparador'!$I$13:$I$15,'06_Comparador'!$A$13:$A$15,$A16)</f>
        <v>4.3999999999999995</v>
      </c>
      <c r="E16" s="3" t="str">
        <f>INDEX('06_Comparador'!$J$13:$J$15,MATCH($A16,'06_Comparador'!$A$13:$A$15,0))</f>
        <v>Aprobar / escalar</v>
      </c>
      <c r="F16" s="3" t="s">
        <v>300</v>
      </c>
      <c r="G16" s="3" t="s">
        <v>201</v>
      </c>
      <c r="H16" s="12">
        <v>46220</v>
      </c>
      <c r="I16" s="1"/>
      <c r="J16" s="1"/>
      <c r="K16" s="1"/>
    </row>
    <row r="17" spans="1:11" ht="27.6">
      <c r="A17" s="3" t="s">
        <v>206</v>
      </c>
      <c r="B17" s="9">
        <f>SUMIFS('06_Comparador'!$B$13:$B$15,'06_Comparador'!$A$13:$A$15,$A17)</f>
        <v>-80</v>
      </c>
      <c r="C17" s="10">
        <f>SUMIFS('06_Comparador'!$C$13:$C$15,'06_Comparador'!$A$13:$A$15,$A17)</f>
        <v>0.84615384615384615</v>
      </c>
      <c r="D17" s="11">
        <f>SUMIFS('06_Comparador'!$I$13:$I$15,'06_Comparador'!$A$13:$A$15,$A17)</f>
        <v>3.05</v>
      </c>
      <c r="E17" s="3" t="str">
        <f>INDEX('06_Comparador'!$J$13:$J$15,MATCH($A17,'06_Comparador'!$A$13:$A$15,0))</f>
        <v>Ajustar o descartar</v>
      </c>
      <c r="F17" s="3" t="s">
        <v>301</v>
      </c>
      <c r="G17" s="3" t="s">
        <v>193</v>
      </c>
      <c r="H17" s="12">
        <v>46220</v>
      </c>
      <c r="I17" s="1"/>
      <c r="J17" s="1"/>
      <c r="K17" s="1"/>
    </row>
    <row r="18" spans="1:11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9.2" customHeight="1">
      <c r="A20" s="19" t="s">
        <v>302</v>
      </c>
      <c r="B20" s="20"/>
      <c r="C20" s="20"/>
      <c r="D20" s="20"/>
      <c r="E20" s="20"/>
      <c r="F20" s="20"/>
      <c r="G20" s="20"/>
      <c r="H20" s="20"/>
      <c r="I20" s="1"/>
      <c r="J20" s="1"/>
      <c r="K20" s="1"/>
    </row>
    <row r="21" spans="1:11" ht="20.85" customHeight="1">
      <c r="A21" s="13" t="s">
        <v>303</v>
      </c>
      <c r="B21" s="13" t="s">
        <v>304</v>
      </c>
      <c r="C21" s="13" t="s">
        <v>305</v>
      </c>
      <c r="D21" s="13" t="s">
        <v>186</v>
      </c>
      <c r="E21" s="13" t="s">
        <v>220</v>
      </c>
      <c r="F21" s="1"/>
      <c r="G21" s="1"/>
      <c r="H21" s="1"/>
      <c r="I21" s="1"/>
      <c r="J21" s="1"/>
      <c r="K21" s="1"/>
    </row>
    <row r="22" spans="1:11" ht="14.4">
      <c r="A22" s="4" t="s">
        <v>306</v>
      </c>
      <c r="B22" s="4">
        <v>120</v>
      </c>
      <c r="C22" s="4"/>
      <c r="D22" s="4" t="s">
        <v>307</v>
      </c>
      <c r="E22" s="4" t="s">
        <v>308</v>
      </c>
      <c r="F22" s="1"/>
      <c r="G22" s="1"/>
      <c r="H22" s="1"/>
      <c r="I22" s="1"/>
      <c r="J22" s="1"/>
      <c r="K22" s="1"/>
    </row>
    <row r="23" spans="1:11" ht="14.4">
      <c r="A23" s="4" t="s">
        <v>309</v>
      </c>
      <c r="B23" s="4">
        <v>32</v>
      </c>
      <c r="C23" s="4"/>
      <c r="D23" s="4" t="s">
        <v>307</v>
      </c>
      <c r="E23" s="4" t="s">
        <v>310</v>
      </c>
      <c r="F23" s="1"/>
      <c r="G23" s="1"/>
      <c r="H23" s="1"/>
      <c r="I23" s="1"/>
      <c r="J23" s="1"/>
      <c r="K23" s="1"/>
    </row>
    <row r="24" spans="1:11" ht="14.4">
      <c r="A24" s="4" t="s">
        <v>311</v>
      </c>
      <c r="B24" s="4" t="s">
        <v>312</v>
      </c>
      <c r="C24" s="4"/>
      <c r="D24" s="4" t="s">
        <v>307</v>
      </c>
      <c r="E24" s="4" t="s">
        <v>313</v>
      </c>
      <c r="F24" s="1"/>
      <c r="G24" s="1"/>
      <c r="H24" s="1"/>
      <c r="I24" s="1"/>
      <c r="J24" s="1"/>
      <c r="K24" s="1"/>
    </row>
    <row r="25" spans="1:11" ht="14.4">
      <c r="A25" s="4" t="s">
        <v>314</v>
      </c>
      <c r="B25" s="4">
        <v>440</v>
      </c>
      <c r="C25" s="4"/>
      <c r="D25" s="4" t="s">
        <v>307</v>
      </c>
      <c r="E25" s="4" t="s">
        <v>315</v>
      </c>
      <c r="F25" s="1"/>
      <c r="G25" s="1"/>
      <c r="H25" s="1"/>
      <c r="I25" s="1"/>
      <c r="J25" s="1"/>
      <c r="K25" s="1"/>
    </row>
    <row r="26" spans="1:11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</sheetData>
  <mergeCells count="6">
    <mergeCell ref="A20:H20"/>
    <mergeCell ref="A1:H1"/>
    <mergeCell ref="A2:H2"/>
    <mergeCell ref="A4:H4"/>
    <mergeCell ref="D6:H10"/>
    <mergeCell ref="A13:H13"/>
  </mergeCells>
  <dataValidations count="1">
    <dataValidation type="list" errorStyle="warning" showErrorMessage="1" errorTitle="Estado no válido" error="Selecciona un estado de seguimiento de la lista." sqref="D22:D25" xr:uid="{00000000-0002-0000-0600-000000000000}">
      <formula1>"Pendiente,En proceso,Cumplido,No cumplido"</formula1>
    </dataValidation>
  </dataValidation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01_Instrucciones</vt:lpstr>
      <vt:lpstr>02_Glosario</vt:lpstr>
      <vt:lpstr>03_Decision</vt:lpstr>
      <vt:lpstr>04_Costos_Beneficios</vt:lpstr>
      <vt:lpstr>05_Escenarios</vt:lpstr>
      <vt:lpstr>06_Comparador</vt:lpstr>
      <vt:lpstr>07_Resumen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2026-06-17T14:50:10Z</dcterms:modified>
</cp:coreProperties>
</file>