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35C5265B-0B9A-4BE4-B6A8-DB26B7FB96D6}" xr6:coauthVersionLast="47" xr6:coauthVersionMax="47" xr10:uidLastSave="{00000000-0000-0000-0000-000000000000}"/>
  <bookViews>
    <workbookView xWindow="28680" yWindow="-120" windowWidth="29040" windowHeight="15720" xr2:uid="{00000000-000D-0000-FFFF-FFFF00000000}"/>
  </bookViews>
  <sheets>
    <sheet name="01_Instrucciones" sheetId="1" r:id="rId1"/>
    <sheet name="02_Glosario" sheetId="2" r:id="rId2"/>
    <sheet name="03_Analisis_DuPon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3" l="1"/>
  <c r="G11" i="3" s="1"/>
  <c r="B30" i="3"/>
  <c r="C29" i="3"/>
  <c r="G13" i="3" s="1"/>
  <c r="C26" i="3"/>
  <c r="B26" i="3"/>
  <c r="D26" i="3" s="1"/>
  <c r="C24" i="3"/>
  <c r="B24" i="3"/>
  <c r="D24" i="3" s="1"/>
  <c r="C23" i="3"/>
  <c r="C28" i="3" s="1"/>
  <c r="G12" i="3" s="1"/>
  <c r="B23" i="3"/>
  <c r="D23" i="3" s="1"/>
  <c r="D18" i="3"/>
  <c r="D17" i="3"/>
  <c r="D15" i="3"/>
  <c r="D14" i="3"/>
  <c r="D12" i="3"/>
  <c r="D11" i="3"/>
  <c r="G26" i="3" l="1"/>
  <c r="H26" i="3" s="1"/>
  <c r="C27" i="3"/>
  <c r="B28" i="3"/>
  <c r="D28" i="3" s="1"/>
  <c r="B29" i="3"/>
  <c r="D29" i="3" s="1"/>
  <c r="B27" i="3"/>
  <c r="D30" i="3"/>
  <c r="G25" i="3" l="1"/>
  <c r="B31" i="3"/>
  <c r="D27" i="3"/>
  <c r="F16" i="3"/>
  <c r="G27" i="3"/>
  <c r="H27" i="3" s="1"/>
  <c r="C31" i="3"/>
  <c r="C32" i="3" s="1"/>
  <c r="D31" i="3" l="1"/>
  <c r="B32" i="3"/>
  <c r="D32" i="3" s="1"/>
  <c r="H25" i="3"/>
  <c r="F21" i="3"/>
</calcChain>
</file>

<file path=xl/sharedStrings.xml><?xml version="1.0" encoding="utf-8"?>
<sst xmlns="http://schemas.openxmlformats.org/spreadsheetml/2006/main" count="169" uniqueCount="140">
  <si>
    <t>Plantilla de análisis DuPont para pymes</t>
  </si>
  <si>
    <t>Guía de uso · versión básica-intermedia · análisis de margen, activos y apalancamiento</t>
  </si>
  <si>
    <t>ANTES DE EMPEZAR</t>
  </si>
  <si>
    <t>Esta plantilla incluye un ejemplo completo del negocio ficticio “Comercio Hogar Andino”. No borres las fórmulas ni las celdas blancas. Sustituye únicamente los datos del ejemplo en las celdas celestes de la hoja 03_Analisis_DuPont.</t>
  </si>
  <si>
    <t>Qué obtendrás con esta plantilla</t>
  </si>
  <si>
    <t>1</t>
  </si>
  <si>
    <t>Calcula el margen neto, la rotación de activos, el ROA, el multiplicador del patrimonio y el ROE.</t>
  </si>
  <si>
    <t>2</t>
  </si>
  <si>
    <t>Compara dos períodos para detectar si el ROE mejoró por margen, uso de activos o apalancamiento.</t>
  </si>
  <si>
    <t>3</t>
  </si>
  <si>
    <t>Obtiene una lectura simple del período actual, compara ambos períodos, valida la captura y detiene los cálculos si faltan datos, los saldos no son válidos o el activo es menor que el patrimonio en alguna fecha.</t>
  </si>
  <si>
    <t>Cómo usar la plantilla</t>
  </si>
  <si>
    <t>Paso 1</t>
  </si>
  <si>
    <t>Ve a la hoja 03_Analisis_DuPont y cambia el nombre del negocio y los nombres de los dos períodos que quieres comparar.</t>
  </si>
  <si>
    <t>Paso 2</t>
  </si>
  <si>
    <t>Ingresa o reemplaza los seis datos de entrada de cada período: ventas netas, utilidad neta, activo total al inicio y al final, y patrimonio al inicio y al final.</t>
  </si>
  <si>
    <t>Paso 3</t>
  </si>
  <si>
    <t>Revisa la tabla de cálculo automático y el panel “Lectura del período actual”. Luego compara la columna Cambio y el bloque “Qué cambió” para identificar el factor que explica la variación del ROE.</t>
  </si>
  <si>
    <t>Qué puedes editar y qué debes conservar</t>
  </si>
  <si>
    <t>Celdas celestes: sí puedes editarlas</t>
  </si>
  <si>
    <t>Nombre del negocio, nombres de los períodos y los 12 datos de entrada. Usa cifras del mismo período contable y una sola moneda. Ventas, activos y patrimonio deben ser mayores que cero. En cada fecha, el activo total debe ser igual o mayor que el patrimonio. Si el patrimonio es cero o negativo, esta versión básica detendrá el diagnóstico: requiere un análisis financiero más avanzado.</t>
  </si>
  <si>
    <t>Celdas blancas: no las modifiques</t>
  </si>
  <si>
    <t>Contienen fórmulas, resultados, comparativos y diagnósticos. Si las reemplazas, la plantilla puede dejar de calcular correctamente. La plantilla no bloquea estas celdas; evita modificarlas.</t>
  </si>
  <si>
    <t>Cómo interpretar el resultado</t>
  </si>
  <si>
    <t>Margen neto</t>
  </si>
  <si>
    <t>Muestra cuánto queda de utilidad por cada unidad monetaria vendida. Si baja, revisa precios, descuentos, costos y gastos.</t>
  </si>
  <si>
    <t>Rotación de activos</t>
  </si>
  <si>
    <t>Mide cuánto venden los activos del negocio. Si baja, revisa inventario lento, capacidad ociosa y activos que no generan ingresos.</t>
  </si>
  <si>
    <t>Multiplicador del patrimonio</t>
  </si>
  <si>
    <t>Muestra cuántos activos existen por cada unidad de patrimonio. Si sube, revisa si el ROE mejora por más apalancamiento y si los pasivos son sostenibles.</t>
  </si>
  <si>
    <t>Compara períodos de la misma duración. La plantilla usa saldos promedio para calcular rotación, ROA, multiplicador y pasivos promedio / patrimonio promedio; por eso esta última razón puede diferir de una relación calculada solo con saldos de cierre.</t>
  </si>
  <si>
    <t>Recomendaciones de uso</t>
  </si>
  <si>
    <t>Calcula el análisis por trimestre o por año. No compares negocios de sectores distintos sin contexto. Esta versión básica está diseñada para saldos positivos de activos y patrimonio; si tu patrimonio es cero o negativo, revisa la situación con un contador o un análisis financiero avanzado. Complementa DuPont con revisión de caja, deuda, inventario y decisiones operativas.</t>
  </si>
  <si>
    <t>Glosario de la plantilla de análisis DuPont</t>
  </si>
  <si>
    <t>Definiciones simples para interpretar cada dato, fórmula y resultado de la hoja de cálculo.</t>
  </si>
  <si>
    <t>Término</t>
  </si>
  <si>
    <t>Qué significa</t>
  </si>
  <si>
    <t>Cómo se calcula o lee</t>
  </si>
  <si>
    <t>Para qué sirve</t>
  </si>
  <si>
    <t>Ventas netas</t>
  </si>
  <si>
    <t>Ingresos del negocio después de devoluciones, descuentos y ajustes comerciales.</t>
  </si>
  <si>
    <t>Dato de entrada.</t>
  </si>
  <si>
    <t>Mide el volumen real de ventas del período.</t>
  </si>
  <si>
    <t>Utilidad neta</t>
  </si>
  <si>
    <t>Ganancia final después de costos, gastos, intereses e impuestos.</t>
  </si>
  <si>
    <t>Mide la rentabilidad final del negocio.</t>
  </si>
  <si>
    <t>Activo total</t>
  </si>
  <si>
    <t>Recursos controlados por el negocio, como caja, inventario, equipos, cuentas por cobrar y locales.</t>
  </si>
  <si>
    <t>Dato de entrada al inicio y al cierre del período.</t>
  </si>
  <si>
    <t>Permite medir la eficiencia de los recursos usados.</t>
  </si>
  <si>
    <t>Patrimonio</t>
  </si>
  <si>
    <t>Recursos aportados por los propietarios más resultados acumulados, después de descontar pasivos.</t>
  </si>
  <si>
    <t>Es la base para calcular el ROE.</t>
  </si>
  <si>
    <t>Activo total promedio</t>
  </si>
  <si>
    <t>Promedio de los activos al inicio y al final del período.</t>
  </si>
  <si>
    <t>(Activo inicial + Activo final) / 2.</t>
  </si>
  <si>
    <t>Evita comparar una utilidad del período contra un saldo de un solo día.</t>
  </si>
  <si>
    <t>Patrimonio promedio</t>
  </si>
  <si>
    <t>Promedio del patrimonio al inicio y al final del período.</t>
  </si>
  <si>
    <t>(Patrimonio inicial + Patrimonio final) / 2.</t>
  </si>
  <si>
    <t>Da una base más representativa para calcular el ROE.</t>
  </si>
  <si>
    <t>Porcentaje de utilidad que queda por cada unidad monetaria vendida.</t>
  </si>
  <si>
    <t>Utilidad neta / Ventas netas.</t>
  </si>
  <si>
    <t>Ayuda a revisar precios, costos, descuentos y gastos.</t>
  </si>
  <si>
    <t>Número de veces que los activos generan ventas durante el período.</t>
  </si>
  <si>
    <t>Ventas netas / Activo total promedio.</t>
  </si>
  <si>
    <t>Ayuda a detectar inventario lento, capacidad ociosa o activos subutilizados.</t>
  </si>
  <si>
    <t>ROA</t>
  </si>
  <si>
    <t>Rentabilidad obtenida con el total de activos del negocio.</t>
  </si>
  <si>
    <t>Utilidad neta / Activo total promedio.</t>
  </si>
  <si>
    <t>Mide la rentabilidad generada por los activos según la utilidad neta del período.</t>
  </si>
  <si>
    <t>Cantidad de activos que existen por cada unidad de patrimonio.</t>
  </si>
  <si>
    <t>Activo total promedio / Patrimonio promedio.</t>
  </si>
  <si>
    <t>Muestra el efecto del apalancamiento sobre el ROE.</t>
  </si>
  <si>
    <t>Apalancamiento financiero</t>
  </si>
  <si>
    <t>Uso de pasivos para financiar activos y operaciones.</t>
  </si>
  <si>
    <t>Se refleja indirectamente en el multiplicador del patrimonio y en la relación pasivos promedio / patrimonio promedio.</t>
  </si>
  <si>
    <t>Puede acelerar el crecimiento o aumentar el riesgo financiero.</t>
  </si>
  <si>
    <t>Pasivos promedio / patrimonio promedio</t>
  </si>
  <si>
    <t>Relación entre los pasivos promedio y el patrimonio promedio.</t>
  </si>
  <si>
    <t>(Activo total promedio - Patrimonio promedio) / Patrimonio promedio. Equivale a multiplicador del patrimonio - 1.</t>
  </si>
  <si>
    <t>Muestra cuántas unidades de pasivos promedio existen por cada unidad de patrimonio promedio.</t>
  </si>
  <si>
    <t>ROE directo</t>
  </si>
  <si>
    <t>Rentabilidad generada sobre el patrimonio promedio.</t>
  </si>
  <si>
    <t>Utilidad neta / Patrimonio promedio.</t>
  </si>
  <si>
    <t>Mide el retorno para los propietarios.</t>
  </si>
  <si>
    <t>ROE según DuPont</t>
  </si>
  <si>
    <t>El mismo ROE explicado por sus tres componentes.</t>
  </si>
  <si>
    <t>Margen neto × Rotación de activos × Multiplicador del patrimonio.</t>
  </si>
  <si>
    <t>Permite detectar qué factor explica la rentabilidad.</t>
  </si>
  <si>
    <t>Diferencia de validación</t>
  </si>
  <si>
    <t>Diferencia técnica entre el ROE directo y el ROE calculado por DuPont, cuando la entrada es completa y válida.</t>
  </si>
  <si>
    <t>(ROE directo - ROE según DuPont) × 100, expresada en puntos porcentuales.</t>
  </si>
  <si>
    <t>Comprueba la identidad matemática de la fórmula; no reemplaza la revisión del Estado de datos.</t>
  </si>
  <si>
    <t>Período anterior</t>
  </si>
  <si>
    <t>Primer período que se usa como referencia comparativa.</t>
  </si>
  <si>
    <t>Dato editable.</t>
  </si>
  <si>
    <t>Permite observar si el desempeño mejora o empeora.</t>
  </si>
  <si>
    <t>Período actual</t>
  </si>
  <si>
    <t>Período más reciente que se analiza.</t>
  </si>
  <si>
    <t>Es la base del panel de lectura y diagnóstico.</t>
  </si>
  <si>
    <t>Estado de datos</t>
  </si>
  <si>
    <t>Control que revisa si la captura permite calcular e interpretar la plantilla.</t>
  </si>
  <si>
    <t>Exige ventas, activos y patrimonio positivos, todos los datos numéricos requeridos y que, en cada fecha, el activo total sea igual o mayor que el patrimonio.</t>
  </si>
  <si>
    <t>Evita cálculos con datos incompletos, patrimonio no apto o saldos de balance inconsistentes.</t>
  </si>
  <si>
    <t>Análisis DuPont para pymes</t>
  </si>
  <si>
    <t>Compara dos períodos y detecta si el ROE cambia por margen, uso de activos o apalancamiento financiero.</t>
  </si>
  <si>
    <t>Nombre del negocio</t>
  </si>
  <si>
    <t>Comercio Hogar Andino</t>
  </si>
  <si>
    <t>2025</t>
  </si>
  <si>
    <t>Cambia solo las celdas celestes</t>
  </si>
  <si>
    <t>Montos en moneda local. El ejemplo es educativo: reemplaza los datos por los de tu negocio.</t>
  </si>
  <si>
    <t>2026</t>
  </si>
  <si>
    <t>1. DATOS DE ENTRADA</t>
  </si>
  <si>
    <t>LECTURA DEL PERÍODO ACTUAL</t>
  </si>
  <si>
    <t>Concepto</t>
  </si>
  <si>
    <t>Cambio*</t>
  </si>
  <si>
    <t>Indicador</t>
  </si>
  <si>
    <t>Resultado</t>
  </si>
  <si>
    <t>ROE actual</t>
  </si>
  <si>
    <t>Rentabilidad sobre el patrimonio promedio.</t>
  </si>
  <si>
    <t>ROA actual</t>
  </si>
  <si>
    <t>Rentabilidad generada con el total de activos.</t>
  </si>
  <si>
    <t>Activos</t>
  </si>
  <si>
    <t>Pasivos prom. / patrimonio prom.</t>
  </si>
  <si>
    <t>Pasivos promedio por cada $1 de patrimonio promedio.</t>
  </si>
  <si>
    <t>Activo total al inicio</t>
  </si>
  <si>
    <t>Activo total al final</t>
  </si>
  <si>
    <t>Estado y diagnóstico</t>
  </si>
  <si>
    <t>Patrimonio al inicio</t>
  </si>
  <si>
    <t>Patrimonio al final</t>
  </si>
  <si>
    <t>Qué cambió frente al período anterior</t>
  </si>
  <si>
    <t>2. CÁLCULO AUTOMÁTICO</t>
  </si>
  <si>
    <t>Factor</t>
  </si>
  <si>
    <t>Impacto aprox. en ROE</t>
  </si>
  <si>
    <t>Enfoque sugerido</t>
  </si>
  <si>
    <t>Apalancamiento prom.</t>
  </si>
  <si>
    <t>Nota de uso</t>
  </si>
  <si>
    <t>No existe un nivel “ideal” universal de margen, rotación o apalancamiento. Compara el negocio contra sus propios períodos anteriores y negocios similares del mismo sector.</t>
  </si>
  <si>
    <t>* Cambio: % para montos, p.p. para indicadores porcentuales y x para múltiplos. Impacto aprox. en ROE: contribución secuencial aplicada en este orden: margen, rotación y apalancamiento. Se expresa en p.p.; su suma coincide con el cambio del ROE cuando los datos son válidos.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</si>
</sst>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Red]\(#,##0\);\-"/>
    <numFmt numFmtId="165" formatCode="0.0%;[Red]\(0.0%\);\-"/>
    <numFmt numFmtId="166" formatCode="0.00\x;[Red]\(0.00\x\);\-"/>
    <numFmt numFmtId="167" formatCode="0.0\ &quot;p.p.&quot;;[Red]\(0.0\ &quot;p.p.&quot;\);\-"/>
    <numFmt numFmtId="168" formatCode="0.0\ &quot;p.p.&quot;;[Red]\(0.0\ &quot;p.p.&quot;\);0.0\ &quot;p.p.&quot;"/>
    <numFmt numFmtId="169" formatCode="0.0\ &quot;p.p.&quot;"/>
  </numFmts>
  <fonts count="18">
    <font>
      <sz val="11"/>
      <name val="Carlito"/>
    </font>
    <font>
      <b/>
      <sz val="18"/>
      <color rgb="FFFFFFFF"/>
      <name val="Carlito"/>
    </font>
    <font>
      <sz val="10"/>
      <color rgb="FFFFFFFF"/>
      <name val="Carlito"/>
    </font>
    <font>
      <b/>
      <sz val="11"/>
      <color rgb="FFFFFFFF"/>
      <name val="Carlito"/>
    </font>
    <font>
      <sz val="10"/>
      <color rgb="FF1F2937"/>
      <name val="Carlito"/>
    </font>
    <font>
      <b/>
      <sz val="10"/>
      <color rgb="FFFFFFFF"/>
      <name val="Carlito"/>
    </font>
    <font>
      <b/>
      <sz val="10"/>
      <color rgb="FF0000FF"/>
      <name val="Carlito"/>
    </font>
    <font>
      <sz val="9"/>
      <color rgb="FF475569"/>
      <name val="Carlito"/>
    </font>
    <font>
      <b/>
      <sz val="10"/>
      <color rgb="FF1F2937"/>
      <name val="Carlito"/>
    </font>
    <font>
      <b/>
      <sz val="10"/>
      <color rgb="FF072B5A"/>
      <name val="Carlito"/>
    </font>
    <font>
      <b/>
      <sz val="17"/>
      <color rgb="FFFFFFFF"/>
      <name val="Carlito"/>
    </font>
    <font>
      <sz val="10"/>
      <color rgb="FF0000FF"/>
      <name val="Carlito"/>
    </font>
    <font>
      <sz val="10"/>
      <color rgb="FF000000"/>
      <name val="Carlito"/>
    </font>
    <font>
      <b/>
      <sz val="9"/>
      <color rgb="FF072B5A"/>
      <name val="Carlito"/>
    </font>
    <font>
      <sz val="10"/>
      <color rgb="FF072B5A"/>
      <name val="Carlito"/>
    </font>
    <font>
      <b/>
      <sz val="10"/>
      <color rgb="FF1F7A4D"/>
      <name val="Carlito"/>
    </font>
    <font>
      <sz val="10"/>
      <color rgb="FF1F7A4D"/>
      <name val="Carlito"/>
    </font>
    <font>
      <b/>
      <sz val="9"/>
      <color rgb="FF475569"/>
      <name val="Carlito"/>
    </font>
  </fonts>
  <fills count="11">
    <fill>
      <patternFill patternType="none"/>
    </fill>
    <fill>
      <patternFill patternType="gray125"/>
    </fill>
    <fill>
      <patternFill patternType="solid">
        <fgColor rgb="FF072B5A"/>
        <bgColor indexed="64"/>
      </patternFill>
    </fill>
    <fill>
      <patternFill patternType="solid">
        <fgColor indexed="65"/>
        <bgColor indexed="64"/>
      </patternFill>
    </fill>
    <fill>
      <patternFill patternType="solid">
        <fgColor rgb="FF0B4F8A"/>
        <bgColor indexed="64"/>
      </patternFill>
    </fill>
    <fill>
      <patternFill patternType="solid">
        <fgColor rgb="FFF5F9FC"/>
        <bgColor indexed="64"/>
      </patternFill>
    </fill>
    <fill>
      <patternFill patternType="solid">
        <fgColor rgb="FFEAF2F8"/>
        <bgColor indexed="64"/>
      </patternFill>
    </fill>
    <fill>
      <patternFill patternType="solid">
        <fgColor rgb="FFF8FAFC"/>
        <bgColor indexed="64"/>
      </patternFill>
    </fill>
    <fill>
      <patternFill patternType="solid">
        <fgColor rgb="FFFFFFFF"/>
        <bgColor indexed="64"/>
      </patternFill>
    </fill>
    <fill>
      <patternFill patternType="solid">
        <fgColor rgb="FF123F73"/>
        <bgColor indexed="64"/>
      </patternFill>
    </fill>
    <fill>
      <patternFill patternType="solid">
        <fgColor rgb="FFF6FBF8"/>
        <bgColor indexed="64"/>
      </patternFill>
    </fill>
  </fills>
  <borders count="1">
    <border>
      <left/>
      <right/>
      <top/>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0" fillId="3" borderId="0" xfId="0" applyFill="1"/>
    <xf numFmtId="0" fontId="2" fillId="4" borderId="0" xfId="0" applyFont="1" applyFill="1" applyAlignment="1">
      <alignment horizontal="left" vertical="center"/>
    </xf>
    <xf numFmtId="0" fontId="3" fillId="2" borderId="0" xfId="0" applyFont="1" applyFill="1" applyAlignment="1">
      <alignment horizontal="left" vertical="center"/>
    </xf>
    <xf numFmtId="0" fontId="4" fillId="5" borderId="0" xfId="0" applyFont="1" applyFill="1" applyAlignment="1">
      <alignment vertical="center" wrapText="1"/>
    </xf>
    <xf numFmtId="0" fontId="5" fillId="4" borderId="0" xfId="0" applyFont="1" applyFill="1" applyAlignment="1">
      <alignment horizontal="center" vertical="center"/>
    </xf>
    <xf numFmtId="0" fontId="4" fillId="3" borderId="0" xfId="0" applyFont="1" applyFill="1" applyAlignment="1">
      <alignment vertical="top" wrapText="1"/>
    </xf>
    <xf numFmtId="0" fontId="5" fillId="4" borderId="0" xfId="0" applyFont="1" applyFill="1" applyAlignment="1">
      <alignment horizontal="center" vertical="center" wrapText="1"/>
    </xf>
    <xf numFmtId="0" fontId="0" fillId="3" borderId="0" xfId="0" applyFill="1" applyAlignment="1">
      <alignment wrapText="1"/>
    </xf>
    <xf numFmtId="0" fontId="5" fillId="4" borderId="0" xfId="0" applyFont="1" applyFill="1" applyAlignment="1">
      <alignment horizontal="center" vertical="center"/>
    </xf>
    <xf numFmtId="0" fontId="3" fillId="2" borderId="0" xfId="0" applyFont="1" applyFill="1" applyAlignment="1">
      <alignment horizontal="left" vertical="center" wrapText="1"/>
    </xf>
    <xf numFmtId="0" fontId="6" fillId="6" borderId="0" xfId="0" applyFont="1" applyFill="1" applyAlignment="1">
      <alignment horizontal="center" vertical="center" wrapText="1"/>
    </xf>
    <xf numFmtId="0" fontId="7" fillId="7" borderId="0" xfId="0" applyFont="1" applyFill="1" applyAlignment="1">
      <alignment vertical="top" wrapText="1"/>
    </xf>
    <xf numFmtId="0" fontId="8" fillId="8" borderId="0" xfId="0" applyFont="1" applyFill="1" applyAlignment="1">
      <alignment horizontal="center" vertical="center" wrapText="1"/>
    </xf>
    <xf numFmtId="0" fontId="9" fillId="7" borderId="0" xfId="0" applyFont="1" applyFill="1" applyAlignment="1">
      <alignment vertical="center" wrapText="1"/>
    </xf>
    <xf numFmtId="0" fontId="0" fillId="3" borderId="0" xfId="0" applyFill="1" applyAlignment="1">
      <alignment wrapText="1"/>
    </xf>
    <xf numFmtId="0" fontId="10" fillId="2" borderId="0" xfId="0" applyFont="1" applyFill="1" applyAlignment="1">
      <alignment horizontal="left" vertical="center"/>
    </xf>
    <xf numFmtId="0" fontId="9" fillId="3" borderId="0" xfId="0" applyFont="1" applyFill="1" applyAlignment="1">
      <alignment vertical="top" wrapText="1"/>
    </xf>
    <xf numFmtId="0" fontId="4" fillId="3" borderId="0" xfId="0" applyFont="1" applyFill="1" applyAlignment="1">
      <alignment vertical="top" wrapText="1"/>
    </xf>
    <xf numFmtId="0" fontId="1" fillId="2" borderId="0" xfId="0" applyFont="1" applyFill="1" applyAlignment="1" applyProtection="1">
      <alignment horizontal="left" vertical="center" wrapText="1"/>
      <protection locked="0"/>
    </xf>
    <xf numFmtId="0" fontId="2" fillId="4" borderId="0" xfId="0" applyFont="1" applyFill="1" applyAlignment="1" applyProtection="1">
      <alignment horizontal="left" vertical="center" wrapText="1"/>
      <protection locked="0"/>
    </xf>
    <xf numFmtId="0" fontId="0" fillId="3" borderId="0" xfId="0" applyFill="1" applyAlignment="1" applyProtection="1">
      <alignment wrapText="1"/>
      <protection locked="0"/>
    </xf>
    <xf numFmtId="0" fontId="9" fillId="3" borderId="0" xfId="0" applyFont="1" applyFill="1" applyAlignment="1" applyProtection="1">
      <alignment vertical="center" wrapText="1"/>
      <protection locked="0"/>
    </xf>
    <xf numFmtId="0" fontId="11" fillId="6" borderId="0" xfId="0" applyFont="1" applyFill="1" applyAlignment="1" applyProtection="1">
      <alignment horizontal="left" vertical="center" wrapText="1"/>
      <protection locked="0"/>
    </xf>
    <xf numFmtId="0" fontId="11" fillId="6" borderId="0" xfId="0" applyFont="1" applyFill="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0" fontId="7" fillId="7" borderId="0" xfId="0" applyFont="1" applyFill="1" applyAlignment="1" applyProtection="1">
      <alignment vertical="top" wrapText="1"/>
      <protection locked="0"/>
    </xf>
    <xf numFmtId="0" fontId="9" fillId="7" borderId="0" xfId="0" applyFont="1" applyFill="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3" fillId="2" borderId="0" xfId="0" applyFont="1" applyFill="1" applyAlignment="1" applyProtection="1">
      <alignment horizontal="left" vertical="center" wrapText="1"/>
      <protection locked="0"/>
    </xf>
    <xf numFmtId="0" fontId="5" fillId="4" borderId="0" xfId="0" applyFont="1" applyFill="1" applyAlignment="1" applyProtection="1">
      <alignment horizontal="center" vertical="center" wrapText="1"/>
      <protection locked="0"/>
    </xf>
    <xf numFmtId="0" fontId="4" fillId="3" borderId="0" xfId="0" applyFont="1" applyFill="1" applyAlignment="1" applyProtection="1">
      <alignment vertical="center" wrapText="1"/>
      <protection locked="0"/>
    </xf>
    <xf numFmtId="164" fontId="11" fillId="6" borderId="0" xfId="0" applyNumberFormat="1" applyFont="1" applyFill="1" applyAlignment="1" applyProtection="1">
      <alignment horizontal="right" vertical="center" wrapText="1"/>
      <protection locked="0"/>
    </xf>
    <xf numFmtId="165" fontId="14" fillId="5" borderId="0" xfId="0" applyNumberFormat="1" applyFont="1" applyFill="1" applyAlignment="1" applyProtection="1">
      <alignment horizontal="right" vertical="center" wrapText="1"/>
      <protection locked="0"/>
    </xf>
    <xf numFmtId="165" fontId="12" fillId="8" borderId="0" xfId="0" applyNumberFormat="1" applyFont="1" applyFill="1" applyAlignment="1" applyProtection="1">
      <alignment horizontal="right" vertical="center" wrapText="1"/>
      <protection locked="0"/>
    </xf>
    <xf numFmtId="0" fontId="7" fillId="7" borderId="0" xfId="0" applyFont="1" applyFill="1" applyAlignment="1" applyProtection="1">
      <alignment vertical="top" wrapText="1"/>
      <protection locked="0"/>
    </xf>
    <xf numFmtId="0" fontId="13" fillId="7" borderId="0" xfId="0" applyFont="1" applyFill="1" applyAlignment="1" applyProtection="1">
      <alignment vertical="center" wrapText="1"/>
      <protection locked="0"/>
    </xf>
    <xf numFmtId="0" fontId="5" fillId="9" borderId="0" xfId="0" applyFont="1" applyFill="1" applyAlignment="1" applyProtection="1">
      <alignment horizontal="left" vertical="center" wrapText="1"/>
      <protection locked="0"/>
    </xf>
    <xf numFmtId="0" fontId="4" fillId="5" borderId="0" xfId="0" applyFont="1" applyFill="1" applyAlignment="1" applyProtection="1">
      <alignment horizontal="left" vertical="center" wrapText="1"/>
      <protection locked="0"/>
    </xf>
    <xf numFmtId="0" fontId="4" fillId="7" borderId="0" xfId="0" applyFont="1" applyFill="1" applyAlignment="1" applyProtection="1">
      <alignment vertical="center" wrapText="1"/>
      <protection locked="0"/>
    </xf>
    <xf numFmtId="164" fontId="12" fillId="8" borderId="0" xfId="0" applyNumberFormat="1" applyFont="1" applyFill="1" applyAlignment="1" applyProtection="1">
      <alignment horizontal="right" vertical="center" wrapText="1"/>
      <protection locked="0"/>
    </xf>
    <xf numFmtId="169" fontId="12" fillId="8" borderId="0" xfId="0" applyNumberFormat="1" applyFont="1" applyFill="1" applyAlignment="1" applyProtection="1">
      <alignment horizontal="right" vertical="center" wrapText="1"/>
      <protection locked="0"/>
    </xf>
    <xf numFmtId="167" fontId="14" fillId="5" borderId="0" xfId="0" applyNumberFormat="1" applyFont="1" applyFill="1" applyAlignment="1" applyProtection="1">
      <alignment horizontal="right" vertical="center" wrapText="1"/>
      <protection locked="0"/>
    </xf>
    <xf numFmtId="166" fontId="12" fillId="8" borderId="0" xfId="0" applyNumberFormat="1" applyFont="1" applyFill="1" applyAlignment="1" applyProtection="1">
      <alignment horizontal="right" vertical="center" wrapText="1"/>
      <protection locked="0"/>
    </xf>
    <xf numFmtId="166" fontId="14" fillId="5" borderId="0" xfId="0" applyNumberFormat="1" applyFont="1" applyFill="1" applyAlignment="1" applyProtection="1">
      <alignment horizontal="right" vertical="center" wrapText="1"/>
      <protection locked="0"/>
    </xf>
    <xf numFmtId="0" fontId="15" fillId="10" borderId="0" xfId="0" applyFont="1" applyFill="1" applyAlignment="1" applyProtection="1">
      <alignment vertical="center" wrapText="1"/>
      <protection locked="0"/>
    </xf>
    <xf numFmtId="168" fontId="16" fillId="10" borderId="0" xfId="0" applyNumberFormat="1" applyFont="1" applyFill="1" applyAlignment="1" applyProtection="1">
      <alignment horizontal="righ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114592</xdr:colOff>
      <xdr:row>3</xdr:row>
      <xdr:rowOff>76200</xdr:rowOff>
    </xdr:to>
    <xdr:pic>
      <xdr:nvPicPr>
        <xdr:cNvPr id="2" name="Imagen 1">
          <a:extLst>
            <a:ext uri="{FF2B5EF4-FFF2-40B4-BE49-F238E27FC236}">
              <a16:creationId xmlns:a16="http://schemas.microsoft.com/office/drawing/2014/main" id="{7B519486-A6DA-4098-BD60-57FE703E7CE2}"/>
            </a:ext>
          </a:extLst>
        </xdr:cNvPr>
        <xdr:cNvPicPr>
          <a:picLocks noChangeAspect="1"/>
        </xdr:cNvPicPr>
      </xdr:nvPicPr>
      <xdr:blipFill>
        <a:blip xmlns:r="http://schemas.openxmlformats.org/officeDocument/2006/relationships" r:embed="rId1"/>
        <a:stretch>
          <a:fillRect/>
        </a:stretch>
      </xdr:blipFill>
      <xdr:spPr>
        <a:xfrm>
          <a:off x="10896600"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123825</xdr:colOff>
      <xdr:row>0</xdr:row>
      <xdr:rowOff>0</xdr:rowOff>
    </xdr:from>
    <xdr:to>
      <xdr:col>8</xdr:col>
      <xdr:colOff>446062</xdr:colOff>
      <xdr:row>3</xdr:row>
      <xdr:rowOff>76200</xdr:rowOff>
    </xdr:to>
    <xdr:pic>
      <xdr:nvPicPr>
        <xdr:cNvPr id="2" name="Imagen 1">
          <a:extLst>
            <a:ext uri="{FF2B5EF4-FFF2-40B4-BE49-F238E27FC236}">
              <a16:creationId xmlns:a16="http://schemas.microsoft.com/office/drawing/2014/main" id="{C7928E99-CF29-4708-8082-501AEDF195DC}"/>
            </a:ext>
          </a:extLst>
        </xdr:cNvPr>
        <xdr:cNvPicPr>
          <a:picLocks noChangeAspect="1"/>
        </xdr:cNvPicPr>
      </xdr:nvPicPr>
      <xdr:blipFill>
        <a:blip xmlns:r="http://schemas.openxmlformats.org/officeDocument/2006/relationships" r:embed="rId1"/>
        <a:stretch>
          <a:fillRect/>
        </a:stretch>
      </xdr:blipFill>
      <xdr:spPr>
        <a:xfrm>
          <a:off x="14658975"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12</xdr:col>
      <xdr:colOff>114592</xdr:colOff>
      <xdr:row>3</xdr:row>
      <xdr:rowOff>76200</xdr:rowOff>
    </xdr:to>
    <xdr:pic>
      <xdr:nvPicPr>
        <xdr:cNvPr id="2" name="Imagen 1">
          <a:extLst>
            <a:ext uri="{FF2B5EF4-FFF2-40B4-BE49-F238E27FC236}">
              <a16:creationId xmlns:a16="http://schemas.microsoft.com/office/drawing/2014/main" id="{51F79761-CF27-47BC-9475-9A7E690CB39E}"/>
            </a:ext>
          </a:extLst>
        </xdr:cNvPr>
        <xdr:cNvPicPr>
          <a:picLocks noChangeAspect="1"/>
        </xdr:cNvPicPr>
      </xdr:nvPicPr>
      <xdr:blipFill>
        <a:blip xmlns:r="http://schemas.openxmlformats.org/officeDocument/2006/relationships" r:embed="rId1"/>
        <a:stretch>
          <a:fillRect/>
        </a:stretch>
      </xdr:blipFill>
      <xdr:spPr>
        <a:xfrm>
          <a:off x="1293495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workbookViewId="0">
      <selection activeCell="I1" sqref="I1:I1048576"/>
    </sheetView>
  </sheetViews>
  <sheetFormatPr baseColWidth="10" defaultColWidth="8.796875" defaultRowHeight="13.8"/>
  <cols>
    <col min="1" max="1" width="5" style="2" customWidth="1"/>
    <col min="2" max="2" width="26" style="2" customWidth="1"/>
    <col min="3" max="4" width="24" style="2" customWidth="1"/>
    <col min="5" max="8" width="16" style="2" customWidth="1"/>
    <col min="9" max="16384" width="8.796875" style="2"/>
  </cols>
  <sheetData>
    <row r="1" spans="1:8">
      <c r="A1" s="1" t="s">
        <v>0</v>
      </c>
      <c r="B1" s="1"/>
      <c r="C1" s="1"/>
      <c r="D1" s="1"/>
      <c r="E1" s="1"/>
      <c r="F1" s="1"/>
      <c r="G1" s="1"/>
      <c r="H1" s="1"/>
    </row>
    <row r="2" spans="1:8">
      <c r="A2" s="1"/>
      <c r="B2" s="1"/>
      <c r="C2" s="1"/>
      <c r="D2" s="1"/>
      <c r="E2" s="1"/>
      <c r="F2" s="1"/>
      <c r="G2" s="1"/>
      <c r="H2" s="1"/>
    </row>
    <row r="3" spans="1:8">
      <c r="A3" s="3" t="s">
        <v>1</v>
      </c>
      <c r="B3" s="3"/>
      <c r="C3" s="3"/>
      <c r="D3" s="3"/>
      <c r="E3" s="3"/>
      <c r="F3" s="3"/>
      <c r="G3" s="3"/>
      <c r="H3" s="3"/>
    </row>
    <row r="5" spans="1:8">
      <c r="A5" s="4" t="s">
        <v>2</v>
      </c>
      <c r="B5" s="4"/>
      <c r="C5" s="4"/>
      <c r="D5" s="4"/>
      <c r="E5" s="4"/>
      <c r="F5" s="4"/>
      <c r="G5" s="4"/>
      <c r="H5" s="4"/>
    </row>
    <row r="6" spans="1:8">
      <c r="A6" s="5" t="s">
        <v>3</v>
      </c>
      <c r="B6" s="5"/>
      <c r="C6" s="5"/>
      <c r="D6" s="5"/>
      <c r="E6" s="5"/>
      <c r="F6" s="5"/>
      <c r="G6" s="5"/>
      <c r="H6" s="5"/>
    </row>
    <row r="8" spans="1:8">
      <c r="A8" s="4" t="s">
        <v>4</v>
      </c>
      <c r="B8" s="4"/>
      <c r="C8" s="4"/>
      <c r="D8" s="4"/>
      <c r="E8" s="4"/>
      <c r="F8" s="4"/>
      <c r="G8" s="4"/>
      <c r="H8" s="4"/>
    </row>
    <row r="10" spans="1:8">
      <c r="A10" s="6" t="s">
        <v>5</v>
      </c>
      <c r="B10" s="7" t="s">
        <v>6</v>
      </c>
      <c r="C10" s="7"/>
      <c r="D10" s="7"/>
      <c r="E10" s="7"/>
      <c r="F10" s="7"/>
      <c r="G10" s="7"/>
      <c r="H10" s="7"/>
    </row>
    <row r="11" spans="1:8">
      <c r="A11" s="6" t="s">
        <v>7</v>
      </c>
      <c r="B11" s="7" t="s">
        <v>8</v>
      </c>
      <c r="C11" s="7"/>
      <c r="D11" s="7"/>
      <c r="E11" s="7"/>
      <c r="F11" s="7"/>
      <c r="G11" s="7"/>
      <c r="H11" s="7"/>
    </row>
    <row r="12" spans="1:8">
      <c r="A12" s="8" t="s">
        <v>9</v>
      </c>
      <c r="B12" s="7" t="s">
        <v>10</v>
      </c>
      <c r="C12" s="7"/>
      <c r="D12" s="7"/>
      <c r="E12" s="7"/>
      <c r="F12" s="7"/>
      <c r="G12" s="7"/>
      <c r="H12" s="7"/>
    </row>
    <row r="13" spans="1:8">
      <c r="A13" s="9"/>
      <c r="B13" s="9"/>
      <c r="C13" s="9"/>
      <c r="D13" s="9"/>
    </row>
    <row r="15" spans="1:8">
      <c r="A15" s="4" t="s">
        <v>11</v>
      </c>
      <c r="B15" s="4"/>
      <c r="C15" s="4"/>
      <c r="D15" s="4"/>
      <c r="E15" s="4"/>
      <c r="F15" s="4"/>
      <c r="G15" s="4"/>
      <c r="H15" s="4"/>
    </row>
    <row r="16" spans="1:8">
      <c r="A16" s="10" t="s">
        <v>12</v>
      </c>
      <c r="B16" s="10"/>
      <c r="C16" s="7" t="s">
        <v>13</v>
      </c>
      <c r="D16" s="7"/>
      <c r="E16" s="7"/>
      <c r="F16" s="7"/>
      <c r="G16" s="7"/>
      <c r="H16" s="7"/>
    </row>
    <row r="17" spans="1:8">
      <c r="A17" s="10" t="s">
        <v>14</v>
      </c>
      <c r="B17" s="10"/>
      <c r="C17" s="7" t="s">
        <v>15</v>
      </c>
      <c r="D17" s="7"/>
      <c r="E17" s="7"/>
      <c r="F17" s="7"/>
      <c r="G17" s="7"/>
      <c r="H17" s="7"/>
    </row>
    <row r="18" spans="1:8">
      <c r="A18" s="10" t="s">
        <v>16</v>
      </c>
      <c r="B18" s="10"/>
      <c r="C18" s="7" t="s">
        <v>17</v>
      </c>
      <c r="D18" s="7"/>
      <c r="E18" s="7"/>
      <c r="F18" s="7"/>
      <c r="G18" s="7"/>
      <c r="H18" s="7"/>
    </row>
    <row r="19" spans="1:8">
      <c r="C19" s="9"/>
      <c r="D19" s="9"/>
    </row>
    <row r="20" spans="1:8">
      <c r="A20" s="4" t="s">
        <v>18</v>
      </c>
      <c r="B20" s="4"/>
      <c r="C20" s="11"/>
      <c r="D20" s="11"/>
      <c r="E20" s="4"/>
      <c r="F20" s="4"/>
      <c r="G20" s="4"/>
      <c r="H20" s="4"/>
    </row>
    <row r="21" spans="1:8">
      <c r="A21" s="12" t="s">
        <v>19</v>
      </c>
      <c r="B21" s="12"/>
      <c r="C21" s="12"/>
      <c r="D21" s="13" t="s">
        <v>20</v>
      </c>
      <c r="E21" s="13"/>
      <c r="F21" s="13"/>
      <c r="G21" s="13"/>
      <c r="H21" s="13"/>
    </row>
    <row r="22" spans="1:8">
      <c r="C22" s="9"/>
      <c r="D22" s="9"/>
    </row>
    <row r="23" spans="1:8">
      <c r="A23" s="14" t="s">
        <v>21</v>
      </c>
      <c r="B23" s="14"/>
      <c r="C23" s="14"/>
      <c r="D23" s="13" t="s">
        <v>22</v>
      </c>
      <c r="E23" s="13"/>
      <c r="F23" s="13"/>
      <c r="G23" s="13"/>
      <c r="H23" s="13"/>
    </row>
    <row r="25" spans="1:8">
      <c r="A25" s="4" t="s">
        <v>23</v>
      </c>
      <c r="B25" s="4"/>
      <c r="C25" s="4"/>
      <c r="D25" s="4"/>
      <c r="E25" s="4"/>
      <c r="F25" s="4"/>
      <c r="G25" s="4"/>
      <c r="H25" s="4"/>
    </row>
    <row r="27" spans="1:8">
      <c r="A27" s="15" t="s">
        <v>24</v>
      </c>
      <c r="B27" s="15"/>
      <c r="C27" s="15"/>
      <c r="D27" s="13" t="s">
        <v>25</v>
      </c>
      <c r="E27" s="13"/>
      <c r="F27" s="13"/>
      <c r="G27" s="13"/>
      <c r="H27" s="13"/>
    </row>
    <row r="28" spans="1:8">
      <c r="A28" s="15" t="s">
        <v>26</v>
      </c>
      <c r="B28" s="15"/>
      <c r="C28" s="15"/>
      <c r="D28" s="13" t="s">
        <v>27</v>
      </c>
      <c r="E28" s="13"/>
      <c r="F28" s="13"/>
      <c r="G28" s="13"/>
      <c r="H28" s="13"/>
    </row>
    <row r="29" spans="1:8">
      <c r="A29" s="15" t="s">
        <v>28</v>
      </c>
      <c r="B29" s="15"/>
      <c r="C29" s="15"/>
      <c r="D29" s="13" t="s">
        <v>29</v>
      </c>
      <c r="E29" s="13"/>
      <c r="F29" s="13"/>
      <c r="G29" s="13"/>
      <c r="H29" s="13"/>
    </row>
    <row r="30" spans="1:8">
      <c r="A30" s="16" t="s">
        <v>30</v>
      </c>
      <c r="B30" s="16"/>
      <c r="C30" s="16"/>
      <c r="D30" s="16"/>
    </row>
    <row r="31" spans="1:8">
      <c r="A31" s="4" t="s">
        <v>31</v>
      </c>
      <c r="B31" s="4"/>
      <c r="C31" s="4"/>
      <c r="D31" s="4"/>
      <c r="E31" s="4"/>
      <c r="F31" s="4"/>
      <c r="G31" s="4"/>
      <c r="H31" s="4"/>
    </row>
    <row r="32" spans="1:8">
      <c r="A32" s="13" t="s">
        <v>32</v>
      </c>
      <c r="B32" s="13"/>
      <c r="C32" s="13"/>
      <c r="D32" s="13"/>
      <c r="E32" s="13"/>
      <c r="F32" s="13"/>
      <c r="G32" s="13"/>
      <c r="H32" s="13"/>
    </row>
  </sheetData>
  <sheetProtection algorithmName="SHA-512" hashValue="/tCH2DrP+lCdz6X1jxEg9X6dSAT9/EskJP1WjSvSN9reDnSQRVBkgMN+9qrbBXAzP1UTR3JrrpdN4nlG4Tc4dQ==" saltValue="ChSScXCfl1Zhmk85eVsaQA==" spinCount="100000" sheet="1" objects="1" scenarios="1" formatCells="0" formatColumns="0" formatRows="0" sort="0" autoFilter="0" pivotTables="0"/>
  <mergeCells count="30">
    <mergeCell ref="A32:H32"/>
    <mergeCell ref="A30:D30"/>
    <mergeCell ref="A29:C29"/>
    <mergeCell ref="D29:H29"/>
    <mergeCell ref="A27:C27"/>
    <mergeCell ref="D27:H27"/>
    <mergeCell ref="A28:C28"/>
    <mergeCell ref="D28:H28"/>
    <mergeCell ref="A31:H31"/>
    <mergeCell ref="A21:C21"/>
    <mergeCell ref="D21:H21"/>
    <mergeCell ref="A23:C23"/>
    <mergeCell ref="D23:H23"/>
    <mergeCell ref="A25:H25"/>
    <mergeCell ref="A17:B17"/>
    <mergeCell ref="C17:H17"/>
    <mergeCell ref="A18:B18"/>
    <mergeCell ref="C18:H18"/>
    <mergeCell ref="A20:H20"/>
    <mergeCell ref="B10:H10"/>
    <mergeCell ref="B11:H11"/>
    <mergeCell ref="B12:H12"/>
    <mergeCell ref="A15:H15"/>
    <mergeCell ref="A16:B16"/>
    <mergeCell ref="C16:H16"/>
    <mergeCell ref="A1:H2"/>
    <mergeCell ref="A3:H3"/>
    <mergeCell ref="A5:H5"/>
    <mergeCell ref="A6:H6"/>
    <mergeCell ref="A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G12" sqref="G12"/>
    </sheetView>
  </sheetViews>
  <sheetFormatPr baseColWidth="10" defaultColWidth="8.796875" defaultRowHeight="13.8"/>
  <cols>
    <col min="1" max="1" width="25.3984375" style="2" bestFit="1" customWidth="1"/>
    <col min="2" max="2" width="75.3984375" style="2" bestFit="1" customWidth="1"/>
    <col min="3" max="3" width="49.09765625" style="2" bestFit="1" customWidth="1"/>
    <col min="4" max="4" width="40.8984375" style="2" bestFit="1" customWidth="1"/>
    <col min="5" max="6" width="3" style="2" customWidth="1"/>
    <col min="7" max="16384" width="8.796875" style="2"/>
  </cols>
  <sheetData>
    <row r="1" spans="1:4">
      <c r="A1" s="17" t="s">
        <v>33</v>
      </c>
      <c r="B1" s="17"/>
      <c r="C1" s="17"/>
      <c r="D1" s="17"/>
    </row>
    <row r="2" spans="1:4">
      <c r="A2" s="17"/>
      <c r="B2" s="17"/>
      <c r="C2" s="17"/>
      <c r="D2" s="17"/>
    </row>
    <row r="3" spans="1:4">
      <c r="A3" s="3" t="s">
        <v>34</v>
      </c>
      <c r="B3" s="3"/>
      <c r="C3" s="3"/>
      <c r="D3" s="3"/>
    </row>
    <row r="5" spans="1:4">
      <c r="A5" s="8" t="s">
        <v>35</v>
      </c>
      <c r="B5" s="8" t="s">
        <v>36</v>
      </c>
      <c r="C5" s="8" t="s">
        <v>37</v>
      </c>
      <c r="D5" s="8" t="s">
        <v>38</v>
      </c>
    </row>
    <row r="6" spans="1:4">
      <c r="A6" s="18" t="s">
        <v>39</v>
      </c>
      <c r="B6" s="19" t="s">
        <v>40</v>
      </c>
      <c r="C6" s="19" t="s">
        <v>41</v>
      </c>
      <c r="D6" s="19" t="s">
        <v>42</v>
      </c>
    </row>
    <row r="7" spans="1:4">
      <c r="A7" s="18" t="s">
        <v>43</v>
      </c>
      <c r="B7" s="19" t="s">
        <v>44</v>
      </c>
      <c r="C7" s="19" t="s">
        <v>41</v>
      </c>
      <c r="D7" s="19" t="s">
        <v>45</v>
      </c>
    </row>
    <row r="8" spans="1:4">
      <c r="A8" s="18" t="s">
        <v>46</v>
      </c>
      <c r="B8" s="19" t="s">
        <v>47</v>
      </c>
      <c r="C8" s="19" t="s">
        <v>48</v>
      </c>
      <c r="D8" s="19" t="s">
        <v>49</v>
      </c>
    </row>
    <row r="9" spans="1:4" ht="26.4">
      <c r="A9" s="18" t="s">
        <v>50</v>
      </c>
      <c r="B9" s="19" t="s">
        <v>51</v>
      </c>
      <c r="C9" s="19" t="s">
        <v>48</v>
      </c>
      <c r="D9" s="19" t="s">
        <v>52</v>
      </c>
    </row>
    <row r="10" spans="1:4" ht="26.4">
      <c r="A10" s="18" t="s">
        <v>53</v>
      </c>
      <c r="B10" s="19" t="s">
        <v>54</v>
      </c>
      <c r="C10" s="19" t="s">
        <v>55</v>
      </c>
      <c r="D10" s="19" t="s">
        <v>56</v>
      </c>
    </row>
    <row r="11" spans="1:4" ht="26.4">
      <c r="A11" s="18" t="s">
        <v>57</v>
      </c>
      <c r="B11" s="19" t="s">
        <v>58</v>
      </c>
      <c r="C11" s="19" t="s">
        <v>59</v>
      </c>
      <c r="D11" s="19" t="s">
        <v>60</v>
      </c>
    </row>
    <row r="12" spans="1:4" ht="26.4">
      <c r="A12" s="18" t="s">
        <v>24</v>
      </c>
      <c r="B12" s="19" t="s">
        <v>61</v>
      </c>
      <c r="C12" s="19" t="s">
        <v>62</v>
      </c>
      <c r="D12" s="19" t="s">
        <v>63</v>
      </c>
    </row>
    <row r="13" spans="1:4" ht="26.4">
      <c r="A13" s="18" t="s">
        <v>26</v>
      </c>
      <c r="B13" s="19" t="s">
        <v>64</v>
      </c>
      <c r="C13" s="19" t="s">
        <v>65</v>
      </c>
      <c r="D13" s="19" t="s">
        <v>66</v>
      </c>
    </row>
    <row r="14" spans="1:4" ht="26.4">
      <c r="A14" s="18" t="s">
        <v>67</v>
      </c>
      <c r="B14" s="19" t="s">
        <v>68</v>
      </c>
      <c r="C14" s="19" t="s">
        <v>69</v>
      </c>
      <c r="D14" s="19" t="s">
        <v>70</v>
      </c>
    </row>
    <row r="15" spans="1:4">
      <c r="A15" s="18" t="s">
        <v>28</v>
      </c>
      <c r="B15" s="19" t="s">
        <v>71</v>
      </c>
      <c r="C15" s="19" t="s">
        <v>72</v>
      </c>
      <c r="D15" s="19" t="s">
        <v>73</v>
      </c>
    </row>
    <row r="16" spans="1:4" ht="26.4">
      <c r="A16" s="18" t="s">
        <v>74</v>
      </c>
      <c r="B16" s="19" t="s">
        <v>75</v>
      </c>
      <c r="C16" s="19" t="s">
        <v>76</v>
      </c>
      <c r="D16" s="19" t="s">
        <v>77</v>
      </c>
    </row>
    <row r="17" spans="1:4" ht="26.4">
      <c r="A17" s="18" t="s">
        <v>78</v>
      </c>
      <c r="B17" s="19" t="s">
        <v>79</v>
      </c>
      <c r="C17" s="19" t="s">
        <v>80</v>
      </c>
      <c r="D17" s="19" t="s">
        <v>81</v>
      </c>
    </row>
    <row r="18" spans="1:4">
      <c r="A18" s="18" t="s">
        <v>82</v>
      </c>
      <c r="B18" s="19" t="s">
        <v>83</v>
      </c>
      <c r="C18" s="19" t="s">
        <v>84</v>
      </c>
      <c r="D18" s="19" t="s">
        <v>85</v>
      </c>
    </row>
    <row r="19" spans="1:4" ht="26.4">
      <c r="A19" s="18" t="s">
        <v>86</v>
      </c>
      <c r="B19" s="19" t="s">
        <v>87</v>
      </c>
      <c r="C19" s="19" t="s">
        <v>88</v>
      </c>
      <c r="D19" s="19" t="s">
        <v>89</v>
      </c>
    </row>
    <row r="20" spans="1:4" ht="26.4">
      <c r="A20" s="18" t="s">
        <v>90</v>
      </c>
      <c r="B20" s="19" t="s">
        <v>91</v>
      </c>
      <c r="C20" s="19" t="s">
        <v>92</v>
      </c>
      <c r="D20" s="19" t="s">
        <v>93</v>
      </c>
    </row>
    <row r="21" spans="1:4">
      <c r="A21" s="18" t="s">
        <v>94</v>
      </c>
      <c r="B21" s="19" t="s">
        <v>95</v>
      </c>
      <c r="C21" s="19" t="s">
        <v>96</v>
      </c>
      <c r="D21" s="19" t="s">
        <v>97</v>
      </c>
    </row>
    <row r="22" spans="1:4">
      <c r="A22" s="18" t="s">
        <v>98</v>
      </c>
      <c r="B22" s="19" t="s">
        <v>99</v>
      </c>
      <c r="C22" s="19" t="s">
        <v>96</v>
      </c>
      <c r="D22" s="19" t="s">
        <v>100</v>
      </c>
    </row>
    <row r="23" spans="1:4" ht="39.6">
      <c r="A23" s="18" t="s">
        <v>101</v>
      </c>
      <c r="B23" s="19" t="s">
        <v>102</v>
      </c>
      <c r="C23" s="19" t="s">
        <v>103</v>
      </c>
      <c r="D23" s="19" t="s">
        <v>104</v>
      </c>
    </row>
  </sheetData>
  <sheetProtection algorithmName="SHA-512" hashValue="csWmokBvib27LZVlK/CkZi85p+anNC0bFn3L+aAsDweBQSo1hS4b1ekbBOASvZQjppcx/hdHFMrBh+rE1JCRlg==" saltValue="6Ipky9XCw+D0rtBKDVcYog==" spinCount="100000" sheet="1" objects="1" scenarios="1" formatCells="0" formatColumns="0" formatRows="0" insertColumns="0" sort="0" autoFilter="0" pivotTables="0"/>
  <mergeCells count="2">
    <mergeCell ref="A1:D2"/>
    <mergeCell ref="A3:D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9"/>
  <sheetViews>
    <sheetView workbookViewId="0">
      <selection activeCell="F20" sqref="F20:H20"/>
    </sheetView>
  </sheetViews>
  <sheetFormatPr baseColWidth="10" defaultColWidth="8.796875" defaultRowHeight="13.8"/>
  <cols>
    <col min="1" max="1" width="30" style="2" customWidth="1"/>
    <col min="2" max="4" width="18" style="2" customWidth="1"/>
    <col min="5" max="5" width="3" style="2" customWidth="1"/>
    <col min="6" max="6" width="20" style="2" customWidth="1"/>
    <col min="7" max="7" width="22" style="2" customWidth="1"/>
    <col min="8" max="8" width="32" style="2" customWidth="1"/>
    <col min="9" max="16384" width="8.796875" style="2"/>
  </cols>
  <sheetData>
    <row r="1" spans="1:8">
      <c r="A1" s="20" t="s">
        <v>105</v>
      </c>
      <c r="B1" s="20"/>
      <c r="C1" s="20"/>
      <c r="D1" s="20"/>
      <c r="E1" s="20"/>
      <c r="F1" s="20"/>
      <c r="G1" s="20"/>
      <c r="H1" s="20"/>
    </row>
    <row r="2" spans="1:8">
      <c r="A2" s="20"/>
      <c r="B2" s="20"/>
      <c r="C2" s="20"/>
      <c r="D2" s="20"/>
      <c r="E2" s="20"/>
      <c r="F2" s="20"/>
      <c r="G2" s="20"/>
      <c r="H2" s="20"/>
    </row>
    <row r="3" spans="1:8">
      <c r="A3" s="21" t="s">
        <v>106</v>
      </c>
      <c r="B3" s="21"/>
      <c r="C3" s="21"/>
      <c r="D3" s="21"/>
      <c r="E3" s="21"/>
      <c r="F3" s="21"/>
      <c r="G3" s="21"/>
      <c r="H3" s="21"/>
    </row>
    <row r="4" spans="1:8">
      <c r="A4" s="22"/>
      <c r="B4" s="22"/>
      <c r="C4" s="22"/>
      <c r="D4" s="22"/>
      <c r="E4" s="22"/>
      <c r="F4" s="22"/>
      <c r="G4" s="22"/>
      <c r="H4" s="22"/>
    </row>
    <row r="5" spans="1:8">
      <c r="A5" s="23" t="s">
        <v>107</v>
      </c>
      <c r="B5" s="24" t="s">
        <v>108</v>
      </c>
      <c r="C5" s="24"/>
      <c r="D5" s="24"/>
      <c r="E5" s="22"/>
      <c r="F5" s="23" t="s">
        <v>94</v>
      </c>
      <c r="G5" s="25" t="s">
        <v>109</v>
      </c>
      <c r="H5" s="26" t="s">
        <v>110</v>
      </c>
    </row>
    <row r="6" spans="1:8">
      <c r="A6" s="27" t="s">
        <v>111</v>
      </c>
      <c r="B6" s="27"/>
      <c r="C6" s="27"/>
      <c r="D6" s="27"/>
      <c r="E6" s="22"/>
      <c r="F6" s="28" t="s">
        <v>98</v>
      </c>
      <c r="G6" s="25" t="s">
        <v>112</v>
      </c>
      <c r="H6" s="29"/>
    </row>
    <row r="7" spans="1:8">
      <c r="A7" s="22"/>
      <c r="B7" s="22"/>
      <c r="C7" s="22"/>
      <c r="D7" s="22"/>
      <c r="E7" s="22"/>
      <c r="F7" s="22"/>
      <c r="G7" s="22"/>
      <c r="H7" s="22"/>
    </row>
    <row r="8" spans="1:8">
      <c r="A8" s="30" t="s">
        <v>113</v>
      </c>
      <c r="B8" s="30"/>
      <c r="C8" s="30"/>
      <c r="D8" s="30"/>
      <c r="E8" s="22"/>
      <c r="F8" s="30" t="s">
        <v>114</v>
      </c>
      <c r="G8" s="30"/>
      <c r="H8" s="30"/>
    </row>
    <row r="9" spans="1:8">
      <c r="A9" s="31" t="s">
        <v>115</v>
      </c>
      <c r="B9" s="31" t="s">
        <v>94</v>
      </c>
      <c r="C9" s="31" t="s">
        <v>98</v>
      </c>
      <c r="D9" s="31" t="s">
        <v>116</v>
      </c>
      <c r="E9" s="22"/>
      <c r="F9" s="22"/>
      <c r="G9" s="22"/>
      <c r="H9" s="22"/>
    </row>
    <row r="10" spans="1:8">
      <c r="A10" s="22"/>
      <c r="B10" s="22"/>
      <c r="C10" s="22"/>
      <c r="D10" s="22"/>
      <c r="E10" s="22"/>
      <c r="F10" s="31" t="s">
        <v>117</v>
      </c>
      <c r="G10" s="31" t="s">
        <v>118</v>
      </c>
      <c r="H10" s="31" t="s">
        <v>36</v>
      </c>
    </row>
    <row r="11" spans="1:8">
      <c r="A11" s="32" t="s">
        <v>39</v>
      </c>
      <c r="B11" s="33">
        <v>1200000</v>
      </c>
      <c r="C11" s="33">
        <v>1500000</v>
      </c>
      <c r="D11" s="34">
        <f>IFERROR(C11/B11-1,"")</f>
        <v>0.25</v>
      </c>
      <c r="E11" s="22"/>
      <c r="F11" s="32" t="s">
        <v>119</v>
      </c>
      <c r="G11" s="35">
        <f>IF(COUNT(C30)&lt;&gt;1,"",C30)</f>
        <v>0.25</v>
      </c>
      <c r="H11" s="36" t="s">
        <v>120</v>
      </c>
    </row>
    <row r="12" spans="1:8">
      <c r="A12" s="32" t="s">
        <v>43</v>
      </c>
      <c r="B12" s="33">
        <v>84000</v>
      </c>
      <c r="C12" s="33">
        <v>135000</v>
      </c>
      <c r="D12" s="34">
        <f>IFERROR(C12/B12-1,"")</f>
        <v>0.60714285714285721</v>
      </c>
      <c r="E12" s="22"/>
      <c r="F12" s="32" t="s">
        <v>121</v>
      </c>
      <c r="G12" s="35">
        <f>IF(COUNT(C28)&lt;&gt;1,"",C28)</f>
        <v>0.15</v>
      </c>
      <c r="H12" s="36" t="s">
        <v>122</v>
      </c>
    </row>
    <row r="13" spans="1:8" ht="26.4">
      <c r="A13" s="37" t="s">
        <v>123</v>
      </c>
      <c r="B13" s="37"/>
      <c r="C13" s="37"/>
      <c r="D13" s="37"/>
      <c r="E13" s="22"/>
      <c r="F13" s="32" t="s">
        <v>124</v>
      </c>
      <c r="G13" s="35">
        <f>IF(COUNT(C29)&lt;&gt;1,"",C29-1)</f>
        <v>0.66666666666666674</v>
      </c>
      <c r="H13" s="36" t="s">
        <v>125</v>
      </c>
    </row>
    <row r="14" spans="1:8">
      <c r="A14" s="32" t="s">
        <v>126</v>
      </c>
      <c r="B14" s="33">
        <v>650000</v>
      </c>
      <c r="C14" s="33">
        <v>850000</v>
      </c>
      <c r="D14" s="34">
        <f>IFERROR(C14/B14-1,"")</f>
        <v>0.30769230769230771</v>
      </c>
      <c r="E14" s="22"/>
      <c r="F14" s="22"/>
      <c r="G14" s="22"/>
      <c r="H14" s="22"/>
    </row>
    <row r="15" spans="1:8">
      <c r="A15" s="32" t="s">
        <v>127</v>
      </c>
      <c r="B15" s="33">
        <v>850000</v>
      </c>
      <c r="C15" s="33">
        <v>950000</v>
      </c>
      <c r="D15" s="34">
        <f>IFERROR(C15/B15-1,"")</f>
        <v>0.11764705882352944</v>
      </c>
      <c r="E15" s="22"/>
      <c r="F15" s="38" t="s">
        <v>128</v>
      </c>
      <c r="G15" s="38"/>
      <c r="H15" s="38"/>
    </row>
    <row r="16" spans="1:8">
      <c r="A16" s="37" t="s">
        <v>50</v>
      </c>
      <c r="B16" s="37"/>
      <c r="C16" s="37"/>
      <c r="D16" s="37"/>
      <c r="E16" s="22"/>
      <c r="F16" s="39" t="str">
        <f>IF(COUNT(C11:C18)&lt;&gt;6,"Estado de datos: incompleto. Ingresa los seis datos numéricos del período actual.",IF(C11&lt;=0,"Estado de datos: revisa ventas. Deben ser mayores que cero para interpretar el análisis.",IF(OR(C14&lt;=0,C15&lt;=0),"Estado de datos: revisa activos. Los saldos deben ser mayores que cero.",IF(OR(C17&lt;=0,C18&lt;=0),"Estado de datos: revisa patrimonio. En esta plantilla básica, los saldos deben ser mayores que cero.",IF(OR(C14&lt;C17,C15&lt;C18),"Estado de datos: revisa el balance. En cada fecha, el activo total no puede ser menor que el patrimonio.",IF(C30&lt;0,"Resultado: hay pérdidas en el período. Prioriza margen, gastos y caja antes de interpretar el ROE.",IF(COUNT(B11:B18)&lt;&gt;6,"Estado de datos: período actual listo. Completa el período anterior para comparar qué mueve el ROE.",IF(OR(B11&lt;=0,B14&lt;=0,B15&lt;=0,B17&lt;=0,B18&lt;=0,B14&lt;B17,B15&lt;B18),"Estado de datos: período actual listo. Revisa el balance del período anterior antes de comparar.",IF(C30&gt;B30,IF(C29&gt;B29,"El ROE mejoró. El apalancamiento promedio también subió; revisa pasivos, pagos financieros y capacidad de pago.","El ROE mejoró por margen y/o eficiencia operativa sin aumentar el apalancamiento promedio."),IF(C30&lt;B30,"El ROE bajó. Revisa en la tabla qué factor restó más: margen, rotación o apalancamiento.","Resultado estable. Compara los tres factores y define la mejora prioritaria."))))))))))</f>
        <v>El ROE mejoró. El apalancamiento promedio también subió; revisa pasivos, pagos financieros y capacidad de pago.</v>
      </c>
      <c r="G16" s="39"/>
      <c r="H16" s="39"/>
    </row>
    <row r="17" spans="1:8">
      <c r="A17" s="32" t="s">
        <v>129</v>
      </c>
      <c r="B17" s="33">
        <v>420000</v>
      </c>
      <c r="C17" s="33">
        <v>500000</v>
      </c>
      <c r="D17" s="34">
        <f>IFERROR(C17/B17-1,"")</f>
        <v>0.19047619047619047</v>
      </c>
      <c r="E17" s="22"/>
      <c r="F17" s="39"/>
      <c r="G17" s="39"/>
      <c r="H17" s="39"/>
    </row>
    <row r="18" spans="1:8">
      <c r="A18" s="32" t="s">
        <v>130</v>
      </c>
      <c r="B18" s="33">
        <v>500000</v>
      </c>
      <c r="C18" s="33">
        <v>580000</v>
      </c>
      <c r="D18" s="34">
        <f>IFERROR(C18/B18-1,"")</f>
        <v>0.15999999999999992</v>
      </c>
      <c r="E18" s="22"/>
      <c r="F18" s="39"/>
      <c r="G18" s="39"/>
      <c r="H18" s="39"/>
    </row>
    <row r="19" spans="1:8">
      <c r="A19" s="22"/>
      <c r="B19" s="22"/>
      <c r="C19" s="22"/>
      <c r="D19" s="22"/>
      <c r="E19" s="22"/>
      <c r="F19" s="22"/>
      <c r="G19" s="22"/>
      <c r="H19" s="22"/>
    </row>
    <row r="20" spans="1:8">
      <c r="A20" s="22"/>
      <c r="B20" s="22"/>
      <c r="C20" s="22"/>
      <c r="D20" s="22"/>
      <c r="E20" s="22"/>
      <c r="F20" s="38" t="s">
        <v>131</v>
      </c>
      <c r="G20" s="38"/>
      <c r="H20" s="38"/>
    </row>
    <row r="21" spans="1:8">
      <c r="A21" s="30" t="s">
        <v>132</v>
      </c>
      <c r="B21" s="30"/>
      <c r="C21" s="30"/>
      <c r="D21" s="30"/>
      <c r="E21" s="22"/>
      <c r="F21" s="40" t="str">
        <f>IF(COUNT(B30,C30,G25:G27)&lt;&gt;5,"Completa y valida los dos períodos para comparar el resultado.",IF(C30&gt;B30,"El ROE mejoró. Revisa el impacto aproximado de margen, rotación y apalancamiento en puntos porcentuales.",IF(C30&lt;B30,"El ROE bajó. Revisa el impacto aproximado de cada factor en puntos porcentuales.","El ROE se mantiene estable frente al período anterior.")))</f>
        <v>El ROE mejoró. Revisa el impacto aproximado de margen, rotación y apalancamiento en puntos porcentuales.</v>
      </c>
      <c r="G21" s="40"/>
      <c r="H21" s="40"/>
    </row>
    <row r="22" spans="1:8">
      <c r="A22" s="31" t="s">
        <v>117</v>
      </c>
      <c r="B22" s="31" t="s">
        <v>94</v>
      </c>
      <c r="C22" s="31" t="s">
        <v>98</v>
      </c>
      <c r="D22" s="31" t="s">
        <v>116</v>
      </c>
      <c r="E22" s="22"/>
      <c r="F22" s="40"/>
      <c r="G22" s="40"/>
      <c r="H22" s="40"/>
    </row>
    <row r="23" spans="1:8">
      <c r="A23" s="32" t="s">
        <v>53</v>
      </c>
      <c r="B23" s="41">
        <f>IF(OR(COUNT(B11:B18)&lt;&gt;6,B11&lt;=0,B14&lt;=0,B15&lt;=0,B17&lt;=0,B18&lt;=0,B14&lt;B17,B15&lt;B18),"",AVERAGE(B14:B15))</f>
        <v>750000</v>
      </c>
      <c r="C23" s="41">
        <f>IF(OR(COUNT(C11:C18)&lt;&gt;6,C11&lt;=0,C14&lt;=0,C15&lt;=0,C17&lt;=0,C18&lt;=0,C14&lt;C17,C15&lt;C18),"",AVERAGE(C14:C15))</f>
        <v>900000</v>
      </c>
      <c r="D23" s="34">
        <f>IF(OR(COUNT(B23,C23)&lt;&gt;2,B23=0),"",C23/B23-1)</f>
        <v>0.19999999999999996</v>
      </c>
      <c r="E23" s="22"/>
      <c r="F23" s="22"/>
      <c r="G23" s="22"/>
      <c r="H23" s="22"/>
    </row>
    <row r="24" spans="1:8">
      <c r="A24" s="32" t="s">
        <v>57</v>
      </c>
      <c r="B24" s="41">
        <f>IF(OR(COUNT(B11:B18)&lt;&gt;6,B11&lt;=0,B14&lt;=0,B15&lt;=0,B17&lt;=0,B18&lt;=0,B14&lt;B17,B15&lt;B18),"",AVERAGE(B17:B18))</f>
        <v>460000</v>
      </c>
      <c r="C24" s="41">
        <f>IF(OR(COUNT(C11:C18)&lt;&gt;6,C11&lt;=0,C14&lt;=0,C15&lt;=0,C17&lt;=0,C18&lt;=0,C14&lt;C17,C15&lt;C18),"",AVERAGE(C17:C18))</f>
        <v>540000</v>
      </c>
      <c r="D24" s="34">
        <f>IF(OR(COUNT(B24,C24)&lt;&gt;2,B24=0),"",C24/B24-1)</f>
        <v>0.17391304347826098</v>
      </c>
      <c r="E24" s="22"/>
      <c r="F24" s="31" t="s">
        <v>133</v>
      </c>
      <c r="G24" s="31" t="s">
        <v>134</v>
      </c>
      <c r="H24" s="31" t="s">
        <v>135</v>
      </c>
    </row>
    <row r="25" spans="1:8" ht="22.8">
      <c r="A25" s="22"/>
      <c r="B25" s="22"/>
      <c r="C25" s="22"/>
      <c r="D25" s="22"/>
      <c r="E25" s="22"/>
      <c r="F25" s="32" t="s">
        <v>24</v>
      </c>
      <c r="G25" s="42">
        <f>IF(COUNT(B26,C26,B27,B29)&lt;&gt;4,"",(C26-B26)*B27*B29*100)</f>
        <v>5.2173913043478235</v>
      </c>
      <c r="H25" s="36" t="str">
        <f>IF(COUNT(G25)&lt;&gt;1,"",IF(G25&lt;0,"El margen restó al ROE. Revisa precios, descuentos y costos.","El margen aportó al ROE. Mantén el control de margen y mix."))</f>
        <v>El margen aportó al ROE. Mantén el control de margen y mix.</v>
      </c>
    </row>
    <row r="26" spans="1:8" ht="22.8">
      <c r="A26" s="32" t="s">
        <v>24</v>
      </c>
      <c r="B26" s="35">
        <f>IF(OR(COUNT(B11:B18)&lt;&gt;6,B11&lt;=0,B14&lt;=0,B15&lt;=0,B17&lt;=0,B18&lt;=0,B14&lt;B17,B15&lt;B18),"",B12/B11)</f>
        <v>7.0000000000000007E-2</v>
      </c>
      <c r="C26" s="35">
        <f>IF(OR(COUNT(C11:C18)&lt;&gt;6,C11&lt;=0,C14&lt;=0,C15&lt;=0,C17&lt;=0,C18&lt;=0,C14&lt;C17,C15&lt;C18),"",C12/C11)</f>
        <v>0.09</v>
      </c>
      <c r="D26" s="43">
        <f>IF(COUNT(B26,C26)&lt;&gt;2,"",(C26-B26)*100)</f>
        <v>1.9999999999999991</v>
      </c>
      <c r="E26" s="22"/>
      <c r="F26" s="32" t="s">
        <v>26</v>
      </c>
      <c r="G26" s="42">
        <f>IF(COUNT(C26,B27,C27,B29)&lt;&gt;4,"",C26*(C27-B27)*B29*100)</f>
        <v>0.97826086956521707</v>
      </c>
      <c r="H26" s="36" t="str">
        <f>IF(COUNT(G26)&lt;&gt;1,"",IF(G26&lt;0,"La rotación restó al ROE. Revisa inventario, capacidad y activos ociosos.","La rotación aportó al ROE. Mantén el uso eficiente de activos."))</f>
        <v>La rotación aportó al ROE. Mantén el uso eficiente de activos.</v>
      </c>
    </row>
    <row r="27" spans="1:8" ht="34.200000000000003">
      <c r="A27" s="32" t="s">
        <v>26</v>
      </c>
      <c r="B27" s="44">
        <f>IF(OR(COUNT(B11:B18)&lt;&gt;6,B11&lt;=0,B14&lt;=0,B15&lt;=0,B17&lt;=0,B18&lt;=0,B14&lt;B17,B15&lt;B18),"",B11/B23)</f>
        <v>1.6</v>
      </c>
      <c r="C27" s="44">
        <f>IF(OR(COUNT(C11:C18)&lt;&gt;6,C11&lt;=0,C14&lt;=0,C15&lt;=0,C17&lt;=0,C18&lt;=0,C14&lt;C17,C15&lt;C18),"",C11/C23)</f>
        <v>1.6666666666666667</v>
      </c>
      <c r="D27" s="45">
        <f>IF(COUNT(B27,C27)&lt;&gt;2,"",C27-B27)</f>
        <v>6.6666666666666652E-2</v>
      </c>
      <c r="E27" s="22"/>
      <c r="F27" s="32" t="s">
        <v>136</v>
      </c>
      <c r="G27" s="42">
        <f>IF(COUNT(C26,C27,B29,C29)&lt;&gt;4,"",C26*C27*(C29-B29)*100)</f>
        <v>0.54347826086956763</v>
      </c>
      <c r="H27" s="36" t="str">
        <f>IF(COUNT(G27)&lt;&gt;1,"",IF(G27&gt;0,"El apalancamiento promedio aportó al ROE. Revisa pasivos, pagos financieros y capacidad de pago.","El apalancamiento no elevó el ROE. Mantén una estructura financiera sostenible."))</f>
        <v>El apalancamiento promedio aportó al ROE. Revisa pasivos, pagos financieros y capacidad de pago.</v>
      </c>
    </row>
    <row r="28" spans="1:8">
      <c r="A28" s="32" t="s">
        <v>67</v>
      </c>
      <c r="B28" s="35">
        <f>IF(OR(COUNT(B11:B18)&lt;&gt;6,B11&lt;=0,B14&lt;=0,B15&lt;=0,B17&lt;=0,B18&lt;=0,B14&lt;B17,B15&lt;B18),"",B12/B23)</f>
        <v>0.112</v>
      </c>
      <c r="C28" s="35">
        <f>IF(OR(COUNT(C11:C18)&lt;&gt;6,C11&lt;=0,C14&lt;=0,C15&lt;=0,C17&lt;=0,C18&lt;=0,C14&lt;C17,C15&lt;C18),"",C12/C23)</f>
        <v>0.15</v>
      </c>
      <c r="D28" s="43">
        <f>IF(COUNT(B28,C28)&lt;&gt;2,"",(C28-B28)*100)</f>
        <v>3.7999999999999994</v>
      </c>
      <c r="E28" s="22"/>
      <c r="F28" s="22"/>
      <c r="G28" s="22"/>
      <c r="H28" s="22"/>
    </row>
    <row r="29" spans="1:8">
      <c r="A29" s="32" t="s">
        <v>28</v>
      </c>
      <c r="B29" s="44">
        <f>IF(OR(COUNT(B11:B18)&lt;&gt;6,B11&lt;=0,B14&lt;=0,B15&lt;=0,B17&lt;=0,B18&lt;=0,B14&lt;B17,B15&lt;B18),"",B23/B24)</f>
        <v>1.6304347826086956</v>
      </c>
      <c r="C29" s="44">
        <f>IF(OR(COUNT(C11:C18)&lt;&gt;6,C11&lt;=0,C14&lt;=0,C15&lt;=0,C17&lt;=0,C18&lt;=0,C14&lt;C17,C15&lt;C18),"",C23/C24)</f>
        <v>1.6666666666666667</v>
      </c>
      <c r="D29" s="45">
        <f>IF(COUNT(B29,C29)&lt;&gt;2,"",C29-B29)</f>
        <v>3.6231884057971175E-2</v>
      </c>
      <c r="E29" s="22"/>
      <c r="F29" s="38" t="s">
        <v>137</v>
      </c>
      <c r="G29" s="38"/>
      <c r="H29" s="38"/>
    </row>
    <row r="30" spans="1:8">
      <c r="A30" s="32" t="s">
        <v>82</v>
      </c>
      <c r="B30" s="35">
        <f>IF(OR(COUNT(B11:B18)&lt;&gt;6,B11&lt;=0,B14&lt;=0,B15&lt;=0,B17&lt;=0,B18&lt;=0,B14&lt;B17,B15&lt;B18),"",B12/B24)</f>
        <v>0.18260869565217391</v>
      </c>
      <c r="C30" s="35">
        <f>IF(OR(COUNT(C11:C18)&lt;&gt;6,C11&lt;=0,C14&lt;=0,C15&lt;=0,C17&lt;=0,C18&lt;=0,C14&lt;C17,C15&lt;C18),"",C12/C24)</f>
        <v>0.25</v>
      </c>
      <c r="D30" s="43">
        <f>IF(COUNT(B30,C30)&lt;&gt;2,"",(C30-B30)*100)</f>
        <v>6.7391304347826084</v>
      </c>
      <c r="E30" s="22"/>
      <c r="F30" s="27" t="s">
        <v>138</v>
      </c>
      <c r="G30" s="27"/>
      <c r="H30" s="27"/>
    </row>
    <row r="31" spans="1:8">
      <c r="A31" s="32" t="s">
        <v>86</v>
      </c>
      <c r="B31" s="35">
        <f>IF(COUNT(B26,B27,B29)&lt;&gt;3,"",B26*B27*B29)</f>
        <v>0.18260869565217394</v>
      </c>
      <c r="C31" s="35">
        <f>IF(COUNT(C26,C27,C29)&lt;&gt;3,"",C26*C27*C29)</f>
        <v>0.25</v>
      </c>
      <c r="D31" s="43">
        <f>IF(COUNT(B31,C31)&lt;&gt;2,"",(C31-B31)*100)</f>
        <v>6.7391304347826058</v>
      </c>
      <c r="E31" s="22"/>
      <c r="F31" s="27"/>
      <c r="G31" s="27"/>
      <c r="H31" s="27"/>
    </row>
    <row r="32" spans="1:8">
      <c r="A32" s="46" t="s">
        <v>90</v>
      </c>
      <c r="B32" s="47">
        <f>IF(COUNT(B30,B31)&lt;&gt;2,"",ROUND((B30-B31)*100,10))</f>
        <v>0</v>
      </c>
      <c r="C32" s="47">
        <f>IF(COUNT(C30,C31)&lt;&gt;2,"",ROUND((C30-C31)*100,10))</f>
        <v>0</v>
      </c>
      <c r="D32" s="47">
        <f>IF(COUNT(B32,C32)&lt;&gt;2,"",C32-B32)</f>
        <v>0</v>
      </c>
      <c r="E32" s="22"/>
      <c r="F32" s="27"/>
      <c r="G32" s="27"/>
      <c r="H32" s="27"/>
    </row>
    <row r="33" spans="1:8">
      <c r="A33" s="22"/>
      <c r="B33" s="22"/>
      <c r="C33" s="22"/>
      <c r="D33" s="22"/>
      <c r="E33" s="22"/>
      <c r="F33" s="22"/>
      <c r="G33" s="22"/>
      <c r="H33" s="22"/>
    </row>
    <row r="34" spans="1:8">
      <c r="A34" s="27" t="s">
        <v>139</v>
      </c>
      <c r="B34" s="27"/>
      <c r="C34" s="27"/>
      <c r="D34" s="27"/>
      <c r="E34" s="22"/>
      <c r="F34" s="22"/>
      <c r="G34" s="22"/>
      <c r="H34" s="22"/>
    </row>
    <row r="35" spans="1:8">
      <c r="A35" s="22"/>
      <c r="B35" s="22"/>
      <c r="C35" s="22"/>
      <c r="D35" s="22"/>
      <c r="E35" s="22"/>
      <c r="F35" s="22"/>
      <c r="G35" s="22"/>
      <c r="H35" s="22"/>
    </row>
    <row r="36" spans="1:8">
      <c r="A36" s="22"/>
      <c r="B36" s="22"/>
      <c r="C36" s="22"/>
      <c r="D36" s="22"/>
      <c r="E36" s="22"/>
      <c r="F36" s="22"/>
      <c r="G36" s="22"/>
      <c r="H36" s="22"/>
    </row>
    <row r="37" spans="1:8">
      <c r="A37" s="22"/>
      <c r="B37" s="22"/>
      <c r="C37" s="22"/>
      <c r="D37" s="22"/>
      <c r="E37" s="22"/>
      <c r="F37" s="22"/>
      <c r="G37" s="22"/>
      <c r="H37" s="22"/>
    </row>
    <row r="38" spans="1:8">
      <c r="A38" s="22"/>
      <c r="B38" s="22"/>
      <c r="C38" s="22"/>
      <c r="D38" s="22"/>
      <c r="E38" s="22"/>
      <c r="F38" s="22"/>
      <c r="G38" s="22"/>
      <c r="H38" s="22"/>
    </row>
    <row r="39" spans="1:8">
      <c r="A39" s="9"/>
      <c r="B39" s="9"/>
      <c r="C39" s="9"/>
      <c r="D39" s="9"/>
      <c r="E39" s="9"/>
      <c r="F39" s="9"/>
      <c r="G39" s="9"/>
      <c r="H39" s="9"/>
    </row>
  </sheetData>
  <mergeCells count="17">
    <mergeCell ref="A13:D13"/>
    <mergeCell ref="A16:D16"/>
    <mergeCell ref="A21:D21"/>
    <mergeCell ref="A34:D34"/>
    <mergeCell ref="F8:H8"/>
    <mergeCell ref="F15:H15"/>
    <mergeCell ref="F16:H18"/>
    <mergeCell ref="F20:H20"/>
    <mergeCell ref="F21:H22"/>
    <mergeCell ref="F29:H29"/>
    <mergeCell ref="F30:H32"/>
    <mergeCell ref="A1:H2"/>
    <mergeCell ref="A3:H3"/>
    <mergeCell ref="B5:D5"/>
    <mergeCell ref="A6:D6"/>
    <mergeCell ref="A8:D8"/>
    <mergeCell ref="H5:H6"/>
  </mergeCells>
  <dataValidations count="2">
    <dataValidation type="decimal" operator="greaterThan" allowBlank="1" showErrorMessage="1" errorTitle="Dato no válido" error="Ingresa un número mayor que cero." sqref="B11:C11 B17:C18 B14:C15" xr:uid="{00000000-0002-0000-0200-000000000000}">
      <formula1>0</formula1>
    </dataValidation>
    <dataValidation type="decimal" allowBlank="1" showErrorMessage="1" errorTitle="Dato no válido" error="Ingresa un valor numérico. La utilidad neta puede ser negativa, cero o positiva." sqref="B12:C12" xr:uid="{00000000-0002-0000-0200-000001000000}">
      <formula1>-1E+99</formula1>
      <formula2>1E+99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01_Instrucciones</vt:lpstr>
      <vt:lpstr>02_Glosario</vt:lpstr>
      <vt:lpstr>03_Analisis_DuPont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2026-06-27T01:00:51Z</dcterms:modified>
</cp:coreProperties>
</file>