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4B4EEDA3-1F9B-43D7-B36D-E41075FCA9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strucciones" sheetId="1" r:id="rId1"/>
    <sheet name="Glosario" sheetId="2" r:id="rId2"/>
    <sheet name="Comparador" sheetId="3" r:id="rId3"/>
    <sheet name="Prioridad" sheetId="4" r:id="rId4"/>
    <sheet name="Validacion" sheetId="5" r:id="rId5"/>
    <sheet name="Resumen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D9" i="6"/>
  <c r="E8" i="6"/>
  <c r="D8" i="6"/>
  <c r="E7" i="6"/>
  <c r="D7" i="6"/>
  <c r="D6" i="6"/>
  <c r="D14" i="5"/>
  <c r="D13" i="5"/>
  <c r="D12" i="5"/>
  <c r="D11" i="5"/>
  <c r="D10" i="5"/>
  <c r="D9" i="5"/>
  <c r="E7" i="5"/>
  <c r="E24" i="4"/>
  <c r="E23" i="4"/>
  <c r="E22" i="4"/>
  <c r="E21" i="4"/>
  <c r="E20" i="4"/>
  <c r="K12" i="3"/>
  <c r="E10" i="6" s="1"/>
  <c r="K11" i="3"/>
  <c r="L11" i="3" s="1"/>
  <c r="M10" i="3"/>
  <c r="L10" i="3"/>
  <c r="K10" i="3"/>
  <c r="K9" i="3"/>
  <c r="M9" i="3" s="1"/>
  <c r="K8" i="3"/>
  <c r="E6" i="6" s="1"/>
  <c r="M11" i="3" l="1"/>
  <c r="L8" i="3"/>
  <c r="L12" i="3"/>
  <c r="E9" i="6"/>
  <c r="M12" i="3"/>
  <c r="M8" i="3"/>
  <c r="L9" i="3"/>
  <c r="B5" i="4"/>
  <c r="B6" i="4" l="1"/>
  <c r="E11" i="4"/>
  <c r="D3" i="4"/>
  <c r="B6" i="6"/>
  <c r="E6" i="4" l="1"/>
  <c r="E12" i="4"/>
  <c r="E5" i="4"/>
  <c r="B11" i="4"/>
  <c r="B8" i="4"/>
  <c r="B10" i="4"/>
  <c r="E9" i="4"/>
  <c r="B7" i="4"/>
  <c r="B9" i="4"/>
  <c r="E7" i="4"/>
  <c r="E8" i="4"/>
  <c r="B14" i="4" l="1"/>
  <c r="A5" i="5" s="1"/>
  <c r="B16" i="4"/>
  <c r="B13" i="6" s="1"/>
  <c r="B5" i="6"/>
  <c r="E6" i="5"/>
  <c r="B17" i="5"/>
  <c r="B8" i="6" s="1"/>
  <c r="B18" i="5"/>
  <c r="B17" i="6" l="1"/>
  <c r="B15" i="6"/>
  <c r="B7" i="6"/>
  <c r="B19" i="5"/>
  <c r="B9" i="6"/>
</calcChain>
</file>

<file path=xl/sharedStrings.xml><?xml version="1.0" encoding="utf-8"?>
<sst xmlns="http://schemas.openxmlformats.org/spreadsheetml/2006/main" count="313" uniqueCount="266">
  <si>
    <t>Plantilla para priorizar tu primer segmento de clientes</t>
  </si>
  <si>
    <t>Guía de uso · Compara hasta 5 segmentos, identifica cuál conviene validar primero y registra la evidencia antes de invertir más tiempo.</t>
  </si>
  <si>
    <t>Qué vas a lograr</t>
  </si>
  <si>
    <t>Al terminar tendrás una prioridad de validación clara: un segmento con mejor puntaje comparativo, una frase para describirlo y una lista de vacíos que debes confirmar con clientes reales.</t>
  </si>
  <si>
    <t>Cómo usar la plantilla</t>
  </si>
  <si>
    <t>Paso</t>
  </si>
  <si>
    <t>Qué haces</t>
  </si>
  <si>
    <t>Dónde</t>
  </si>
  <si>
    <t>Resultado</t>
  </si>
  <si>
    <t>1</t>
  </si>
  <si>
    <t>Lee estas instrucciones y revisa el glosario para usar la misma escala en todos los segmentos.</t>
  </si>
  <si>
    <t>Hojas 1 y 2</t>
  </si>
  <si>
    <t>Criterios claros antes de puntuar.</t>
  </si>
  <si>
    <t>2</t>
  </si>
  <si>
    <t>Reemplaza el ejemplo de la hoja Comparador por tus propios segmentos. Edita solo las celdas azul claro.</t>
  </si>
  <si>
    <t>Hoja 3 · Comparador</t>
  </si>
  <si>
    <t>Hasta 5 opciones comparables.</t>
  </si>
  <si>
    <t>3</t>
  </si>
  <si>
    <t>Revisa el segmento con mejor promedio. Si hay empate, selecciona en la celda azul claro de Prioridad la opción con formato “N° | Segmento”.</t>
  </si>
  <si>
    <t>Hoja 4 · Prioridad</t>
  </si>
  <si>
    <t>Una hipótesis de foco comercial.</t>
  </si>
  <si>
    <t>4</t>
  </si>
  <si>
    <t>Selecciona el registro que estás validando, actualiza todos los estados y evidencias y confirma el mismo registro antes de interpretar el resultado.</t>
  </si>
  <si>
    <t>Hoja 5 · Validación</t>
  </si>
  <si>
    <t>Decisión de avanzar, ajustar o replantear.</t>
  </si>
  <si>
    <t>5</t>
  </si>
  <si>
    <t>Consulta el resumen y usa la frase final para orientar entrevistas, propuesta de valor o pruebas iniciales.</t>
  </si>
  <si>
    <t>Hoja 6 · Resumen</t>
  </si>
  <si>
    <t>Siguiente acción concreta.</t>
  </si>
  <si>
    <t>Qué puedes editar y qué conviene mantener</t>
  </si>
  <si>
    <t>Zona visual</t>
  </si>
  <si>
    <t>Qué significa</t>
  </si>
  <si>
    <t>Qué debes hacer</t>
  </si>
  <si>
    <t>Por qué</t>
  </si>
  <si>
    <t>Azul claro</t>
  </si>
  <si>
    <t>Campo de entrada</t>
  </si>
  <si>
    <t>Escribe o reemplaza los datos del ejemplo.</t>
  </si>
  <si>
    <t>Aquí capturas tus segmentos, puntajes, evidencia y vacíos.</t>
  </si>
  <si>
    <t>Gris claro</t>
  </si>
  <si>
    <t>Resultado automático</t>
  </si>
  <si>
    <t>No borres las fórmulas.</t>
  </si>
  <si>
    <t>Calcula promedio, posición, prioridad y resumen.</t>
  </si>
  <si>
    <t>Azul marino</t>
  </si>
  <si>
    <t>Título o encabezado</t>
  </si>
  <si>
    <t>No necesitas editarlo.</t>
  </si>
  <si>
    <t>Organiza la lectura y separa cada etapa.</t>
  </si>
  <si>
    <t>Cómo puntuar del 1 al 5</t>
  </si>
  <si>
    <t>Criterio</t>
  </si>
  <si>
    <t>1 · Débil o incierto</t>
  </si>
  <si>
    <t>3 · Aceptable, con barreras</t>
  </si>
  <si>
    <t>5 · Fuerte y visible</t>
  </si>
  <si>
    <t>Urgencia</t>
  </si>
  <si>
    <t>El problema puede esperar sin una consecuencia clara.</t>
  </si>
  <si>
    <t>Afecta la operación, pero no obliga a actuar de inmediato.</t>
  </si>
  <si>
    <t>Seguir igual cuesta ventas, margen, tiempo o clientes de forma frecuente.</t>
  </si>
  <si>
    <t>Impacto</t>
  </si>
  <si>
    <t>Es una incomodidad más que una pérdida real.</t>
  </si>
  <si>
    <t>Hay impacto operativo, pero no siempre se ve en dinero o tiempo.</t>
  </si>
  <si>
    <t>Genera pérdidas, errores repetidos, retrabajo o desorden evidente.</t>
  </si>
  <si>
    <t>Acceso</t>
  </si>
  <si>
    <t>Hoy es difícil ubicar o hablar con este grupo.</t>
  </si>
  <si>
    <t>Puedes llegar, pero con fricción o procesos lentos.</t>
  </si>
  <si>
    <t>Puedes contactar a este grupo por red, zona, referidos o acceso directo.</t>
  </si>
  <si>
    <t>Capacidad de compra</t>
  </si>
  <si>
    <t>El presupuesto es limitado o la decisión es muy lenta.</t>
  </si>
  <si>
    <t>Puede pagar, pero hay barreras o varios aprobadores.</t>
  </si>
  <si>
    <t>Puede pagar y decidir con poca fricción, o el decisor es accesible.</t>
  </si>
  <si>
    <t>Cómo interpretar el resultado</t>
  </si>
  <si>
    <t>Promedio</t>
  </si>
  <si>
    <t>Lectura</t>
  </si>
  <si>
    <t>Qué haces después</t>
  </si>
  <si>
    <t>4,0 a 5,0</t>
  </si>
  <si>
    <t>Prioridad alta</t>
  </si>
  <si>
    <t>Es un segmento fuerte para validar primero.</t>
  </si>
  <si>
    <t>Habla con 3 a 5 decisores y confirma el problema.</t>
  </si>
  <si>
    <t>3,0 a 3,9</t>
  </si>
  <si>
    <t>Prioridad media</t>
  </si>
  <si>
    <t>Tiene potencial, pero necesita más evidencia o un recorte mejor.</t>
  </si>
  <si>
    <t>Aclara contexto, problema o acceso antes de avanzar.</t>
  </si>
  <si>
    <t>Menos de 3,0</t>
  </si>
  <si>
    <t>Revisar</t>
  </si>
  <si>
    <t>No parece la mejor prioridad para esta etapa.</t>
  </si>
  <si>
    <t>Ajusta la definición o déjalo para después.</t>
  </si>
  <si>
    <t>Reglas importantes</t>
  </si>
  <si>
    <t>Regla</t>
  </si>
  <si>
    <t>Aplicación práctica</t>
  </si>
  <si>
    <t>Evita</t>
  </si>
  <si>
    <t>Ejemplo</t>
  </si>
  <si>
    <t>Compara solo entre 3 y 5 opciones.</t>
  </si>
  <si>
    <t>Usa un nombre único por segmento. Si comparas variantes parecidas, añade una diferencia visible en el nombre o contexto.</t>
  </si>
  <si>
    <t>Dos filas con el mismo nombre pueden confundir la selección manual.</t>
  </si>
  <si>
    <t>Tiendas de barrio con compras semanales y tiendas de barrio con reposición diaria.</t>
  </si>
  <si>
    <t>Redacta segmentos concretos.</t>
  </si>
  <si>
    <t>Sustituye el ejemplo completo. En Validación, confirma el mismo registro solo después de actualizar estados, evidencias, vacíos y prioridades.</t>
  </si>
  <si>
    <t>Mantener evidencia del ejemplo para otro segmento o confirmar sin actualizarla.</t>
  </si>
  <si>
    <t>El ejemplo cargado corresponde a una solución de control de inventario para pequeños negocios.</t>
  </si>
  <si>
    <t>Sustituye el ejemplo completo.</t>
  </si>
  <si>
    <t>Reemplaza todas las celdas azul claro de Comparador y Validación. Si cambia el segmento prioritario, borra los estados, evidencias, vacíos y prioridades antes de continuar.</t>
  </si>
  <si>
    <t>Mantener evidencia del ejemplo para otro segmento o borrar celdas grises con fórmulas.</t>
  </si>
  <si>
    <t>El ejemplo cargado es una solución de control de inventario para pequeños negocios.</t>
  </si>
  <si>
    <t>Ejemplo cargado: una herramienta simple para mejorar el control de inventario y las compras de pequeños negocios. Antes de usar el archivo, reemplaza los datos de ejemplo por los tuyos. Deja filas sin usar vacías; no elimines filas, columnas, encabezados ni celdas grises con fórmulas.</t>
  </si>
  <si>
    <t>Glosario de la plantilla</t>
  </si>
  <si>
    <t>Usa estas definiciones para puntuar todos los segmentos con la misma lógica.</t>
  </si>
  <si>
    <t>Consejo: si varias personas llenan el archivo, lean este glosario antes de puntuar. Así evitan comparar segmentos con criterios distintos.</t>
  </si>
  <si>
    <t>Término</t>
  </si>
  <si>
    <t>Qué significa aquí</t>
  </si>
  <si>
    <t>Cómo reconocerlo</t>
  </si>
  <si>
    <t>Ejemplo aplicado</t>
  </si>
  <si>
    <t>Mercado amplio</t>
  </si>
  <si>
    <t>Categoría general donde caben varios tipos de cliente.</t>
  </si>
  <si>
    <t>Suele ser una etiqueta grande como comercios, restaurantes o ecommerce.</t>
  </si>
  <si>
    <t>Pequeños negocios con inventario físico.</t>
  </si>
  <si>
    <t>Segmento de clientes</t>
  </si>
  <si>
    <t>Grupo específico dentro de un mercado amplio.</t>
  </si>
  <si>
    <t>Comparte un contexto y un problema parecido.</t>
  </si>
  <si>
    <t>Tiendas de barrio.</t>
  </si>
  <si>
    <t>Segmento prioritario para validar</t>
  </si>
  <si>
    <t>Grupo con mejor combinación de criterios para empezar.</t>
  </si>
  <si>
    <t>No está confirmado; es la primera hipótesis que conviene comprobar.</t>
  </si>
  <si>
    <t>Tiendas de barrio atendidas por su dueño.</t>
  </si>
  <si>
    <t>Contexto</t>
  </si>
  <si>
    <t>Situación concreta que vuelve más útil un segmento.</t>
  </si>
  <si>
    <t>Describe cómo opera el negocio, su tamaño o su forma de trabajar.</t>
  </si>
  <si>
    <t>Compras semanales y dueño presente en el local.</t>
  </si>
  <si>
    <t>Problema principal</t>
  </si>
  <si>
    <t>Situación que afecta la operación y que quieres comprobar.</t>
  </si>
  <si>
    <t>Debe ser visible y entendible para el cliente.</t>
  </si>
  <si>
    <t>Quiebres de stock y compras improvisadas.</t>
  </si>
  <si>
    <t>Qué tan pronto necesita resolver el problema.</t>
  </si>
  <si>
    <t>Si seguir igual un mes más genera una consecuencia clara, la urgencia sube.</t>
  </si>
  <si>
    <t>La tienda deja de vender productos solicitados.</t>
  </si>
  <si>
    <t>Cuánto le cuesta el problema al negocio.</t>
  </si>
  <si>
    <t>Se nota en dinero, tiempo, errores, merma o clientes inconformes.</t>
  </si>
  <si>
    <t>Ventas perdidas y reposición reactiva.</t>
  </si>
  <si>
    <t>Qué tan fácil es llegar hoy a ese grupo.</t>
  </si>
  <si>
    <t>Puedes identificar negocios y conversar con ellos sin una barrera alta.</t>
  </si>
  <si>
    <t>Comercios de tu zona y referidos de proveedores.</t>
  </si>
  <si>
    <t>Posibilidad de pagar y mover una decisión de compra.</t>
  </si>
  <si>
    <t>Considera presupuesto, quien decide y rapidez de aprobación.</t>
  </si>
  <si>
    <t>El dueño decide compras operativas sin varios filtros.</t>
  </si>
  <si>
    <t>Decisor de compra</t>
  </si>
  <si>
    <t>Persona que aprueba o influye directamente en la compra.</t>
  </si>
  <si>
    <t>No siempre es quien sufre el problema, pero sí quien puede mover la decisión.</t>
  </si>
  <si>
    <t>Dueño, administrador o fundador.</t>
  </si>
  <si>
    <t>Puntaje promedio</t>
  </si>
  <si>
    <t>Promedio de los cuatro criterios de 1 a 5.</t>
  </si>
  <si>
    <t>Permite comparar segmentos con la misma escala.</t>
  </si>
  <si>
    <t>4,25 sobre 5.</t>
  </si>
  <si>
    <t>Posición</t>
  </si>
  <si>
    <t>Lugar que ocupa un segmento según su puntaje.</t>
  </si>
  <si>
    <t>1 indica el promedio más alto.</t>
  </si>
  <si>
    <t>Tiendas de barrio: posición 1.</t>
  </si>
  <si>
    <t>Evidencia</t>
  </si>
  <si>
    <t>Dato concreto que respalda una respuesta o hipótesis.</t>
  </si>
  <si>
    <t>Viene de observación, experiencia o conversación con clientes.</t>
  </si>
  <si>
    <t>Tres dueños mencionan faltantes semanales.</t>
  </si>
  <si>
    <t>Vacío</t>
  </si>
  <si>
    <t>Información que aún no conoces o debes confirmar.</t>
  </si>
  <si>
    <t>Te ayuda a convertir dudas en una acción de validación.</t>
  </si>
  <si>
    <t>Definir el rango de precio aceptable.</t>
  </si>
  <si>
    <t>Validación inicial</t>
  </si>
  <si>
    <t>Revisión rápida de claridad y sustento antes de salir a entrevistar.</t>
  </si>
  <si>
    <t>No reemplaza una investigación de mercado ni ventas reales.</t>
  </si>
  <si>
    <t>Tener claridad sobre problema, acceso y decisión.</t>
  </si>
  <si>
    <t>Sí / Parcial / No</t>
  </si>
  <si>
    <t>Estados para responder las preguntas de Validacion.</t>
  </si>
  <si>
    <t>Sí = evidencia clara; Parcial = hay señales, pero faltan datos; No = no hay sustento.</t>
  </si>
  <si>
    <t>Capacidad de compra: Parcial si falta conocer el precio aceptado.</t>
  </si>
  <si>
    <t>Comparador de segmentos</t>
  </si>
  <si>
    <t>Reemplaza el ejemplo en las celdas azul claro. Los campos grises calculan el promedio, la posición y el estado automáticamente.</t>
  </si>
  <si>
    <t>Datos de entrada · describe cada segmento con claridad</t>
  </si>
  <si>
    <t>Puntajes · usa una escala de 1 a 5</t>
  </si>
  <si>
    <t>Notas / evidencia inicial</t>
  </si>
  <si>
    <t>Edita estas celdas · escribe o reemplaza el ejemplo</t>
  </si>
  <si>
    <t>Edita estas celdas · selecciona 1, 2, 3, 4 o 5</t>
  </si>
  <si>
    <t>No editar · fórmula automática</t>
  </si>
  <si>
    <t>Edita · agrega una señal, contacto o nota útil</t>
  </si>
  <si>
    <t>N°</t>
  </si>
  <si>
    <t>Segmento a evaluar</t>
  </si>
  <si>
    <t>Contexto específico</t>
  </si>
  <si>
    <t>Quién decide</t>
  </si>
  <si>
    <t>Estado</t>
  </si>
  <si>
    <t>Observaciones / evidencia</t>
  </si>
  <si>
    <t>Pequeños negocios con inventario físico</t>
  </si>
  <si>
    <t>Tiendas de barrio</t>
  </si>
  <si>
    <t>Atendidas por su dueño; compras semanales</t>
  </si>
  <si>
    <t>Quiebres de stock y compras improvisadas</t>
  </si>
  <si>
    <t>Dueño</t>
  </si>
  <si>
    <t>Conozco tiendas del sector y puedo pedir referidos locales.</t>
  </si>
  <si>
    <t>Mini mercados de barrio</t>
  </si>
  <si>
    <t>1–2 empleados; reposición frecuente</t>
  </si>
  <si>
    <t>Diferencias de inventario y compras reactivas</t>
  </si>
  <si>
    <t>Hay varios comercios en la zona, pero falta conocer su presupuesto.</t>
  </si>
  <si>
    <t>Farmacias independientes</t>
  </si>
  <si>
    <t>Una sede; surtido amplio</t>
  </si>
  <si>
    <t>Inventario lento y faltantes puntuales</t>
  </si>
  <si>
    <t>Administrador</t>
  </si>
  <si>
    <t>El problema es relevante, pero el acceso al decisor es más difícil.</t>
  </si>
  <si>
    <t>Ferreterías de barrio</t>
  </si>
  <si>
    <t>Inventario amplio; reposición por proveedor</t>
  </si>
  <si>
    <t>Productos sin visibilidad y compras tardías</t>
  </si>
  <si>
    <t>Hay proveedores del sector que podrían facilitar referencias.</t>
  </si>
  <si>
    <t>Restaurantes pequeños</t>
  </si>
  <si>
    <t>Cocina propia; compras diarias</t>
  </si>
  <si>
    <t>Merma y compras improvisadas</t>
  </si>
  <si>
    <t>El dolor es alto, pero el mensaje debe enfocarse en merma y compras.</t>
  </si>
  <si>
    <t>Prioridad de validación</t>
  </si>
  <si>
    <t>Esta hoja resume el segmento con mejor promedio. Úsalo como una hipótesis para validar, no como una decisión definitiva.</t>
  </si>
  <si>
    <t>Solo si hay empate</t>
  </si>
  <si>
    <t>Puntajes del segmento</t>
  </si>
  <si>
    <t>Promedio más alto</t>
  </si>
  <si>
    <t>Segmento</t>
  </si>
  <si>
    <t>Registro N°</t>
  </si>
  <si>
    <t>Clave única</t>
  </si>
  <si>
    <t>Definición y siguiente acción</t>
  </si>
  <si>
    <t>Definición sugerida</t>
  </si>
  <si>
    <t>Frase lista para usar</t>
  </si>
  <si>
    <t>Importante: un promedio alto no confirma que el mercado comprará tu oferta. Si hay empate, selecciona el segmento que vas a validar primero y registra evidencia nueva en la hoja Validación.</t>
  </si>
  <si>
    <t>Validación inicial del segmento</t>
  </si>
  <si>
    <t>Registra qué ya sabes y qué debes confirmar. Esta hoja no valida el mercado por sí sola: te prepara para conversar con clientes reales.</t>
  </si>
  <si>
    <t>Segmento prioritario actual</t>
  </si>
  <si>
    <t>Registro que estás validando</t>
  </si>
  <si>
    <t>1 | Tiendas de barrio</t>
  </si>
  <si>
    <t>Confirmación de evidencia</t>
  </si>
  <si>
    <t>Pregunta de validación</t>
  </si>
  <si>
    <t>Puntaje</t>
  </si>
  <si>
    <t>Qué evidencia tienes hoy</t>
  </si>
  <si>
    <t>Qué falta aclarar</t>
  </si>
  <si>
    <t>Prioridad</t>
  </si>
  <si>
    <t>¿El problema ocurre con frecuencia suficiente como para mover una decisión pronto?</t>
  </si>
  <si>
    <t>Sí</t>
  </si>
  <si>
    <t>En tiendas de barrio los faltantes se detectan varias veces al mes cuando no se puede atender un pedido frecuente.</t>
  </si>
  <si>
    <t>Medir la frecuencia en 3 a 5 tiendas.</t>
  </si>
  <si>
    <t>Alta</t>
  </si>
  <si>
    <t>¿El impacto se nota en ventas, margen, tiempo o clientes?</t>
  </si>
  <si>
    <t>Cada faltante implica una venta no realizada y una compra de última hora para reponer.</t>
  </si>
  <si>
    <t>Estimar el impacto promedio en ventas o margen.</t>
  </si>
  <si>
    <t>¿Puedes identificar al menos 10 negocios de este segmento sin una búsqueda compleja?</t>
  </si>
  <si>
    <t>Hay tiendas de barrio en el sector y contactos posibles mediante proveedores locales.</t>
  </si>
  <si>
    <t>Armar una lista inicial de 10 negocios concretos.</t>
  </si>
  <si>
    <t>Media</t>
  </si>
  <si>
    <t>¿Puedes hablar con quien decide o influye en la compra?</t>
  </si>
  <si>
    <t>El dueño suele estar presente en el local y autoriza compras operativas.</t>
  </si>
  <si>
    <t>Confirmar horarios y forma de contacto más efectiva.</t>
  </si>
  <si>
    <t>¿Conoces el presupuesto o proceso de compra de este segmento?</t>
  </si>
  <si>
    <t>Parcial</t>
  </si>
  <si>
    <t>El gasto debe ser bajo y el beneficio debe verse rápido.</t>
  </si>
  <si>
    <t>Definir el rango de precio aceptable y las barreras de compra.</t>
  </si>
  <si>
    <t>¿Tienes ejemplos reales, cercanos u observables del problema?</t>
  </si>
  <si>
    <t>Hay observaciones y experiencias cercanas, pero faltan entrevistas documentadas.</t>
  </si>
  <si>
    <t>Realizar 3 a 5 conversaciones y registrar frases concretas.</t>
  </si>
  <si>
    <t>Resultado de la validación inicial</t>
  </si>
  <si>
    <t>Puntaje de validación</t>
  </si>
  <si>
    <t>Resumen y siguiente paso</t>
  </si>
  <si>
    <t>Aquí encontrarás la prioridad de validación, la evidencia pendiente y la acción concreta para avanzar.</t>
  </si>
  <si>
    <t>Tu decisión de enfoque</t>
  </si>
  <si>
    <t>Segmentos ingresados</t>
  </si>
  <si>
    <t>Segmento prioritario</t>
  </si>
  <si>
    <t>Puntaje del comparador</t>
  </si>
  <si>
    <t>Estado de validación</t>
  </si>
  <si>
    <t>Decisión recomendada</t>
  </si>
  <si>
    <t>Frase de foco y próxima acción</t>
  </si>
  <si>
    <t>Frase de foco</t>
  </si>
  <si>
    <t>Próximo paso</t>
  </si>
  <si>
    <t>Vacío prioritario</t>
  </si>
  <si>
    <t>Recuerda: esta plantilla sirve para elegir dónde empezar a validar. No confirma que el mercado comprará tu oferta. Usa el resultado para orientar entrevistas, una propuesta de valor y una primera prueba.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</si>
</sst>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name val="Carlito"/>
    </font>
    <font>
      <b/>
      <sz val="16"/>
      <color rgb="FFFFFFFF"/>
      <name val="Aptos Display"/>
    </font>
    <font>
      <sz val="10"/>
      <color rgb="FFFFFFFF"/>
      <name val="Aptos"/>
    </font>
    <font>
      <b/>
      <sz val="11"/>
      <color rgb="FFFFFFFF"/>
      <name val="Aptos"/>
    </font>
    <font>
      <sz val="10"/>
      <color rgb="FF16324F"/>
      <name val="Aptos"/>
    </font>
    <font>
      <b/>
      <sz val="10"/>
      <color rgb="FFFFFFFF"/>
      <name val="Aptos"/>
    </font>
    <font>
      <b/>
      <sz val="10"/>
      <color rgb="FF16324F"/>
      <name val="Aptos"/>
    </font>
    <font>
      <b/>
      <sz val="10"/>
      <color rgb="FFA85F00"/>
      <name val="Aptos"/>
    </font>
    <font>
      <b/>
      <sz val="11"/>
      <color rgb="FFFFFFFF"/>
      <name val="Carlito"/>
    </font>
    <font>
      <b/>
      <sz val="11"/>
      <color rgb="FF183B5B"/>
      <name val="Carlito"/>
    </font>
    <font>
      <sz val="11"/>
      <color rgb="FF183B5B"/>
      <name val="Carlito"/>
    </font>
    <font>
      <b/>
      <sz val="10"/>
      <color rgb="FF183B5B"/>
      <name val="Aptos"/>
    </font>
    <font>
      <sz val="10"/>
      <color rgb="FF183B5B"/>
      <name val="Aptos"/>
    </font>
    <font>
      <sz val="10"/>
      <color rgb="FF183B5B"/>
      <name val="Carlito"/>
    </font>
    <font>
      <b/>
      <sz val="10"/>
      <color rgb="FF183B5B"/>
      <name val="Carlito"/>
    </font>
    <font>
      <sz val="8"/>
      <color rgb="FFFFFFFF"/>
      <name val="Carlito"/>
    </font>
    <font>
      <b/>
      <sz val="9"/>
      <color rgb="FF1F2937"/>
      <name val="Carlito"/>
    </font>
    <font>
      <b/>
      <sz val="9"/>
      <color rgb="FFFFFFFF"/>
      <name val="Aptos"/>
    </font>
    <font>
      <b/>
      <i/>
      <sz val="9"/>
      <color rgb="FFFFFFFF"/>
      <name val="Carlito"/>
    </font>
    <font>
      <b/>
      <sz val="10"/>
      <color rgb="FF0B1F3A"/>
      <name val="Aptos"/>
    </font>
    <font>
      <sz val="9"/>
      <color rgb="FF1F2937"/>
      <name val="Aptos"/>
    </font>
    <font>
      <i/>
      <sz val="9"/>
      <color rgb="FF1F2937"/>
      <name val="Carlito"/>
    </font>
    <font>
      <b/>
      <i/>
      <sz val="10"/>
      <color rgb="FF0B1F3A"/>
      <name val="Carlito"/>
    </font>
    <font>
      <b/>
      <sz val="16"/>
      <color rgb="FFFFFFFF"/>
      <name val="Aptos Display"/>
      <family val="2"/>
    </font>
  </fonts>
  <fills count="24">
    <fill>
      <patternFill patternType="none"/>
    </fill>
    <fill>
      <patternFill patternType="gray125"/>
    </fill>
    <fill>
      <patternFill patternType="solid">
        <fgColor rgb="FF002B5B"/>
      </patternFill>
    </fill>
    <fill>
      <patternFill patternType="solid">
        <fgColor rgb="FF001B3A"/>
      </patternFill>
    </fill>
    <fill>
      <patternFill patternType="solid">
        <fgColor rgb="FFEAF3FB"/>
      </patternFill>
    </fill>
    <fill>
      <patternFill patternType="solid">
        <fgColor rgb="FF0B5F9E"/>
      </patternFill>
    </fill>
    <fill>
      <patternFill patternType="solid">
        <fgColor rgb="FFEAF4FF"/>
      </patternFill>
    </fill>
    <fill>
      <patternFill patternType="solid">
        <fgColor rgb="FFF2F5F8"/>
      </patternFill>
    </fill>
    <fill>
      <patternFill patternType="solid">
        <fgColor rgb="FFDCECF8"/>
      </patternFill>
    </fill>
    <fill>
      <patternFill patternType="solid">
        <fgColor rgb="FF002B5B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1B3A"/>
        <bgColor indexed="64"/>
      </patternFill>
    </fill>
    <fill>
      <patternFill patternType="solid">
        <fgColor rgb="FFEAF3FB"/>
        <bgColor indexed="64"/>
      </patternFill>
    </fill>
    <fill>
      <patternFill patternType="solid">
        <fgColor rgb="FF0B5F9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4FF"/>
        <bgColor indexed="64"/>
      </patternFill>
    </fill>
    <fill>
      <patternFill patternType="solid">
        <fgColor rgb="FFF2F5F8"/>
        <bgColor indexed="64"/>
      </patternFill>
    </fill>
    <fill>
      <patternFill patternType="solid">
        <fgColor rgb="FFFFF7E6"/>
        <bgColor indexed="64"/>
      </patternFill>
    </fill>
    <fill>
      <patternFill patternType="solid">
        <fgColor rgb="FF0B3B73"/>
        <bgColor indexed="64"/>
      </patternFill>
    </fill>
    <fill>
      <patternFill patternType="solid">
        <fgColor rgb="FFDCECF8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F2F4F7"/>
        <bgColor indexed="64"/>
      </patternFill>
    </fill>
    <fill>
      <patternFill patternType="solid">
        <fgColor rgb="FF0B1F3A"/>
        <bgColor indexed="64"/>
      </patternFill>
    </fill>
    <fill>
      <patternFill patternType="solid">
        <fgColor rgb="FFDCEEFF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2" fontId="4" fillId="7" borderId="7" xfId="0" applyNumberFormat="1" applyFont="1" applyFill="1" applyBorder="1" applyAlignment="1">
      <alignment horizontal="center" vertical="center" wrapText="1"/>
    </xf>
    <xf numFmtId="2" fontId="4" fillId="7" borderId="10" xfId="0" applyNumberFormat="1" applyFont="1" applyFill="1" applyBorder="1" applyAlignment="1">
      <alignment horizontal="center" vertical="center" wrapText="1"/>
    </xf>
    <xf numFmtId="2" fontId="4" fillId="7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8" borderId="0" xfId="0" applyFont="1" applyFill="1" applyAlignment="1">
      <alignment horizontal="left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left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left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8" borderId="16" xfId="0" applyFont="1" applyFill="1" applyBorder="1" applyAlignment="1">
      <alignment horizontal="left" vertical="center" wrapText="1"/>
    </xf>
    <xf numFmtId="0" fontId="4" fillId="8" borderId="1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9" borderId="2" xfId="0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left" vertical="center" wrapText="1"/>
    </xf>
    <xf numFmtId="0" fontId="0" fillId="10" borderId="0" xfId="0" applyFill="1"/>
    <xf numFmtId="0" fontId="2" fillId="11" borderId="1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left" vertical="center" wrapText="1"/>
    </xf>
    <xf numFmtId="0" fontId="2" fillId="11" borderId="3" xfId="0" applyFont="1" applyFill="1" applyBorder="1" applyAlignment="1">
      <alignment horizontal="left" vertical="center" wrapText="1"/>
    </xf>
    <xf numFmtId="0" fontId="0" fillId="10" borderId="0" xfId="0" applyFill="1" applyAlignment="1">
      <alignment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9" borderId="3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12" borderId="3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left" vertical="center" wrapText="1"/>
    </xf>
    <xf numFmtId="0" fontId="4" fillId="14" borderId="9" xfId="0" applyFont="1" applyFill="1" applyBorder="1" applyAlignment="1">
      <alignment horizontal="left" vertical="center" wrapText="1"/>
    </xf>
    <xf numFmtId="0" fontId="6" fillId="12" borderId="16" xfId="0" applyFont="1" applyFill="1" applyBorder="1" applyAlignment="1">
      <alignment horizontal="center" vertical="center" wrapText="1"/>
    </xf>
    <xf numFmtId="0" fontId="4" fillId="14" borderId="0" xfId="0" applyFont="1" applyFill="1" applyAlignment="1">
      <alignment horizontal="left" vertical="center" wrapText="1"/>
    </xf>
    <xf numFmtId="0" fontId="4" fillId="14" borderId="11" xfId="0" applyFont="1" applyFill="1" applyBorder="1" applyAlignment="1">
      <alignment horizontal="left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left" vertical="center" wrapText="1"/>
    </xf>
    <xf numFmtId="0" fontId="4" fillId="14" borderId="14" xfId="0" applyFont="1" applyFill="1" applyBorder="1" applyAlignment="1">
      <alignment horizontal="left" vertical="center" wrapText="1"/>
    </xf>
    <xf numFmtId="0" fontId="14" fillId="12" borderId="0" xfId="0" applyFont="1" applyFill="1" applyAlignment="1">
      <alignment horizontal="center" vertical="center" wrapText="1"/>
    </xf>
    <xf numFmtId="0" fontId="13" fillId="14" borderId="0" xfId="0" applyFont="1" applyFill="1" applyAlignment="1">
      <alignment horizontal="left" vertical="center" wrapText="1"/>
    </xf>
    <xf numFmtId="0" fontId="6" fillId="15" borderId="18" xfId="0" applyFont="1" applyFill="1" applyBorder="1" applyAlignment="1">
      <alignment horizontal="left" vertical="center" wrapText="1"/>
    </xf>
    <xf numFmtId="0" fontId="6" fillId="16" borderId="18" xfId="0" applyFont="1" applyFill="1" applyBorder="1" applyAlignment="1">
      <alignment horizontal="left" vertical="center" wrapText="1"/>
    </xf>
    <xf numFmtId="0" fontId="5" fillId="9" borderId="18" xfId="0" applyFont="1" applyFill="1" applyBorder="1" applyAlignment="1">
      <alignment horizontal="left" vertical="center" wrapText="1"/>
    </xf>
    <xf numFmtId="0" fontId="6" fillId="12" borderId="15" xfId="0" applyFont="1" applyFill="1" applyBorder="1" applyAlignment="1">
      <alignment horizontal="left" vertical="center" wrapText="1"/>
    </xf>
    <xf numFmtId="0" fontId="6" fillId="12" borderId="16" xfId="0" applyFont="1" applyFill="1" applyBorder="1" applyAlignment="1">
      <alignment horizontal="left" vertical="center" wrapText="1"/>
    </xf>
    <xf numFmtId="0" fontId="6" fillId="12" borderId="17" xfId="0" applyFont="1" applyFill="1" applyBorder="1" applyAlignment="1">
      <alignment horizontal="left" vertical="center" wrapText="1"/>
    </xf>
    <xf numFmtId="0" fontId="6" fillId="12" borderId="0" xfId="0" applyFont="1" applyFill="1" applyAlignment="1">
      <alignment horizontal="left" vertical="center" wrapText="1"/>
    </xf>
    <xf numFmtId="0" fontId="7" fillId="17" borderId="1" xfId="0" applyFont="1" applyFill="1" applyBorder="1" applyAlignment="1">
      <alignment horizontal="left" vertical="center" wrapText="1"/>
    </xf>
    <xf numFmtId="0" fontId="7" fillId="17" borderId="2" xfId="0" applyFont="1" applyFill="1" applyBorder="1" applyAlignment="1">
      <alignment horizontal="left" vertical="center" wrapText="1"/>
    </xf>
    <xf numFmtId="0" fontId="7" fillId="17" borderId="3" xfId="0" applyFont="1" applyFill="1" applyBorder="1" applyAlignment="1">
      <alignment horizontal="left" vertical="center" wrapText="1"/>
    </xf>
    <xf numFmtId="0" fontId="4" fillId="12" borderId="4" xfId="0" applyFont="1" applyFill="1" applyBorder="1" applyAlignment="1">
      <alignment horizontal="left" vertical="center" wrapText="1"/>
    </xf>
    <xf numFmtId="0" fontId="4" fillId="12" borderId="5" xfId="0" applyFont="1" applyFill="1" applyBorder="1" applyAlignment="1">
      <alignment horizontal="left" vertical="center" wrapText="1"/>
    </xf>
    <xf numFmtId="0" fontId="4" fillId="12" borderId="6" xfId="0" applyFont="1" applyFill="1" applyBorder="1" applyAlignment="1">
      <alignment horizontal="left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15" fillId="14" borderId="0" xfId="0" applyFont="1" applyFill="1"/>
    <xf numFmtId="0" fontId="1" fillId="9" borderId="1" xfId="0" applyFont="1" applyFill="1" applyBorder="1" applyAlignment="1" applyProtection="1">
      <alignment horizontal="left" vertical="center" wrapText="1"/>
      <protection locked="0"/>
    </xf>
    <xf numFmtId="0" fontId="1" fillId="9" borderId="2" xfId="0" applyFont="1" applyFill="1" applyBorder="1" applyAlignment="1" applyProtection="1">
      <alignment horizontal="left" vertical="center" wrapText="1"/>
      <protection locked="0"/>
    </xf>
    <xf numFmtId="0" fontId="1" fillId="9" borderId="3" xfId="0" applyFont="1" applyFill="1" applyBorder="1" applyAlignment="1" applyProtection="1">
      <alignment horizontal="left" vertical="center" wrapText="1"/>
      <protection locked="0"/>
    </xf>
    <xf numFmtId="0" fontId="2" fillId="11" borderId="1" xfId="0" applyFont="1" applyFill="1" applyBorder="1" applyAlignment="1" applyProtection="1">
      <alignment horizontal="left" vertical="center" wrapText="1"/>
      <protection locked="0"/>
    </xf>
    <xf numFmtId="0" fontId="2" fillId="11" borderId="2" xfId="0" applyFont="1" applyFill="1" applyBorder="1" applyAlignment="1" applyProtection="1">
      <alignment horizontal="left" vertical="center" wrapText="1"/>
      <protection locked="0"/>
    </xf>
    <xf numFmtId="0" fontId="2" fillId="11" borderId="3" xfId="0" applyFont="1" applyFill="1" applyBorder="1" applyAlignment="1" applyProtection="1">
      <alignment horizontal="left" vertical="center" wrapText="1"/>
      <protection locked="0"/>
    </xf>
    <xf numFmtId="0" fontId="8" fillId="18" borderId="0" xfId="0" applyFont="1" applyFill="1" applyAlignment="1" applyProtection="1">
      <alignment horizontal="left" vertical="center" wrapText="1"/>
      <protection locked="0"/>
    </xf>
    <xf numFmtId="0" fontId="9" fillId="19" borderId="0" xfId="0" applyFont="1" applyFill="1" applyAlignment="1" applyProtection="1">
      <alignment horizontal="left" vertical="center" wrapText="1"/>
      <protection locked="0"/>
    </xf>
    <xf numFmtId="0" fontId="10" fillId="20" borderId="0" xfId="0" applyFont="1" applyFill="1" applyAlignment="1" applyProtection="1">
      <alignment horizontal="left" vertical="center" wrapText="1"/>
      <protection locked="0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0" fillId="10" borderId="0" xfId="0" applyFill="1" applyAlignment="1" applyProtection="1">
      <alignment wrapText="1"/>
      <protection locked="0"/>
    </xf>
    <xf numFmtId="0" fontId="3" fillId="9" borderId="1" xfId="0" applyFont="1" applyFill="1" applyBorder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6" fillId="12" borderId="15" xfId="0" applyFont="1" applyFill="1" applyBorder="1" applyAlignment="1" applyProtection="1">
      <alignment horizontal="left" vertical="center" wrapText="1"/>
      <protection locked="0"/>
    </xf>
    <xf numFmtId="2" fontId="4" fillId="20" borderId="15" xfId="0" applyNumberFormat="1" applyFont="1" applyFill="1" applyBorder="1" applyAlignment="1" applyProtection="1">
      <alignment horizontal="left" vertical="center" wrapText="1"/>
      <protection locked="0"/>
    </xf>
    <xf numFmtId="0" fontId="6" fillId="20" borderId="15" xfId="0" applyFont="1" applyFill="1" applyBorder="1" applyAlignment="1" applyProtection="1">
      <alignment horizontal="center" vertical="center" wrapText="1"/>
      <protection locked="0"/>
    </xf>
    <xf numFmtId="0" fontId="6" fillId="12" borderId="16" xfId="0" applyFont="1" applyFill="1" applyBorder="1" applyAlignment="1" applyProtection="1">
      <alignment horizontal="left" vertical="center" wrapText="1"/>
      <protection locked="0"/>
    </xf>
    <xf numFmtId="0" fontId="4" fillId="20" borderId="16" xfId="0" applyFont="1" applyFill="1" applyBorder="1" applyAlignment="1" applyProtection="1">
      <alignment horizontal="left" vertical="center" wrapText="1"/>
      <protection locked="0"/>
    </xf>
    <xf numFmtId="0" fontId="6" fillId="20" borderId="16" xfId="0" applyFont="1" applyFill="1" applyBorder="1" applyAlignment="1" applyProtection="1">
      <alignment horizontal="center" vertical="center" wrapText="1"/>
      <protection locked="0"/>
    </xf>
    <xf numFmtId="0" fontId="6" fillId="12" borderId="17" xfId="0" applyFont="1" applyFill="1" applyBorder="1" applyAlignment="1" applyProtection="1">
      <alignment horizontal="left" vertical="center" wrapText="1"/>
      <protection locked="0"/>
    </xf>
    <xf numFmtId="0" fontId="6" fillId="20" borderId="17" xfId="0" applyFont="1" applyFill="1" applyBorder="1" applyAlignment="1" applyProtection="1">
      <alignment horizontal="center" vertical="center" wrapText="1"/>
      <protection locked="0"/>
    </xf>
    <xf numFmtId="0" fontId="4" fillId="20" borderId="17" xfId="0" applyFont="1" applyFill="1" applyBorder="1" applyAlignment="1" applyProtection="1">
      <alignment horizontal="left" vertical="center" wrapText="1"/>
      <protection locked="0"/>
    </xf>
    <xf numFmtId="0" fontId="16" fillId="21" borderId="0" xfId="0" applyFont="1" applyFill="1" applyAlignment="1" applyProtection="1">
      <alignment horizontal="center" wrapText="1"/>
      <protection locked="0"/>
    </xf>
    <xf numFmtId="0" fontId="0" fillId="20" borderId="0" xfId="0" applyFill="1" applyAlignment="1" applyProtection="1">
      <alignment wrapText="1"/>
      <protection locked="0"/>
    </xf>
    <xf numFmtId="0" fontId="3" fillId="20" borderId="2" xfId="0" applyFont="1" applyFill="1" applyBorder="1" applyAlignment="1" applyProtection="1">
      <alignment horizontal="left" vertical="center" wrapText="1"/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6" fillId="12" borderId="18" xfId="0" applyFont="1" applyFill="1" applyBorder="1" applyAlignment="1" applyProtection="1">
      <alignment horizontal="left" vertical="center" wrapText="1"/>
      <protection locked="0"/>
    </xf>
    <xf numFmtId="0" fontId="4" fillId="20" borderId="1" xfId="0" applyFont="1" applyFill="1" applyBorder="1" applyAlignment="1" applyProtection="1">
      <alignment horizontal="left" vertical="center" wrapText="1"/>
      <protection locked="0"/>
    </xf>
    <xf numFmtId="0" fontId="4" fillId="16" borderId="2" xfId="0" applyFont="1" applyFill="1" applyBorder="1" applyAlignment="1" applyProtection="1">
      <alignment horizontal="left" vertical="center" wrapText="1"/>
      <protection locked="0"/>
    </xf>
    <xf numFmtId="0" fontId="4" fillId="16" borderId="3" xfId="0" applyFont="1" applyFill="1" applyBorder="1" applyAlignment="1" applyProtection="1">
      <alignment horizontal="left" vertical="center" wrapText="1"/>
      <protection locked="0"/>
    </xf>
    <xf numFmtId="0" fontId="7" fillId="17" borderId="1" xfId="0" applyFont="1" applyFill="1" applyBorder="1" applyAlignment="1" applyProtection="1">
      <alignment horizontal="left" vertical="center" wrapText="1"/>
      <protection locked="0"/>
    </xf>
    <xf numFmtId="0" fontId="7" fillId="17" borderId="2" xfId="0" applyFont="1" applyFill="1" applyBorder="1" applyAlignment="1" applyProtection="1">
      <alignment horizontal="left" vertical="center" wrapText="1"/>
      <protection locked="0"/>
    </xf>
    <xf numFmtId="0" fontId="7" fillId="17" borderId="3" xfId="0" applyFont="1" applyFill="1" applyBorder="1" applyAlignment="1" applyProtection="1">
      <alignment horizontal="left" vertical="center" wrapText="1"/>
      <protection locked="0"/>
    </xf>
    <xf numFmtId="0" fontId="0" fillId="10" borderId="0" xfId="0" applyFill="1" applyProtection="1">
      <protection locked="0"/>
    </xf>
    <xf numFmtId="0" fontId="6" fillId="16" borderId="1" xfId="0" applyFont="1" applyFill="1" applyBorder="1" applyAlignment="1" applyProtection="1">
      <alignment horizontal="left" vertical="center" wrapText="1"/>
      <protection locked="0"/>
    </xf>
    <xf numFmtId="0" fontId="6" fillId="16" borderId="2" xfId="0" applyFont="1" applyFill="1" applyBorder="1" applyAlignment="1" applyProtection="1">
      <alignment horizontal="left" vertical="center" wrapText="1"/>
      <protection locked="0"/>
    </xf>
    <xf numFmtId="0" fontId="6" fillId="16" borderId="3" xfId="0" applyFont="1" applyFill="1" applyBorder="1" applyAlignment="1" applyProtection="1">
      <alignment horizontal="left" vertical="center" wrapText="1"/>
      <protection locked="0"/>
    </xf>
    <xf numFmtId="0" fontId="17" fillId="22" borderId="0" xfId="0" applyFont="1" applyFill="1" applyAlignment="1" applyProtection="1">
      <alignment horizontal="left" vertical="center" wrapText="1"/>
      <protection locked="0"/>
    </xf>
    <xf numFmtId="0" fontId="19" fillId="23" borderId="0" xfId="0" applyFont="1" applyFill="1" applyAlignment="1" applyProtection="1">
      <alignment horizontal="left" vertical="center" wrapText="1"/>
      <protection locked="0"/>
    </xf>
    <xf numFmtId="0" fontId="20" fillId="21" borderId="0" xfId="0" applyFont="1" applyFill="1" applyAlignment="1" applyProtection="1">
      <alignment horizontal="left" vertical="center" wrapText="1"/>
      <protection locked="0"/>
    </xf>
    <xf numFmtId="0" fontId="18" fillId="22" borderId="0" xfId="0" applyFont="1" applyFill="1" applyAlignment="1" applyProtection="1">
      <alignment vertical="center" wrapText="1"/>
      <protection locked="0"/>
    </xf>
    <xf numFmtId="0" fontId="22" fillId="23" borderId="0" xfId="0" applyFont="1" applyFill="1" applyAlignment="1" applyProtection="1">
      <alignment vertical="center" wrapText="1"/>
      <protection locked="0"/>
    </xf>
    <xf numFmtId="0" fontId="21" fillId="21" borderId="0" xfId="0" applyFont="1" applyFill="1" applyAlignment="1" applyProtection="1">
      <alignment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0" fontId="5" fillId="9" borderId="3" xfId="0" applyFont="1" applyFill="1" applyBorder="1" applyAlignment="1" applyProtection="1">
      <alignment horizontal="center" vertical="center" wrapText="1"/>
      <protection locked="0"/>
    </xf>
    <xf numFmtId="0" fontId="6" fillId="12" borderId="15" xfId="0" applyFont="1" applyFill="1" applyBorder="1" applyAlignment="1" applyProtection="1">
      <alignment horizontal="center" vertical="center" wrapText="1"/>
      <protection locked="0"/>
    </xf>
    <xf numFmtId="0" fontId="4" fillId="15" borderId="8" xfId="0" applyFont="1" applyFill="1" applyBorder="1" applyAlignment="1" applyProtection="1">
      <alignment horizontal="left" vertical="center" wrapText="1"/>
      <protection locked="0"/>
    </xf>
    <xf numFmtId="0" fontId="6" fillId="19" borderId="15" xfId="0" applyFont="1" applyFill="1" applyBorder="1" applyAlignment="1" applyProtection="1">
      <alignment horizontal="center" vertical="center" wrapText="1"/>
      <protection locked="0"/>
    </xf>
    <xf numFmtId="0" fontId="6" fillId="16" borderId="15" xfId="0" applyFont="1" applyFill="1" applyBorder="1" applyAlignment="1" applyProtection="1">
      <alignment horizontal="center" vertical="center" wrapText="1"/>
      <protection locked="0"/>
    </xf>
    <xf numFmtId="0" fontId="4" fillId="19" borderId="7" xfId="0" applyFont="1" applyFill="1" applyBorder="1" applyAlignment="1" applyProtection="1">
      <alignment horizontal="left" vertical="center" wrapText="1"/>
      <protection locked="0"/>
    </xf>
    <xf numFmtId="0" fontId="4" fillId="19" borderId="8" xfId="0" applyFont="1" applyFill="1" applyBorder="1" applyAlignment="1" applyProtection="1">
      <alignment horizontal="left" vertical="center" wrapText="1"/>
      <protection locked="0"/>
    </xf>
    <xf numFmtId="0" fontId="6" fillId="12" borderId="16" xfId="0" applyFont="1" applyFill="1" applyBorder="1" applyAlignment="1" applyProtection="1">
      <alignment horizontal="center" vertical="center" wrapText="1"/>
      <protection locked="0"/>
    </xf>
    <xf numFmtId="0" fontId="4" fillId="15" borderId="0" xfId="0" applyFont="1" applyFill="1" applyAlignment="1" applyProtection="1">
      <alignment horizontal="left" vertical="center" wrapText="1"/>
      <protection locked="0"/>
    </xf>
    <xf numFmtId="0" fontId="6" fillId="19" borderId="16" xfId="0" applyFont="1" applyFill="1" applyBorder="1" applyAlignment="1" applyProtection="1">
      <alignment horizontal="center" vertical="center" wrapText="1"/>
      <protection locked="0"/>
    </xf>
    <xf numFmtId="0" fontId="6" fillId="16" borderId="16" xfId="0" applyFont="1" applyFill="1" applyBorder="1" applyAlignment="1" applyProtection="1">
      <alignment horizontal="center" vertical="center" wrapText="1"/>
      <protection locked="0"/>
    </xf>
    <xf numFmtId="0" fontId="4" fillId="19" borderId="10" xfId="0" applyFont="1" applyFill="1" applyBorder="1" applyAlignment="1" applyProtection="1">
      <alignment horizontal="left" vertical="center" wrapText="1"/>
      <protection locked="0"/>
    </xf>
    <xf numFmtId="0" fontId="4" fillId="19" borderId="0" xfId="0" applyFont="1" applyFill="1" applyAlignment="1" applyProtection="1">
      <alignment horizontal="left" vertical="center" wrapText="1"/>
      <protection locked="0"/>
    </xf>
    <xf numFmtId="0" fontId="6" fillId="12" borderId="17" xfId="0" applyFont="1" applyFill="1" applyBorder="1" applyAlignment="1" applyProtection="1">
      <alignment horizontal="center" vertical="center" wrapText="1"/>
      <protection locked="0"/>
    </xf>
    <xf numFmtId="0" fontId="4" fillId="15" borderId="13" xfId="0" applyFont="1" applyFill="1" applyBorder="1" applyAlignment="1" applyProtection="1">
      <alignment horizontal="left" vertical="center" wrapText="1"/>
      <protection locked="0"/>
    </xf>
    <xf numFmtId="0" fontId="6" fillId="19" borderId="17" xfId="0" applyFont="1" applyFill="1" applyBorder="1" applyAlignment="1" applyProtection="1">
      <alignment horizontal="center" vertical="center" wrapText="1"/>
      <protection locked="0"/>
    </xf>
    <xf numFmtId="0" fontId="6" fillId="16" borderId="17" xfId="0" applyFont="1" applyFill="1" applyBorder="1" applyAlignment="1" applyProtection="1">
      <alignment horizontal="center" vertical="center" wrapText="1"/>
      <protection locked="0"/>
    </xf>
    <xf numFmtId="0" fontId="4" fillId="19" borderId="12" xfId="0" applyFont="1" applyFill="1" applyBorder="1" applyAlignment="1" applyProtection="1">
      <alignment horizontal="left" vertical="center" wrapText="1"/>
      <protection locked="0"/>
    </xf>
    <xf numFmtId="0" fontId="4" fillId="19" borderId="13" xfId="0" applyFont="1" applyFill="1" applyBorder="1" applyAlignment="1" applyProtection="1">
      <alignment horizontal="left" vertical="center" wrapText="1"/>
      <protection locked="0"/>
    </xf>
    <xf numFmtId="0" fontId="11" fillId="12" borderId="15" xfId="0" applyFont="1" applyFill="1" applyBorder="1" applyAlignment="1" applyProtection="1">
      <alignment horizontal="left" vertical="center" wrapText="1"/>
      <protection locked="0"/>
    </xf>
    <xf numFmtId="0" fontId="12" fillId="20" borderId="8" xfId="0" applyFont="1" applyFill="1" applyBorder="1" applyAlignment="1" applyProtection="1">
      <alignment horizontal="left" vertical="center" wrapText="1"/>
      <protection locked="0"/>
    </xf>
    <xf numFmtId="0" fontId="12" fillId="20" borderId="9" xfId="0" applyFont="1" applyFill="1" applyBorder="1" applyAlignment="1" applyProtection="1">
      <alignment horizontal="left" vertical="center" wrapText="1"/>
      <protection locked="0"/>
    </xf>
    <xf numFmtId="0" fontId="11" fillId="12" borderId="16" xfId="0" applyFont="1" applyFill="1" applyBorder="1" applyAlignment="1" applyProtection="1">
      <alignment horizontal="left" vertical="center" wrapText="1"/>
      <protection locked="0"/>
    </xf>
    <xf numFmtId="0" fontId="12" fillId="20" borderId="0" xfId="0" applyFont="1" applyFill="1" applyAlignment="1" applyProtection="1">
      <alignment horizontal="left" vertical="center" wrapText="1"/>
      <protection locked="0"/>
    </xf>
    <xf numFmtId="0" fontId="12" fillId="20" borderId="11" xfId="0" applyFont="1" applyFill="1" applyBorder="1" applyAlignment="1" applyProtection="1">
      <alignment horizontal="left" vertical="center" wrapText="1"/>
      <protection locked="0"/>
    </xf>
    <xf numFmtId="0" fontId="11" fillId="12" borderId="17" xfId="0" applyFont="1" applyFill="1" applyBorder="1" applyAlignment="1" applyProtection="1">
      <alignment horizontal="left" vertical="center" wrapText="1"/>
      <protection locked="0"/>
    </xf>
    <xf numFmtId="0" fontId="12" fillId="20" borderId="13" xfId="0" applyFont="1" applyFill="1" applyBorder="1" applyAlignment="1" applyProtection="1">
      <alignment horizontal="left" vertical="center" wrapText="1"/>
      <protection locked="0"/>
    </xf>
    <xf numFmtId="0" fontId="12" fillId="20" borderId="14" xfId="0" applyFont="1" applyFill="1" applyBorder="1" applyAlignment="1" applyProtection="1">
      <alignment horizontal="left" vertical="center" wrapText="1"/>
      <protection locked="0"/>
    </xf>
    <xf numFmtId="0" fontId="23" fillId="9" borderId="1" xfId="0" applyFont="1" applyFill="1" applyBorder="1" applyAlignment="1" applyProtection="1">
      <alignment horizontal="left" vertical="center" wrapText="1"/>
      <protection locked="0"/>
    </xf>
    <xf numFmtId="0" fontId="4" fillId="20" borderId="15" xfId="0" applyFont="1" applyFill="1" applyBorder="1" applyAlignment="1" applyProtection="1">
      <alignment horizontal="left" vertical="center" wrapText="1"/>
      <protection locked="0"/>
    </xf>
    <xf numFmtId="0" fontId="5" fillId="13" borderId="1" xfId="0" applyFont="1" applyFill="1" applyBorder="1" applyAlignment="1" applyProtection="1">
      <alignment horizontal="center" vertical="center" wrapText="1"/>
      <protection locked="0"/>
    </xf>
    <xf numFmtId="0" fontId="5" fillId="13" borderId="3" xfId="0" applyFont="1" applyFill="1" applyBorder="1" applyAlignment="1" applyProtection="1">
      <alignment horizontal="center" vertical="center" wrapText="1"/>
      <protection locked="0"/>
    </xf>
    <xf numFmtId="2" fontId="4" fillId="20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14" borderId="7" xfId="0" applyFont="1" applyFill="1" applyBorder="1" applyAlignment="1" applyProtection="1">
      <alignment horizontal="left" vertical="center" wrapText="1"/>
      <protection locked="0"/>
    </xf>
    <xf numFmtId="2" fontId="6" fillId="16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14" borderId="10" xfId="0" applyFont="1" applyFill="1" applyBorder="1" applyAlignment="1" applyProtection="1">
      <alignment horizontal="left" vertical="center" wrapText="1"/>
      <protection locked="0"/>
    </xf>
    <xf numFmtId="2" fontId="6" fillId="16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14" borderId="12" xfId="0" applyFont="1" applyFill="1" applyBorder="1" applyAlignment="1" applyProtection="1">
      <alignment horizontal="left" vertical="center" wrapText="1"/>
      <protection locked="0"/>
    </xf>
    <xf numFmtId="2" fontId="6" fillId="16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0" borderId="1" xfId="0" applyFont="1" applyFill="1" applyBorder="1" applyAlignment="1" applyProtection="1">
      <alignment horizontal="left" vertical="center" wrapText="1"/>
      <protection locked="0"/>
    </xf>
    <xf numFmtId="0" fontId="4" fillId="12" borderId="1" xfId="0" applyFont="1" applyFill="1" applyBorder="1" applyAlignment="1" applyProtection="1">
      <alignment horizontal="left" vertical="center" wrapText="1"/>
      <protection locked="0"/>
    </xf>
    <xf numFmtId="0" fontId="4" fillId="12" borderId="2" xfId="0" applyFont="1" applyFill="1" applyBorder="1" applyAlignment="1" applyProtection="1">
      <alignment horizontal="left" vertical="center" wrapText="1"/>
      <protection locked="0"/>
    </xf>
    <xf numFmtId="0" fontId="4" fillId="1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6">
    <dxf>
      <font>
        <b/>
        <color rgb="FFB3261E"/>
      </font>
      <fill>
        <patternFill>
          <bgColor rgb="FFFCE8E6"/>
        </patternFill>
      </fill>
    </dxf>
    <dxf>
      <font>
        <b/>
        <color rgb="FFA85F00"/>
      </font>
      <fill>
        <patternFill>
          <bgColor rgb="FFFFF4CC"/>
        </patternFill>
      </fill>
    </dxf>
    <dxf>
      <font>
        <b/>
        <color rgb="FF1B6B3A"/>
      </font>
      <fill>
        <patternFill>
          <bgColor rgb="FFE6F4EA"/>
        </patternFill>
      </fill>
    </dxf>
    <dxf>
      <font>
        <b/>
        <color rgb="FFB3261E"/>
      </font>
      <fill>
        <patternFill>
          <bgColor rgb="FFFCE8E6"/>
        </patternFill>
      </fill>
    </dxf>
    <dxf>
      <font>
        <b/>
        <color rgb="FFA85F00"/>
      </font>
      <fill>
        <patternFill>
          <bgColor rgb="FFFFF4CC"/>
        </patternFill>
      </fill>
    </dxf>
    <dxf>
      <font>
        <b/>
        <color rgb="FF1B6B3A"/>
      </font>
      <fill>
        <patternFill>
          <bgColor rgb="FFE6F4E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8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E7FE0A-141E-459A-A00E-15A415C97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7777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0</xdr:rowOff>
    </xdr:from>
    <xdr:to>
      <xdr:col>7</xdr:col>
      <xdr:colOff>533692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46B0C1-27AD-4AE8-9436-0BEF88894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2BA8E-4A7C-477C-B23B-28E532264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5355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0</xdr:row>
      <xdr:rowOff>0</xdr:rowOff>
    </xdr:from>
    <xdr:to>
      <xdr:col>10</xdr:col>
      <xdr:colOff>371767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0ACDBF-CC26-4B7F-86FC-A6978AE8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87375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D156FF-2CA7-4FCA-8683-2414BF7D0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82350" y="0"/>
          <a:ext cx="2114842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>
      <selection activeCell="B16" sqref="B16"/>
    </sheetView>
  </sheetViews>
  <sheetFormatPr baseColWidth="10" defaultColWidth="8.796875" defaultRowHeight="13.8"/>
  <cols>
    <col min="1" max="1" width="22" style="55" customWidth="1"/>
    <col min="2" max="2" width="72.19921875" style="55" customWidth="1"/>
    <col min="3" max="3" width="31.3984375" style="55" customWidth="1"/>
    <col min="4" max="4" width="32" style="55" customWidth="1"/>
    <col min="5" max="16384" width="8.796875" style="55"/>
  </cols>
  <sheetData>
    <row r="1" spans="1:4" ht="21">
      <c r="A1" s="52" t="s">
        <v>0</v>
      </c>
      <c r="B1" s="53"/>
      <c r="C1" s="53"/>
      <c r="D1" s="54"/>
    </row>
    <row r="2" spans="1:4">
      <c r="A2" s="56" t="s">
        <v>1</v>
      </c>
      <c r="B2" s="57"/>
      <c r="C2" s="57"/>
      <c r="D2" s="58"/>
    </row>
    <row r="3" spans="1:4">
      <c r="A3" s="59"/>
      <c r="B3" s="59"/>
      <c r="C3" s="59"/>
      <c r="D3" s="59"/>
    </row>
    <row r="4" spans="1:4" ht="14.4">
      <c r="A4" s="60" t="s">
        <v>2</v>
      </c>
      <c r="B4" s="61"/>
      <c r="C4" s="61"/>
      <c r="D4" s="62"/>
    </row>
    <row r="5" spans="1:4">
      <c r="A5" s="63" t="s">
        <v>3</v>
      </c>
      <c r="B5" s="64"/>
      <c r="C5" s="64"/>
      <c r="D5" s="65"/>
    </row>
    <row r="6" spans="1:4">
      <c r="A6" s="59"/>
      <c r="B6" s="59"/>
      <c r="C6" s="59"/>
      <c r="D6" s="59"/>
    </row>
    <row r="7" spans="1:4" ht="14.4">
      <c r="A7" s="60" t="s">
        <v>4</v>
      </c>
      <c r="B7" s="61"/>
      <c r="C7" s="61"/>
      <c r="D7" s="62"/>
    </row>
    <row r="8" spans="1:4">
      <c r="A8" s="66" t="s">
        <v>5</v>
      </c>
      <c r="B8" s="67" t="s">
        <v>6</v>
      </c>
      <c r="C8" s="67" t="s">
        <v>7</v>
      </c>
      <c r="D8" s="68" t="s">
        <v>8</v>
      </c>
    </row>
    <row r="9" spans="1:4">
      <c r="A9" s="69" t="s">
        <v>9</v>
      </c>
      <c r="B9" s="70" t="s">
        <v>10</v>
      </c>
      <c r="C9" s="70" t="s">
        <v>11</v>
      </c>
      <c r="D9" s="71" t="s">
        <v>12</v>
      </c>
    </row>
    <row r="10" spans="1:4" ht="27.6">
      <c r="A10" s="72" t="s">
        <v>13</v>
      </c>
      <c r="B10" s="73" t="s">
        <v>14</v>
      </c>
      <c r="C10" s="73" t="s">
        <v>15</v>
      </c>
      <c r="D10" s="74" t="s">
        <v>16</v>
      </c>
    </row>
    <row r="11" spans="1:4" ht="27.6">
      <c r="A11" s="72" t="s">
        <v>17</v>
      </c>
      <c r="B11" s="73" t="s">
        <v>18</v>
      </c>
      <c r="C11" s="73" t="s">
        <v>19</v>
      </c>
      <c r="D11" s="74" t="s">
        <v>20</v>
      </c>
    </row>
    <row r="12" spans="1:4" ht="27.6">
      <c r="A12" s="75" t="s">
        <v>21</v>
      </c>
      <c r="B12" s="76" t="s">
        <v>22</v>
      </c>
      <c r="C12" s="76" t="s">
        <v>23</v>
      </c>
      <c r="D12" s="77" t="s">
        <v>24</v>
      </c>
    </row>
    <row r="13" spans="1:4" ht="26.4">
      <c r="A13" s="78" t="s">
        <v>25</v>
      </c>
      <c r="B13" s="79" t="s">
        <v>26</v>
      </c>
      <c r="C13" s="79" t="s">
        <v>27</v>
      </c>
      <c r="D13" s="79" t="s">
        <v>28</v>
      </c>
    </row>
    <row r="14" spans="1:4" ht="14.4">
      <c r="A14" s="60" t="s">
        <v>29</v>
      </c>
      <c r="B14" s="61"/>
      <c r="C14" s="61"/>
      <c r="D14" s="62"/>
    </row>
    <row r="15" spans="1:4">
      <c r="A15" s="66" t="s">
        <v>30</v>
      </c>
      <c r="B15" s="67" t="s">
        <v>31</v>
      </c>
      <c r="C15" s="67" t="s">
        <v>32</v>
      </c>
      <c r="D15" s="68" t="s">
        <v>33</v>
      </c>
    </row>
    <row r="16" spans="1:4" ht="27.6">
      <c r="A16" s="80" t="s">
        <v>34</v>
      </c>
      <c r="B16" s="70" t="s">
        <v>35</v>
      </c>
      <c r="C16" s="70" t="s">
        <v>36</v>
      </c>
      <c r="D16" s="71" t="s">
        <v>37</v>
      </c>
    </row>
    <row r="17" spans="1:4" ht="27.6">
      <c r="A17" s="81" t="s">
        <v>38</v>
      </c>
      <c r="B17" s="73" t="s">
        <v>39</v>
      </c>
      <c r="C17" s="73" t="s">
        <v>40</v>
      </c>
      <c r="D17" s="74" t="s">
        <v>41</v>
      </c>
    </row>
    <row r="18" spans="1:4">
      <c r="A18" s="82" t="s">
        <v>42</v>
      </c>
      <c r="B18" s="76" t="s">
        <v>43</v>
      </c>
      <c r="C18" s="76" t="s">
        <v>44</v>
      </c>
      <c r="D18" s="77" t="s">
        <v>45</v>
      </c>
    </row>
    <row r="19" spans="1:4">
      <c r="A19" s="59"/>
      <c r="B19" s="59"/>
      <c r="C19" s="59"/>
      <c r="D19" s="59"/>
    </row>
    <row r="20" spans="1:4" ht="14.4">
      <c r="A20" s="60" t="s">
        <v>46</v>
      </c>
      <c r="B20" s="61"/>
      <c r="C20" s="61"/>
      <c r="D20" s="62"/>
    </row>
    <row r="21" spans="1:4">
      <c r="A21" s="66" t="s">
        <v>47</v>
      </c>
      <c r="B21" s="67" t="s">
        <v>48</v>
      </c>
      <c r="C21" s="67" t="s">
        <v>49</v>
      </c>
      <c r="D21" s="68" t="s">
        <v>50</v>
      </c>
    </row>
    <row r="22" spans="1:4" ht="27.6">
      <c r="A22" s="83" t="s">
        <v>51</v>
      </c>
      <c r="B22" s="70" t="s">
        <v>52</v>
      </c>
      <c r="C22" s="70" t="s">
        <v>53</v>
      </c>
      <c r="D22" s="71" t="s">
        <v>54</v>
      </c>
    </row>
    <row r="23" spans="1:4" ht="27.6">
      <c r="A23" s="84" t="s">
        <v>55</v>
      </c>
      <c r="B23" s="73" t="s">
        <v>56</v>
      </c>
      <c r="C23" s="73" t="s">
        <v>57</v>
      </c>
      <c r="D23" s="74" t="s">
        <v>58</v>
      </c>
    </row>
    <row r="24" spans="1:4" ht="27.6">
      <c r="A24" s="84" t="s">
        <v>59</v>
      </c>
      <c r="B24" s="73" t="s">
        <v>60</v>
      </c>
      <c r="C24" s="73" t="s">
        <v>61</v>
      </c>
      <c r="D24" s="74" t="s">
        <v>62</v>
      </c>
    </row>
    <row r="25" spans="1:4" ht="27.6">
      <c r="A25" s="85" t="s">
        <v>63</v>
      </c>
      <c r="B25" s="76" t="s">
        <v>64</v>
      </c>
      <c r="C25" s="76" t="s">
        <v>65</v>
      </c>
      <c r="D25" s="77" t="s">
        <v>66</v>
      </c>
    </row>
    <row r="26" spans="1:4">
      <c r="A26" s="59"/>
      <c r="B26" s="59"/>
      <c r="C26" s="59"/>
      <c r="D26" s="59"/>
    </row>
    <row r="27" spans="1:4" ht="14.4">
      <c r="A27" s="60" t="s">
        <v>67</v>
      </c>
      <c r="B27" s="61"/>
      <c r="C27" s="61"/>
      <c r="D27" s="62"/>
    </row>
    <row r="28" spans="1:4">
      <c r="A28" s="66" t="s">
        <v>68</v>
      </c>
      <c r="B28" s="67" t="s">
        <v>69</v>
      </c>
      <c r="C28" s="67" t="s">
        <v>31</v>
      </c>
      <c r="D28" s="68" t="s">
        <v>70</v>
      </c>
    </row>
    <row r="29" spans="1:4" ht="27.6">
      <c r="A29" s="69" t="s">
        <v>71</v>
      </c>
      <c r="B29" s="70" t="s">
        <v>72</v>
      </c>
      <c r="C29" s="70" t="s">
        <v>73</v>
      </c>
      <c r="D29" s="71" t="s">
        <v>74</v>
      </c>
    </row>
    <row r="30" spans="1:4" ht="27.6">
      <c r="A30" s="72" t="s">
        <v>75</v>
      </c>
      <c r="B30" s="73" t="s">
        <v>76</v>
      </c>
      <c r="C30" s="73" t="s">
        <v>77</v>
      </c>
      <c r="D30" s="74" t="s">
        <v>78</v>
      </c>
    </row>
    <row r="31" spans="1:4" ht="27.6">
      <c r="A31" s="75" t="s">
        <v>79</v>
      </c>
      <c r="B31" s="76" t="s">
        <v>80</v>
      </c>
      <c r="C31" s="76" t="s">
        <v>81</v>
      </c>
      <c r="D31" s="77" t="s">
        <v>82</v>
      </c>
    </row>
    <row r="32" spans="1:4">
      <c r="A32" s="59"/>
      <c r="B32" s="59"/>
      <c r="C32" s="59"/>
      <c r="D32" s="59"/>
    </row>
    <row r="33" spans="1:4" ht="14.4">
      <c r="A33" s="60" t="s">
        <v>83</v>
      </c>
      <c r="B33" s="61"/>
      <c r="C33" s="61"/>
      <c r="D33" s="62"/>
    </row>
    <row r="34" spans="1:4">
      <c r="A34" s="66" t="s">
        <v>84</v>
      </c>
      <c r="B34" s="67" t="s">
        <v>85</v>
      </c>
      <c r="C34" s="67" t="s">
        <v>86</v>
      </c>
      <c r="D34" s="68" t="s">
        <v>87</v>
      </c>
    </row>
    <row r="35" spans="1:4" ht="41.4">
      <c r="A35" s="86" t="s">
        <v>88</v>
      </c>
      <c r="B35" s="73" t="s">
        <v>89</v>
      </c>
      <c r="C35" s="73" t="s">
        <v>90</v>
      </c>
      <c r="D35" s="73" t="s">
        <v>91</v>
      </c>
    </row>
    <row r="36" spans="1:4" ht="41.4">
      <c r="A36" s="86" t="s">
        <v>92</v>
      </c>
      <c r="B36" s="73" t="s">
        <v>93</v>
      </c>
      <c r="C36" s="73" t="s">
        <v>94</v>
      </c>
      <c r="D36" s="73" t="s">
        <v>95</v>
      </c>
    </row>
    <row r="37" spans="1:4" ht="41.4">
      <c r="A37" s="85" t="s">
        <v>96</v>
      </c>
      <c r="B37" s="76" t="s">
        <v>97</v>
      </c>
      <c r="C37" s="76" t="s">
        <v>98</v>
      </c>
      <c r="D37" s="77" t="s">
        <v>99</v>
      </c>
    </row>
    <row r="38" spans="1:4">
      <c r="A38" s="59"/>
      <c r="B38" s="59"/>
      <c r="C38" s="59"/>
      <c r="D38" s="59"/>
    </row>
    <row r="39" spans="1:4">
      <c r="A39" s="87" t="s">
        <v>100</v>
      </c>
      <c r="B39" s="88"/>
      <c r="C39" s="88"/>
      <c r="D39" s="89"/>
    </row>
  </sheetData>
  <sheetProtection algorithmName="SHA-512" hashValue="l7B1kWff62reW1xwLYKKj10kdR2vUsaErdoqYuoRwVVrANt48wyNvn8dfm3jv7bdHxJKfGTUixBn92MkV5t7yw==" saltValue="Sw7x40P83q+BS5CA/XQSEg==" spinCount="100000" sheet="1" objects="1" scenarios="1" formatCells="0" formatColumns="0" formatRows="0" sort="0" autoFilter="0" pivotTables="0"/>
  <mergeCells count="10">
    <mergeCell ref="A14:D14"/>
    <mergeCell ref="A20:D20"/>
    <mergeCell ref="A27:D27"/>
    <mergeCell ref="A33:D33"/>
    <mergeCell ref="A39:D39"/>
    <mergeCell ref="A1:D1"/>
    <mergeCell ref="A2:D2"/>
    <mergeCell ref="A4:D4"/>
    <mergeCell ref="A5:D5"/>
    <mergeCell ref="A7:D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C12" sqref="C12"/>
    </sheetView>
  </sheetViews>
  <sheetFormatPr baseColWidth="10" defaultColWidth="8.796875" defaultRowHeight="13.8"/>
  <cols>
    <col min="1" max="1" width="25" style="55" customWidth="1"/>
    <col min="2" max="2" width="39" style="55" customWidth="1"/>
    <col min="3" max="3" width="43" style="55" customWidth="1"/>
    <col min="4" max="4" width="40" style="55" customWidth="1"/>
    <col min="5" max="16384" width="8.796875" style="55"/>
  </cols>
  <sheetData>
    <row r="1" spans="1:4" ht="21">
      <c r="A1" s="52" t="s">
        <v>101</v>
      </c>
      <c r="B1" s="53"/>
      <c r="C1" s="53"/>
      <c r="D1" s="54"/>
    </row>
    <row r="2" spans="1:4">
      <c r="A2" s="56" t="s">
        <v>102</v>
      </c>
      <c r="B2" s="57"/>
      <c r="C2" s="57"/>
      <c r="D2" s="58"/>
    </row>
    <row r="4" spans="1:4">
      <c r="A4" s="90" t="s">
        <v>103</v>
      </c>
      <c r="B4" s="91"/>
      <c r="C4" s="91"/>
      <c r="D4" s="92"/>
    </row>
    <row r="6" spans="1:4">
      <c r="A6" s="93" t="s">
        <v>104</v>
      </c>
      <c r="B6" s="94" t="s">
        <v>105</v>
      </c>
      <c r="C6" s="94" t="s">
        <v>106</v>
      </c>
      <c r="D6" s="95" t="s">
        <v>107</v>
      </c>
    </row>
    <row r="7" spans="1:4" ht="27.6">
      <c r="A7" s="83" t="s">
        <v>108</v>
      </c>
      <c r="B7" s="70" t="s">
        <v>109</v>
      </c>
      <c r="C7" s="70" t="s">
        <v>110</v>
      </c>
      <c r="D7" s="71" t="s">
        <v>111</v>
      </c>
    </row>
    <row r="8" spans="1:4">
      <c r="A8" s="84" t="s">
        <v>112</v>
      </c>
      <c r="B8" s="73" t="s">
        <v>113</v>
      </c>
      <c r="C8" s="73" t="s">
        <v>114</v>
      </c>
      <c r="D8" s="74" t="s">
        <v>115</v>
      </c>
    </row>
    <row r="9" spans="1:4" ht="27.6">
      <c r="A9" s="84" t="s">
        <v>116</v>
      </c>
      <c r="B9" s="73" t="s">
        <v>117</v>
      </c>
      <c r="C9" s="73" t="s">
        <v>118</v>
      </c>
      <c r="D9" s="74" t="s">
        <v>119</v>
      </c>
    </row>
    <row r="10" spans="1:4" ht="27.6">
      <c r="A10" s="84" t="s">
        <v>120</v>
      </c>
      <c r="B10" s="73" t="s">
        <v>121</v>
      </c>
      <c r="C10" s="73" t="s">
        <v>122</v>
      </c>
      <c r="D10" s="74" t="s">
        <v>123</v>
      </c>
    </row>
    <row r="11" spans="1:4" ht="27.6">
      <c r="A11" s="84" t="s">
        <v>124</v>
      </c>
      <c r="B11" s="73" t="s">
        <v>125</v>
      </c>
      <c r="C11" s="73" t="s">
        <v>126</v>
      </c>
      <c r="D11" s="74" t="s">
        <v>127</v>
      </c>
    </row>
    <row r="12" spans="1:4" ht="27.6">
      <c r="A12" s="84" t="s">
        <v>51</v>
      </c>
      <c r="B12" s="73" t="s">
        <v>128</v>
      </c>
      <c r="C12" s="73" t="s">
        <v>129</v>
      </c>
      <c r="D12" s="74" t="s">
        <v>130</v>
      </c>
    </row>
    <row r="13" spans="1:4" ht="27.6">
      <c r="A13" s="84" t="s">
        <v>55</v>
      </c>
      <c r="B13" s="73" t="s">
        <v>131</v>
      </c>
      <c r="C13" s="73" t="s">
        <v>132</v>
      </c>
      <c r="D13" s="74" t="s">
        <v>133</v>
      </c>
    </row>
    <row r="14" spans="1:4" ht="27.6">
      <c r="A14" s="84" t="s">
        <v>59</v>
      </c>
      <c r="B14" s="73" t="s">
        <v>134</v>
      </c>
      <c r="C14" s="73" t="s">
        <v>135</v>
      </c>
      <c r="D14" s="74" t="s">
        <v>136</v>
      </c>
    </row>
    <row r="15" spans="1:4" ht="27.6">
      <c r="A15" s="84" t="s">
        <v>63</v>
      </c>
      <c r="B15" s="73" t="s">
        <v>137</v>
      </c>
      <c r="C15" s="73" t="s">
        <v>138</v>
      </c>
      <c r="D15" s="74" t="s">
        <v>139</v>
      </c>
    </row>
    <row r="16" spans="1:4" ht="27.6">
      <c r="A16" s="84" t="s">
        <v>140</v>
      </c>
      <c r="B16" s="73" t="s">
        <v>141</v>
      </c>
      <c r="C16" s="73" t="s">
        <v>142</v>
      </c>
      <c r="D16" s="74" t="s">
        <v>143</v>
      </c>
    </row>
    <row r="17" spans="1:4">
      <c r="A17" s="84" t="s">
        <v>144</v>
      </c>
      <c r="B17" s="73" t="s">
        <v>145</v>
      </c>
      <c r="C17" s="73" t="s">
        <v>146</v>
      </c>
      <c r="D17" s="74" t="s">
        <v>147</v>
      </c>
    </row>
    <row r="18" spans="1:4">
      <c r="A18" s="84" t="s">
        <v>148</v>
      </c>
      <c r="B18" s="73" t="s">
        <v>149</v>
      </c>
      <c r="C18" s="73" t="s">
        <v>150</v>
      </c>
      <c r="D18" s="74" t="s">
        <v>151</v>
      </c>
    </row>
    <row r="19" spans="1:4" ht="27.6">
      <c r="A19" s="84" t="s">
        <v>152</v>
      </c>
      <c r="B19" s="73" t="s">
        <v>153</v>
      </c>
      <c r="C19" s="73" t="s">
        <v>154</v>
      </c>
      <c r="D19" s="74" t="s">
        <v>155</v>
      </c>
    </row>
    <row r="20" spans="1:4" ht="27.6">
      <c r="A20" s="84" t="s">
        <v>156</v>
      </c>
      <c r="B20" s="73" t="s">
        <v>157</v>
      </c>
      <c r="C20" s="73" t="s">
        <v>158</v>
      </c>
      <c r="D20" s="74" t="s">
        <v>159</v>
      </c>
    </row>
    <row r="21" spans="1:4" ht="27.6">
      <c r="A21" s="84" t="s">
        <v>160</v>
      </c>
      <c r="B21" s="73" t="s">
        <v>161</v>
      </c>
      <c r="C21" s="73" t="s">
        <v>162</v>
      </c>
      <c r="D21" s="74" t="s">
        <v>163</v>
      </c>
    </row>
    <row r="22" spans="1:4" ht="27.6">
      <c r="A22" s="84" t="s">
        <v>164</v>
      </c>
      <c r="B22" s="73" t="s">
        <v>165</v>
      </c>
      <c r="C22" s="73" t="s">
        <v>166</v>
      </c>
      <c r="D22" s="74" t="s">
        <v>167</v>
      </c>
    </row>
    <row r="23" spans="1:4">
      <c r="A23" s="85"/>
      <c r="B23" s="76"/>
      <c r="C23" s="76"/>
      <c r="D23" s="77"/>
    </row>
  </sheetData>
  <sheetProtection algorithmName="SHA-512" hashValue="RMbSTVfRz+wFCKxf+zvltR8LNYbnpzpxmHRl2L4O3MQETGYdhQQEBuSa3ISBU1spjK9ImCl0hwrhyFK2zJpeLQ==" saltValue="6v0++eFwT9wXwerTnjYBhg==" spinCount="100000" sheet="1" objects="1" scenarios="1" formatCells="0" formatColumns="0" formatRows="0" sort="0" autoFilter="0" pivotTables="0"/>
  <mergeCells count="3">
    <mergeCell ref="A1:D1"/>
    <mergeCell ref="A2:D2"/>
    <mergeCell ref="A4:D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topLeftCell="D1" workbookViewId="0">
      <selection activeCell="J12" sqref="J9:P12"/>
    </sheetView>
  </sheetViews>
  <sheetFormatPr baseColWidth="10" defaultColWidth="8.796875" defaultRowHeight="13.8"/>
  <cols>
    <col min="1" max="1" width="5" customWidth="1"/>
    <col min="2" max="2" width="22" customWidth="1"/>
    <col min="3" max="3" width="23" customWidth="1"/>
    <col min="4" max="4" width="32" customWidth="1"/>
    <col min="5" max="5" width="34" customWidth="1"/>
    <col min="6" max="6" width="18" customWidth="1"/>
    <col min="7" max="9" width="10" customWidth="1"/>
    <col min="10" max="10" width="14" customWidth="1"/>
    <col min="11" max="11" width="11" customWidth="1"/>
    <col min="12" max="12" width="9" customWidth="1"/>
    <col min="13" max="13" width="18" customWidth="1"/>
    <col min="14" max="14" width="32" customWidth="1"/>
  </cols>
  <sheetData>
    <row r="1" spans="1:14" ht="25.65" customHeight="1">
      <c r="A1" s="34" t="s">
        <v>168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</row>
    <row r="2" spans="1:14" ht="22.35" customHeight="1">
      <c r="A2" s="37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</row>
    <row r="3" spans="1:14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9.2" customHeight="1">
      <c r="A4" s="40" t="s">
        <v>170</v>
      </c>
      <c r="B4" s="41"/>
      <c r="C4" s="41"/>
      <c r="D4" s="41"/>
      <c r="E4" s="41"/>
      <c r="F4" s="42"/>
      <c r="G4" s="40" t="s">
        <v>171</v>
      </c>
      <c r="H4" s="41"/>
      <c r="I4" s="41"/>
      <c r="J4" s="42"/>
      <c r="K4" s="43" t="s">
        <v>39</v>
      </c>
      <c r="L4" s="44"/>
      <c r="M4" s="45"/>
      <c r="N4" s="19" t="s">
        <v>172</v>
      </c>
    </row>
    <row r="5" spans="1:14" ht="22.35" customHeight="1">
      <c r="A5" s="46" t="s">
        <v>173</v>
      </c>
      <c r="B5" s="47"/>
      <c r="C5" s="47"/>
      <c r="D5" s="47"/>
      <c r="E5" s="47"/>
      <c r="F5" s="48"/>
      <c r="G5" s="46" t="s">
        <v>174</v>
      </c>
      <c r="H5" s="47"/>
      <c r="I5" s="47"/>
      <c r="J5" s="48"/>
      <c r="K5" s="49" t="s">
        <v>175</v>
      </c>
      <c r="L5" s="50"/>
      <c r="M5" s="51"/>
      <c r="N5" s="7" t="s">
        <v>176</v>
      </c>
    </row>
    <row r="6" spans="1:14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30.45" customHeight="1">
      <c r="A7" s="4" t="s">
        <v>177</v>
      </c>
      <c r="B7" s="5" t="s">
        <v>108</v>
      </c>
      <c r="C7" s="5" t="s">
        <v>178</v>
      </c>
      <c r="D7" s="5" t="s">
        <v>179</v>
      </c>
      <c r="E7" s="5" t="s">
        <v>124</v>
      </c>
      <c r="F7" s="5" t="s">
        <v>180</v>
      </c>
      <c r="G7" s="5" t="s">
        <v>51</v>
      </c>
      <c r="H7" s="5" t="s">
        <v>55</v>
      </c>
      <c r="I7" s="5" t="s">
        <v>59</v>
      </c>
      <c r="J7" s="5" t="s">
        <v>63</v>
      </c>
      <c r="K7" s="5" t="s">
        <v>68</v>
      </c>
      <c r="L7" s="5" t="s">
        <v>148</v>
      </c>
      <c r="M7" s="5" t="s">
        <v>181</v>
      </c>
      <c r="N7" s="6" t="s">
        <v>182</v>
      </c>
    </row>
    <row r="8" spans="1:14" ht="41.55" customHeight="1">
      <c r="A8" s="1">
        <v>1</v>
      </c>
      <c r="B8" s="20" t="s">
        <v>183</v>
      </c>
      <c r="C8" s="20" t="s">
        <v>184</v>
      </c>
      <c r="D8" s="20" t="s">
        <v>185</v>
      </c>
      <c r="E8" s="20" t="s">
        <v>186</v>
      </c>
      <c r="F8" s="20" t="s">
        <v>187</v>
      </c>
      <c r="G8" s="21">
        <v>5</v>
      </c>
      <c r="H8" s="22">
        <v>4</v>
      </c>
      <c r="I8" s="22">
        <v>5</v>
      </c>
      <c r="J8" s="23">
        <v>3</v>
      </c>
      <c r="K8" s="14">
        <f>IF(OR(COUNTA(B8:F8)&lt;5,COUNT(G8:J8)&lt;4,MIN(G8:J8)&lt;1,MAX(G8:J8)&gt;5),"",ROUND(AVERAGE(G8:J8),2))</f>
        <v>4.25</v>
      </c>
      <c r="L8" s="8">
        <f>IF(K8="","",1+COUNTIF($K$8:$K$12,"&gt;"&amp;K8))</f>
        <v>1</v>
      </c>
      <c r="M8" s="9" t="str">
        <f>IF(COUNTA(B8:J8)=0,"",IF(K8="","Incompleto",IF(K8&gt;=4,"Prioridad alta",IF(K8&gt;=3,"Prioridad media","Revisar"))))</f>
        <v>Prioridad alta</v>
      </c>
      <c r="N8" s="31" t="s">
        <v>188</v>
      </c>
    </row>
    <row r="9" spans="1:14" ht="41.55" customHeight="1">
      <c r="A9" s="2">
        <v>2</v>
      </c>
      <c r="B9" s="18" t="s">
        <v>183</v>
      </c>
      <c r="C9" s="18" t="s">
        <v>189</v>
      </c>
      <c r="D9" s="18" t="s">
        <v>190</v>
      </c>
      <c r="E9" s="18" t="s">
        <v>191</v>
      </c>
      <c r="F9" s="18" t="s">
        <v>187</v>
      </c>
      <c r="G9" s="24">
        <v>4</v>
      </c>
      <c r="H9" s="25">
        <v>4</v>
      </c>
      <c r="I9" s="25">
        <v>4</v>
      </c>
      <c r="J9" s="26">
        <v>3</v>
      </c>
      <c r="K9" s="15">
        <f>IF(OR(COUNTA(B9:F9)&lt;5,COUNT(G9:J9)&lt;4,MIN(G9:J9)&lt;1,MAX(G9:J9)&gt;5),"",ROUND(AVERAGE(G9:J9),2))</f>
        <v>3.75</v>
      </c>
      <c r="L9" s="10">
        <f>IF(K9="","",1+COUNTIF($K$8:$K$12,"&gt;"&amp;K9))</f>
        <v>2</v>
      </c>
      <c r="M9" s="11" t="str">
        <f>IF(COUNTA(B9:J9)=0,"",IF(K9="","Incompleto",IF(K9&gt;=4,"Prioridad alta",IF(K9&gt;=3,"Prioridad media","Revisar"))))</f>
        <v>Prioridad media</v>
      </c>
      <c r="N9" s="32" t="s">
        <v>192</v>
      </c>
    </row>
    <row r="10" spans="1:14" ht="41.55" customHeight="1">
      <c r="A10" s="2">
        <v>3</v>
      </c>
      <c r="B10" s="18" t="s">
        <v>183</v>
      </c>
      <c r="C10" s="18" t="s">
        <v>193</v>
      </c>
      <c r="D10" s="18" t="s">
        <v>194</v>
      </c>
      <c r="E10" s="18" t="s">
        <v>195</v>
      </c>
      <c r="F10" s="18" t="s">
        <v>196</v>
      </c>
      <c r="G10" s="24">
        <v>4</v>
      </c>
      <c r="H10" s="25">
        <v>4</v>
      </c>
      <c r="I10" s="25">
        <v>2</v>
      </c>
      <c r="J10" s="26">
        <v>4</v>
      </c>
      <c r="K10" s="15">
        <f>IF(OR(COUNTA(B10:F10)&lt;5,COUNT(G10:J10)&lt;4,MIN(G10:J10)&lt;1,MAX(G10:J10)&gt;5),"",ROUND(AVERAGE(G10:J10),2))</f>
        <v>3.5</v>
      </c>
      <c r="L10" s="10">
        <f>IF(K10="","",1+COUNTIF($K$8:$K$12,"&gt;"&amp;K10))</f>
        <v>4</v>
      </c>
      <c r="M10" s="11" t="str">
        <f>IF(COUNTA(B10:J10)=0,"",IF(K10="","Incompleto",IF(K10&gt;=4,"Prioridad alta",IF(K10&gt;=3,"Prioridad media","Revisar"))))</f>
        <v>Prioridad media</v>
      </c>
      <c r="N10" s="32" t="s">
        <v>197</v>
      </c>
    </row>
    <row r="11" spans="1:14" ht="41.55" customHeight="1">
      <c r="A11" s="2">
        <v>4</v>
      </c>
      <c r="B11" s="18" t="s">
        <v>183</v>
      </c>
      <c r="C11" s="18" t="s">
        <v>198</v>
      </c>
      <c r="D11" s="18" t="s">
        <v>199</v>
      </c>
      <c r="E11" s="18" t="s">
        <v>200</v>
      </c>
      <c r="F11" s="18" t="s">
        <v>187</v>
      </c>
      <c r="G11" s="24">
        <v>3</v>
      </c>
      <c r="H11" s="25">
        <v>4</v>
      </c>
      <c r="I11" s="25">
        <v>3</v>
      </c>
      <c r="J11" s="26">
        <v>4</v>
      </c>
      <c r="K11" s="15">
        <f>IF(OR(COUNTA(B11:F11)&lt;5,COUNT(G11:J11)&lt;4,MIN(G11:J11)&lt;1,MAX(G11:J11)&gt;5),"",ROUND(AVERAGE(G11:J11),2))</f>
        <v>3.5</v>
      </c>
      <c r="L11" s="10">
        <f>IF(K11="","",1+COUNTIF($K$8:$K$12,"&gt;"&amp;K11))</f>
        <v>4</v>
      </c>
      <c r="M11" s="11" t="str">
        <f>IF(COUNTA(B11:J11)=0,"",IF(K11="","Incompleto",IF(K11&gt;=4,"Prioridad alta",IF(K11&gt;=3,"Prioridad media","Revisar"))))</f>
        <v>Prioridad media</v>
      </c>
      <c r="N11" s="32" t="s">
        <v>201</v>
      </c>
    </row>
    <row r="12" spans="1:14" ht="41.55" customHeight="1">
      <c r="A12" s="3">
        <v>5</v>
      </c>
      <c r="B12" s="27" t="s">
        <v>183</v>
      </c>
      <c r="C12" s="27" t="s">
        <v>202</v>
      </c>
      <c r="D12" s="27" t="s">
        <v>203</v>
      </c>
      <c r="E12" s="27" t="s">
        <v>204</v>
      </c>
      <c r="F12" s="27" t="s">
        <v>187</v>
      </c>
      <c r="G12" s="28">
        <v>4</v>
      </c>
      <c r="H12" s="29">
        <v>5</v>
      </c>
      <c r="I12" s="29">
        <v>3</v>
      </c>
      <c r="J12" s="30">
        <v>3</v>
      </c>
      <c r="K12" s="16">
        <f>IF(OR(COUNTA(B12:F12)&lt;5,COUNT(G12:J12)&lt;4,MIN(G12:J12)&lt;1,MAX(G12:J12)&gt;5),"",ROUND(AVERAGE(G12:J12),2))</f>
        <v>3.75</v>
      </c>
      <c r="L12" s="12">
        <f>IF(K12="","",1+COUNTIF($K$8:$K$12,"&gt;"&amp;K12))</f>
        <v>2</v>
      </c>
      <c r="M12" s="13" t="str">
        <f>IF(COUNTA(B12:J12)=0,"",IF(K12="","Incompleto",IF(K12&gt;=4,"Prioridad alta",IF(K12&gt;=3,"Prioridad media","Revisar"))))</f>
        <v>Prioridad media</v>
      </c>
      <c r="N12" s="33" t="s">
        <v>205</v>
      </c>
    </row>
  </sheetData>
  <mergeCells count="8">
    <mergeCell ref="A5:F5"/>
    <mergeCell ref="G5:J5"/>
    <mergeCell ref="K5:M5"/>
    <mergeCell ref="A1:N1"/>
    <mergeCell ref="A2:N2"/>
    <mergeCell ref="A4:F4"/>
    <mergeCell ref="G4:J4"/>
    <mergeCell ref="K4:M4"/>
  </mergeCells>
  <conditionalFormatting sqref="K8:K12">
    <cfRule type="colorScale" priority="1">
      <colorScale>
        <cfvo type="min"/>
        <cfvo type="percentile" val="50"/>
        <cfvo type="max"/>
        <color rgb="FFFCE8E6"/>
        <color rgb="FFFFF4CC"/>
        <color rgb="FFE6F4EA"/>
      </colorScale>
    </cfRule>
  </conditionalFormatting>
  <conditionalFormatting sqref="M8:M12">
    <cfRule type="expression" dxfId="5" priority="2">
      <formula>M8="Prioridad alta"</formula>
    </cfRule>
    <cfRule type="expression" dxfId="4" priority="3">
      <formula>M8="Prioridad media"</formula>
    </cfRule>
    <cfRule type="expression" dxfId="3" priority="4">
      <formula>M8="Revisar"</formula>
    </cfRule>
  </conditionalFormatting>
  <dataValidations count="1">
    <dataValidation type="list" sqref="G8:J12" xr:uid="{00000000-0002-0000-0200-000000000000}">
      <formula1>"1,2,3,4,5"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activeCell="D24" sqref="D24"/>
    </sheetView>
  </sheetViews>
  <sheetFormatPr baseColWidth="10" defaultColWidth="8.796875" defaultRowHeight="13.8"/>
  <cols>
    <col min="1" max="1" width="27" style="55" customWidth="1"/>
    <col min="2" max="2" width="45" style="55" customWidth="1"/>
    <col min="3" max="3" width="4" style="55" customWidth="1"/>
    <col min="4" max="4" width="22" style="55" customWidth="1"/>
    <col min="5" max="5" width="16" style="55" customWidth="1"/>
    <col min="6" max="16384" width="8.796875" style="55"/>
  </cols>
  <sheetData>
    <row r="1" spans="1:5" ht="21">
      <c r="A1" s="97" t="s">
        <v>206</v>
      </c>
      <c r="B1" s="98"/>
      <c r="C1" s="98"/>
      <c r="D1" s="98"/>
      <c r="E1" s="99"/>
    </row>
    <row r="2" spans="1:5">
      <c r="A2" s="100" t="s">
        <v>207</v>
      </c>
      <c r="B2" s="101"/>
      <c r="C2" s="101"/>
      <c r="D2" s="101"/>
      <c r="E2" s="102"/>
    </row>
    <row r="3" spans="1:5">
      <c r="A3" s="103" t="s">
        <v>208</v>
      </c>
      <c r="B3" s="104"/>
      <c r="C3" s="104"/>
      <c r="D3" s="105" t="str">
        <f>IF($B$5="","Completa al menos 3 segmentos completos",IF(COUNTIF(Comparador!$K$8:$K$12,$B$5)=1,"No hay empate",IF($B$3="","Selecciona un segmento empatado",IF($E$11&lt;&gt;"","Selección válida","Elige uno de los segmentos empatados"))))</f>
        <v>No hay empate</v>
      </c>
      <c r="E3" s="105"/>
    </row>
    <row r="4" spans="1:5" ht="14.4">
      <c r="A4" s="106" t="s">
        <v>116</v>
      </c>
      <c r="B4" s="107"/>
      <c r="C4" s="108"/>
      <c r="D4" s="109" t="s">
        <v>209</v>
      </c>
      <c r="E4" s="110"/>
    </row>
    <row r="5" spans="1:5">
      <c r="A5" s="111" t="s">
        <v>210</v>
      </c>
      <c r="B5" s="112">
        <f>IF(COUNT(Comparador!$K$8:$K$12)&lt;3,"",MAX(Comparador!$K$8:$K$12))</f>
        <v>4.25</v>
      </c>
      <c r="C5" s="108"/>
      <c r="D5" s="111" t="s">
        <v>51</v>
      </c>
      <c r="E5" s="113">
        <f>IF($E$11="","",INDEX(Comparador!$G$8:$G$12,MATCH($E$11,Comparador!$A$8:$A$12,0)))</f>
        <v>5</v>
      </c>
    </row>
    <row r="6" spans="1:5">
      <c r="A6" s="114" t="s">
        <v>69</v>
      </c>
      <c r="B6" s="115" t="str">
        <f>IF(B5="","Completa al menos 3 segmentos completos",IF(COUNTIF(Comparador!$K$8:$K$12,B5)&gt;1,IF(E11="","Hay un empate: selecciona un segmento empatado en B3",IF(B5&gt;=4,"Empate resuelto: prioridad alta para validar",IF(B5&gt;=3,"Empate resuelto: reúne más evidencia","Empate resuelto: revisa antes de validar"))),IF(B5&gt;=4,"Prioridad alta para validar",IF(B5&gt;=3,"Prioridad media: reúne más evidencia","Revisa el segmento antes de validar"))))</f>
        <v>Prioridad alta para validar</v>
      </c>
      <c r="C6" s="108"/>
      <c r="D6" s="114" t="s">
        <v>55</v>
      </c>
      <c r="E6" s="116">
        <f>IF($E$11="","",INDEX(Comparador!$H$8:$H$12,MATCH($E$11,Comparador!$A$8:$A$12,0)))</f>
        <v>4</v>
      </c>
    </row>
    <row r="7" spans="1:5">
      <c r="A7" s="114" t="s">
        <v>108</v>
      </c>
      <c r="B7" s="115" t="str">
        <f>IF($E$11="","",INDEX(Comparador!$B$8:$B$12,MATCH($E$11,Comparador!$A$8:$A$12,0)))</f>
        <v>Pequeños negocios con inventario físico</v>
      </c>
      <c r="C7" s="108"/>
      <c r="D7" s="114" t="s">
        <v>59</v>
      </c>
      <c r="E7" s="116">
        <f>IF($E$11="","",INDEX(Comparador!$I$8:$I$12,MATCH($E$11,Comparador!$A$8:$A$12,0)))</f>
        <v>5</v>
      </c>
    </row>
    <row r="8" spans="1:5">
      <c r="A8" s="114" t="s">
        <v>211</v>
      </c>
      <c r="B8" s="115" t="str">
        <f>IF($E$11="","",INDEX(Comparador!$C$8:$C$12,MATCH($E$11,Comparador!$A$8:$A$12,0)))</f>
        <v>Tiendas de barrio</v>
      </c>
      <c r="C8" s="108"/>
      <c r="D8" s="114" t="s">
        <v>63</v>
      </c>
      <c r="E8" s="116">
        <f>IF($E$11="","",INDEX(Comparador!$J$8:$J$12,MATCH($E$11,Comparador!$A$8:$A$12,0)))</f>
        <v>3</v>
      </c>
    </row>
    <row r="9" spans="1:5">
      <c r="A9" s="114" t="s">
        <v>120</v>
      </c>
      <c r="B9" s="115" t="str">
        <f>IF($E$11="","",INDEX(Comparador!$D$8:$D$12,MATCH($E$11,Comparador!$A$8:$A$12,0)))</f>
        <v>Atendidas por su dueño; compras semanales</v>
      </c>
      <c r="C9" s="108"/>
      <c r="D9" s="117" t="s">
        <v>148</v>
      </c>
      <c r="E9" s="118">
        <f>IF($E$11="","",INDEX(Comparador!$L$8:$L$12,MATCH($E$11,Comparador!$A$8:$A$12,0)))</f>
        <v>1</v>
      </c>
    </row>
    <row r="10" spans="1:5">
      <c r="A10" s="114" t="s">
        <v>124</v>
      </c>
      <c r="B10" s="115" t="str">
        <f>IF($E$11="","",INDEX(Comparador!$E$8:$E$12,MATCH($E$11,Comparador!$A$8:$A$12,0)))</f>
        <v>Quiebres de stock y compras improvisadas</v>
      </c>
      <c r="C10" s="108"/>
      <c r="D10" s="108"/>
      <c r="E10" s="108"/>
    </row>
    <row r="11" spans="1:5">
      <c r="A11" s="117" t="s">
        <v>180</v>
      </c>
      <c r="B11" s="119" t="str">
        <f>IF($E$11="","",INDEX(Comparador!$F$8:$F$12,MATCH($E$11,Comparador!$A$8:$A$12,0)))</f>
        <v>Dueño</v>
      </c>
      <c r="C11" s="108"/>
      <c r="D11" s="120" t="s">
        <v>212</v>
      </c>
      <c r="E11" s="120">
        <f>IF($B$5="","",IF(COUNTIF(Comparador!$K$8:$K$12,$B$5)&gt;1,IF($B$3="","",IF(IFERROR(INDEX(Comparador!$K$8:$K$12,MATCH(VALUE(LEFT($B$3,FIND(" |",$B$3)-1)),Comparador!$A$8:$A$12,0)),"")=$B$5,VALUE(LEFT($B$3,FIND(" |",$B$3)-1)),"")),INDEX(Comparador!$A$8:$A$12,MATCH($B$5,Comparador!$K$8:$K$12,0))))</f>
        <v>1</v>
      </c>
    </row>
    <row r="12" spans="1:5">
      <c r="A12" s="108"/>
      <c r="B12" s="121"/>
      <c r="C12" s="108"/>
      <c r="D12" s="120" t="s">
        <v>213</v>
      </c>
      <c r="E12" s="120" t="str">
        <f>IF($E$11="","",INDEX($E$20:$E$24,MATCH($E$11,Comparador!$A$8:$A$12,0)))</f>
        <v>1 | Tiendas de barrio</v>
      </c>
    </row>
    <row r="13" spans="1:5" ht="14.4">
      <c r="A13" s="106" t="s">
        <v>214</v>
      </c>
      <c r="B13" s="122"/>
      <c r="C13" s="123"/>
      <c r="D13" s="123"/>
      <c r="E13" s="107"/>
    </row>
    <row r="14" spans="1:5">
      <c r="A14" s="124" t="s">
        <v>215</v>
      </c>
      <c r="B14" s="125" t="str">
        <f>IF(B8="","",B8&amp;" — "&amp;B9&amp;" — "&amp;B10)</f>
        <v>Tiendas de barrio — Atendidas por su dueño; compras semanales — Quiebres de stock y compras improvisadas</v>
      </c>
      <c r="C14" s="126"/>
      <c r="D14" s="126"/>
      <c r="E14" s="127"/>
    </row>
    <row r="15" spans="1:5">
      <c r="A15" s="108"/>
      <c r="B15" s="121"/>
      <c r="C15" s="108"/>
      <c r="D15" s="108"/>
      <c r="E15" s="108"/>
    </row>
    <row r="16" spans="1:5">
      <c r="A16" s="124" t="s">
        <v>216</v>
      </c>
      <c r="B16" s="125" t="str">
        <f>IF(B8="","","Voy a validar primero con "&amp;B8&amp;" en el contexto: "&amp;B9&amp;". El problema principal es: "&amp;B10&amp;".")</f>
        <v>Voy a validar primero con Tiendas de barrio en el contexto: Atendidas por su dueño; compras semanales. El problema principal es: Quiebres de stock y compras improvisadas.</v>
      </c>
      <c r="C16" s="126"/>
      <c r="D16" s="126"/>
      <c r="E16" s="127"/>
    </row>
    <row r="17" spans="1:5">
      <c r="A17" s="108"/>
      <c r="B17" s="108"/>
      <c r="C17" s="108"/>
      <c r="D17" s="108"/>
      <c r="E17" s="108"/>
    </row>
    <row r="18" spans="1:5">
      <c r="A18" s="128" t="s">
        <v>217</v>
      </c>
      <c r="B18" s="129"/>
      <c r="C18" s="129"/>
      <c r="D18" s="129"/>
      <c r="E18" s="130"/>
    </row>
    <row r="19" spans="1:5">
      <c r="A19" s="131"/>
      <c r="B19" s="131"/>
      <c r="C19" s="131"/>
      <c r="D19" s="131"/>
      <c r="E19" s="131"/>
    </row>
    <row r="20" spans="1:5">
      <c r="E20" s="96" t="str">
        <f>IF(Comparador!C8="","",Comparador!A8&amp;" | "&amp;Comparador!C8)</f>
        <v>1 | Tiendas de barrio</v>
      </c>
    </row>
    <row r="21" spans="1:5">
      <c r="E21" s="96" t="str">
        <f>IF(Comparador!C9="","",Comparador!A9&amp;" | "&amp;Comparador!C9)</f>
        <v>2 | Mini mercados de barrio</v>
      </c>
    </row>
    <row r="22" spans="1:5">
      <c r="E22" s="96" t="str">
        <f>IF(Comparador!C10="","",Comparador!A10&amp;" | "&amp;Comparador!C10)</f>
        <v>3 | Farmacias independientes</v>
      </c>
    </row>
    <row r="23" spans="1:5">
      <c r="E23" s="96" t="str">
        <f>IF(Comparador!C11="","",Comparador!A11&amp;" | "&amp;Comparador!C11)</f>
        <v>4 | Ferreterías de barrio</v>
      </c>
    </row>
    <row r="24" spans="1:5">
      <c r="E24" s="96" t="str">
        <f>IF(Comparador!C12="","",Comparador!A12&amp;" | "&amp;Comparador!C12)</f>
        <v>5 | Restaurantes pequeños</v>
      </c>
    </row>
  </sheetData>
  <sheetProtection algorithmName="SHA-512" hashValue="hs6bU4NhZ9f/tFWr43GaEJJR+gsv/HMHPELYSjmaoVGheh4mGQiv9XEkKs4jWUFEsUywF3Us42APWHpFXqq+Xw==" saltValue="qUKiGkfo0nLIwaaT4IMriQ==" spinCount="100000" sheet="1" objects="1" scenarios="1" formatCells="0" formatColumns="0" formatRows="0" insertColumns="0" sort="0" autoFilter="0" pivotTables="0"/>
  <mergeCells count="10">
    <mergeCell ref="B14:E14"/>
    <mergeCell ref="B16:E16"/>
    <mergeCell ref="A18:E18"/>
    <mergeCell ref="B3:C3"/>
    <mergeCell ref="D3:E3"/>
    <mergeCell ref="A1:E1"/>
    <mergeCell ref="A2:E2"/>
    <mergeCell ref="A4:B4"/>
    <mergeCell ref="D4:E4"/>
    <mergeCell ref="A13:E13"/>
  </mergeCells>
  <dataValidations count="1">
    <dataValidation type="list" allowBlank="1" showErrorMessage="1" errorTitle="Selecciona un segmento válido" error="Elige una opción de la lista para resolver el empate." sqref="B3" xr:uid="{00000000-0002-0000-0300-000001000000}">
      <formula1>INDIRECT("Prioridad!$E$20:$E$24")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Comparador!$C$8:$C$12</xm:f>
          </x14:formula1>
          <xm:sqref>B3:C3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"/>
  <sheetViews>
    <sheetView workbookViewId="0">
      <selection activeCell="F3" sqref="F3"/>
    </sheetView>
  </sheetViews>
  <sheetFormatPr baseColWidth="10" defaultColWidth="8.796875" defaultRowHeight="13.8"/>
  <cols>
    <col min="1" max="1" width="5" style="55" customWidth="1"/>
    <col min="2" max="2" width="43" style="55" customWidth="1"/>
    <col min="3" max="3" width="13" style="55" customWidth="1"/>
    <col min="4" max="4" width="9" style="55" customWidth="1"/>
    <col min="5" max="5" width="43" style="55" customWidth="1"/>
    <col min="6" max="6" width="42" style="55" customWidth="1"/>
    <col min="7" max="7" width="16" style="55" customWidth="1"/>
    <col min="8" max="16384" width="8.796875" style="55"/>
  </cols>
  <sheetData>
    <row r="1" spans="1:7" ht="21">
      <c r="A1" s="171" t="s">
        <v>218</v>
      </c>
      <c r="B1" s="98"/>
      <c r="C1" s="98"/>
      <c r="D1" s="98"/>
      <c r="E1" s="98"/>
      <c r="F1" s="98"/>
      <c r="G1" s="99"/>
    </row>
    <row r="2" spans="1:7">
      <c r="A2" s="100" t="s">
        <v>219</v>
      </c>
      <c r="B2" s="101"/>
      <c r="C2" s="101"/>
      <c r="D2" s="101"/>
      <c r="E2" s="101"/>
      <c r="F2" s="101"/>
      <c r="G2" s="102"/>
    </row>
    <row r="3" spans="1:7">
      <c r="A3" s="131"/>
      <c r="B3" s="131"/>
      <c r="C3" s="131"/>
      <c r="D3" s="131"/>
      <c r="E3" s="131"/>
      <c r="F3" s="131"/>
      <c r="G3" s="131"/>
    </row>
    <row r="4" spans="1:7" ht="14.4">
      <c r="A4" s="106" t="s">
        <v>220</v>
      </c>
      <c r="B4" s="123"/>
      <c r="C4" s="123"/>
      <c r="D4" s="123"/>
      <c r="E4" s="123"/>
      <c r="F4" s="123"/>
      <c r="G4" s="107"/>
    </row>
    <row r="5" spans="1:7">
      <c r="A5" s="132" t="str">
        <f>IF(Prioridad!B14="","Completa el Comparador y resuelve cualquier empate primero",Prioridad!B14)</f>
        <v>Tiendas de barrio — Atendidas por su dueño; compras semanales — Quiebres de stock y compras improvisadas</v>
      </c>
      <c r="B5" s="133"/>
      <c r="C5" s="133"/>
      <c r="D5" s="133"/>
      <c r="E5" s="133"/>
      <c r="F5" s="133"/>
      <c r="G5" s="134"/>
    </row>
    <row r="6" spans="1:7">
      <c r="A6" s="135" t="s">
        <v>221</v>
      </c>
      <c r="B6" s="135"/>
      <c r="C6" s="136" t="s">
        <v>222</v>
      </c>
      <c r="D6" s="136"/>
      <c r="E6" s="137" t="str">
        <f>IF(Prioridad!$E$12="","Completa el Comparador y resuelve cualquier empate",IF($C$6="","Selecciona el registro que estás validando",IF($C$6=Prioridad!$E$12,"Coincide con la prioridad actual","No coincide: selecciona la prioridad actual antes de continuar")))</f>
        <v>Coincide con la prioridad actual</v>
      </c>
      <c r="F6" s="137"/>
      <c r="G6" s="137"/>
    </row>
    <row r="7" spans="1:7">
      <c r="A7" s="138" t="s">
        <v>223</v>
      </c>
      <c r="B7" s="138"/>
      <c r="C7" s="139"/>
      <c r="D7" s="139"/>
      <c r="E7" s="140" t="str">
        <f>IF($C$7="","Después de actualizar los campos de abajo, selecciona aquí el mismo registro",IF($C$7=$C$6,"Confirmación registrada para el segmento seleccionado","No coincide: actualiza la evidencia y confirma el mismo registro"))</f>
        <v>Después de actualizar los campos de abajo, selecciona aquí el mismo registro</v>
      </c>
      <c r="F7" s="140"/>
      <c r="G7" s="140"/>
    </row>
    <row r="8" spans="1:7">
      <c r="A8" s="141" t="s">
        <v>177</v>
      </c>
      <c r="B8" s="142" t="s">
        <v>224</v>
      </c>
      <c r="C8" s="142" t="s">
        <v>181</v>
      </c>
      <c r="D8" s="142" t="s">
        <v>225</v>
      </c>
      <c r="E8" s="142" t="s">
        <v>226</v>
      </c>
      <c r="F8" s="142" t="s">
        <v>227</v>
      </c>
      <c r="G8" s="143" t="s">
        <v>228</v>
      </c>
    </row>
    <row r="9" spans="1:7" ht="41.4">
      <c r="A9" s="144">
        <v>1</v>
      </c>
      <c r="B9" s="145" t="s">
        <v>229</v>
      </c>
      <c r="C9" s="146" t="s">
        <v>230</v>
      </c>
      <c r="D9" s="147">
        <f t="shared" ref="D9:D14" si="0">IF(C9="","",IF(C9="Sí",2,IF(C9="Parcial",1,IF(C9="No",0,""))))</f>
        <v>2</v>
      </c>
      <c r="E9" s="148" t="s">
        <v>231</v>
      </c>
      <c r="F9" s="149" t="s">
        <v>232</v>
      </c>
      <c r="G9" s="146" t="s">
        <v>233</v>
      </c>
    </row>
    <row r="10" spans="1:7" ht="27.6">
      <c r="A10" s="150">
        <v>2</v>
      </c>
      <c r="B10" s="151" t="s">
        <v>234</v>
      </c>
      <c r="C10" s="152" t="s">
        <v>230</v>
      </c>
      <c r="D10" s="153">
        <f t="shared" si="0"/>
        <v>2</v>
      </c>
      <c r="E10" s="154" t="s">
        <v>235</v>
      </c>
      <c r="F10" s="155" t="s">
        <v>236</v>
      </c>
      <c r="G10" s="152" t="s">
        <v>233</v>
      </c>
    </row>
    <row r="11" spans="1:7" ht="27.6">
      <c r="A11" s="150">
        <v>3</v>
      </c>
      <c r="B11" s="151" t="s">
        <v>237</v>
      </c>
      <c r="C11" s="152" t="s">
        <v>230</v>
      </c>
      <c r="D11" s="153">
        <f t="shared" si="0"/>
        <v>2</v>
      </c>
      <c r="E11" s="154" t="s">
        <v>238</v>
      </c>
      <c r="F11" s="155" t="s">
        <v>239</v>
      </c>
      <c r="G11" s="152" t="s">
        <v>240</v>
      </c>
    </row>
    <row r="12" spans="1:7" ht="27.6">
      <c r="A12" s="150">
        <v>4</v>
      </c>
      <c r="B12" s="151" t="s">
        <v>241</v>
      </c>
      <c r="C12" s="152" t="s">
        <v>230</v>
      </c>
      <c r="D12" s="153">
        <f t="shared" si="0"/>
        <v>2</v>
      </c>
      <c r="E12" s="154" t="s">
        <v>242</v>
      </c>
      <c r="F12" s="155" t="s">
        <v>243</v>
      </c>
      <c r="G12" s="152" t="s">
        <v>240</v>
      </c>
    </row>
    <row r="13" spans="1:7" ht="27.6">
      <c r="A13" s="150">
        <v>5</v>
      </c>
      <c r="B13" s="151" t="s">
        <v>244</v>
      </c>
      <c r="C13" s="152" t="s">
        <v>245</v>
      </c>
      <c r="D13" s="153">
        <f t="shared" si="0"/>
        <v>1</v>
      </c>
      <c r="E13" s="154" t="s">
        <v>246</v>
      </c>
      <c r="F13" s="155" t="s">
        <v>247</v>
      </c>
      <c r="G13" s="152" t="s">
        <v>233</v>
      </c>
    </row>
    <row r="14" spans="1:7" ht="27.6">
      <c r="A14" s="156">
        <v>6</v>
      </c>
      <c r="B14" s="157" t="s">
        <v>248</v>
      </c>
      <c r="C14" s="158" t="s">
        <v>245</v>
      </c>
      <c r="D14" s="159">
        <f t="shared" si="0"/>
        <v>1</v>
      </c>
      <c r="E14" s="160" t="s">
        <v>249</v>
      </c>
      <c r="F14" s="161" t="s">
        <v>250</v>
      </c>
      <c r="G14" s="158" t="s">
        <v>233</v>
      </c>
    </row>
    <row r="15" spans="1:7">
      <c r="A15" s="108"/>
      <c r="B15" s="108"/>
      <c r="C15" s="108"/>
      <c r="D15" s="108"/>
      <c r="E15" s="108"/>
      <c r="F15" s="108"/>
      <c r="G15" s="108"/>
    </row>
    <row r="16" spans="1:7" ht="14.4">
      <c r="A16" s="106" t="s">
        <v>251</v>
      </c>
      <c r="B16" s="123"/>
      <c r="C16" s="123"/>
      <c r="D16" s="123"/>
      <c r="E16" s="123"/>
      <c r="F16" s="123"/>
      <c r="G16" s="107"/>
    </row>
    <row r="17" spans="1:7">
      <c r="A17" s="162" t="s">
        <v>252</v>
      </c>
      <c r="B17" s="162" t="str">
        <f>IF(OR($C$6="",Prioridad!$E$12="",$C$6&lt;&gt;Prioridad!$E$12,$C$7&lt;&gt;$C$6,COUNT(D9:D14)&lt;6,COUNTA(E9:E14)&lt;6),"",SUM(D9:D14))</f>
        <v/>
      </c>
      <c r="C17" s="163"/>
      <c r="D17" s="163"/>
      <c r="E17" s="163"/>
      <c r="F17" s="163"/>
      <c r="G17" s="164"/>
    </row>
    <row r="18" spans="1:7">
      <c r="A18" s="165" t="s">
        <v>8</v>
      </c>
      <c r="B18" s="165" t="str">
        <f>IF(Prioridad!$E$12="","Completa el Comparador y resuelve cualquier empate",IF($C$6="","Selecciona el registro que estás validando",IF($C$6&lt;&gt;Prioridad!$E$12,"El segmento seleccionado no coincide con la prioridad",IF($C$7="","Confirma que actualizaste la evidencia para este segmento",IF($C$7&lt;&gt;$C$6,"La confirmación no coincide con el segmento validado",IF(COUNT(D9:D14)&lt;6,"Completa todas las preguntas",IF(COUNTA(E9:E14)&lt;6,"Completa la evidencia de las 6 preguntas",IF(B17&gt;=10,"Validación inicial favorable",IF(B17&gt;=6,"Ajusta antes de validar","Replantea el segmento")))))))))</f>
        <v>Confirma que actualizaste la evidencia para este segmento</v>
      </c>
      <c r="C18" s="166"/>
      <c r="D18" s="166"/>
      <c r="E18" s="166"/>
      <c r="F18" s="166"/>
      <c r="G18" s="167"/>
    </row>
    <row r="19" spans="1:7">
      <c r="A19" s="168" t="s">
        <v>69</v>
      </c>
      <c r="B19" s="168" t="str">
        <f>IF(B18="","",IF(B18="Validación inicial favorable","Tienes una base suficiente para conversar con decisores y probar tu enfoque.",IF(B18="Ajusta antes de validar","Hay señales útiles, pero faltan datos o un recorte más preciso.",IF(B18="Replantea el segmento","El segmento necesita una revisión antes de invertir más esfuerzo.",IF(B18="El segmento seleccionado no coincide con la prioridad","Selecciona la prioridad actual antes de interpretar la evidencia.",IF(B18="La confirmación no coincide con el segmento validado","Confirma que la evidencia corresponde al mismo registro que estás validando.",IF(B18="Confirma que actualizaste la evidencia para este segmento","Actualiza los estados, evidencias, vacíos y prioridades; luego confirma el registro.",IF(B18="Completa la evidencia de las 6 preguntas","Escribe una evidencia concreta en cada pregunta antes de interpretar el resultado.","Completa el comparador, selecciona el segmento y responde las seis preguntas."))))))))</f>
        <v>Actualiza los estados, evidencias, vacíos y prioridades; luego confirma el registro.</v>
      </c>
      <c r="C19" s="169"/>
      <c r="D19" s="169"/>
      <c r="E19" s="169"/>
      <c r="F19" s="169"/>
      <c r="G19" s="170"/>
    </row>
  </sheetData>
  <sheetProtection algorithmName="SHA-512" hashValue="LTx/8nHTVAn9bx5riIBPDDWwxZKsW7XEYSYxdGr/vMtG5cyzxi/okn7RAoQRQWorTBw3YoekWxZlUcXkTmyfqw==" saltValue="qUrzqHyv3NAzbZQxcbNk5g==" spinCount="100000" sheet="1" objects="1" scenarios="1" formatCells="0" formatColumns="0" formatRows="0" sort="0" autoFilter="0" pivotTables="0"/>
  <mergeCells count="17">
    <mergeCell ref="A17:B17"/>
    <mergeCell ref="C17:G17"/>
    <mergeCell ref="A18:B18"/>
    <mergeCell ref="C18:G18"/>
    <mergeCell ref="A19:B19"/>
    <mergeCell ref="C19:G19"/>
    <mergeCell ref="A1:G1"/>
    <mergeCell ref="A2:G2"/>
    <mergeCell ref="A4:G4"/>
    <mergeCell ref="A5:G5"/>
    <mergeCell ref="A16:G16"/>
    <mergeCell ref="A6:B6"/>
    <mergeCell ref="C6:D6"/>
    <mergeCell ref="E6:G6"/>
    <mergeCell ref="A7:B7"/>
    <mergeCell ref="C7:D7"/>
    <mergeCell ref="E7:G7"/>
  </mergeCells>
  <conditionalFormatting sqref="C9:C14">
    <cfRule type="expression" dxfId="2" priority="1">
      <formula>C9="Sí"</formula>
    </cfRule>
    <cfRule type="expression" dxfId="1" priority="2">
      <formula>C9="Parcial"</formula>
    </cfRule>
    <cfRule type="expression" dxfId="0" priority="3">
      <formula>C9="No"</formula>
    </cfRule>
  </conditionalFormatting>
  <dataValidations count="3">
    <dataValidation type="list" sqref="C9:C14" xr:uid="{00000000-0002-0000-0400-000000000000}">
      <formula1>"Sí,Parcial,No"</formula1>
    </dataValidation>
    <dataValidation type="list" sqref="G9:G14" xr:uid="{00000000-0002-0000-0400-000001000000}">
      <formula1>"Alta,Media,Baja"</formula1>
    </dataValidation>
    <dataValidation type="list" allowBlank="1" showErrorMessage="1" errorTitle="Selecciona un segmento válido" error="Elige una opción de la lista para resolver el empate." sqref="B6:C7" xr:uid="{00000000-0002-0000-0400-000002000000}">
      <formula1>INDIRECT("Prioridad!$E$20:$E$24")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3000000}">
          <x14:formula1>
            <xm:f>Comparador!$C$8:$C$12</xm:f>
          </x14:formula1>
          <xm:sqref>C6:D6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0"/>
  <sheetViews>
    <sheetView workbookViewId="0">
      <selection activeCell="D30" sqref="D30"/>
    </sheetView>
  </sheetViews>
  <sheetFormatPr baseColWidth="10" defaultColWidth="8.796875" defaultRowHeight="13.8"/>
  <cols>
    <col min="1" max="1" width="27" style="55" customWidth="1"/>
    <col min="2" max="2" width="62" style="55" customWidth="1"/>
    <col min="3" max="3" width="4" style="55" customWidth="1"/>
    <col min="4" max="4" width="29" style="55" customWidth="1"/>
    <col min="5" max="5" width="16" style="55" customWidth="1"/>
    <col min="6" max="16384" width="8.796875" style="55"/>
  </cols>
  <sheetData>
    <row r="1" spans="1:5" ht="21">
      <c r="A1" s="97" t="s">
        <v>253</v>
      </c>
      <c r="B1" s="98"/>
      <c r="C1" s="98"/>
      <c r="D1" s="98"/>
      <c r="E1" s="99"/>
    </row>
    <row r="2" spans="1:5">
      <c r="A2" s="100" t="s">
        <v>254</v>
      </c>
      <c r="B2" s="101"/>
      <c r="C2" s="101"/>
      <c r="D2" s="101"/>
      <c r="E2" s="102"/>
    </row>
    <row r="3" spans="1:5">
      <c r="A3" s="108"/>
      <c r="B3" s="108"/>
      <c r="C3" s="108"/>
      <c r="D3" s="108"/>
      <c r="E3" s="108"/>
    </row>
    <row r="4" spans="1:5" ht="14.4">
      <c r="A4" s="106" t="s">
        <v>255</v>
      </c>
      <c r="B4" s="107"/>
      <c r="C4" s="108"/>
      <c r="D4" s="106" t="s">
        <v>256</v>
      </c>
      <c r="E4" s="107"/>
    </row>
    <row r="5" spans="1:5">
      <c r="A5" s="111" t="s">
        <v>257</v>
      </c>
      <c r="B5" s="172" t="str">
        <f>IF(Prioridad!B8="","",Prioridad!B8&amp;" — "&amp;Prioridad!B9)</f>
        <v>Tiendas de barrio — Atendidas por su dueño; compras semanales</v>
      </c>
      <c r="C5" s="108"/>
      <c r="D5" s="173" t="s">
        <v>211</v>
      </c>
      <c r="E5" s="174" t="s">
        <v>68</v>
      </c>
    </row>
    <row r="6" spans="1:5">
      <c r="A6" s="114" t="s">
        <v>258</v>
      </c>
      <c r="B6" s="175">
        <f>IF(Prioridad!B5="","",Prioridad!B5)</f>
        <v>4.25</v>
      </c>
      <c r="C6" s="108"/>
      <c r="D6" s="176" t="str">
        <f>IF(Comparador!C8="","",Comparador!C8)</f>
        <v>Tiendas de barrio</v>
      </c>
      <c r="E6" s="177">
        <f>IF(Comparador!K8="","",Comparador!K8)</f>
        <v>4.25</v>
      </c>
    </row>
    <row r="7" spans="1:5">
      <c r="A7" s="114" t="s">
        <v>259</v>
      </c>
      <c r="B7" s="115" t="str">
        <f>IF(Validacion!B18="","",Validacion!B18)</f>
        <v>Confirma que actualizaste la evidencia para este segmento</v>
      </c>
      <c r="C7" s="108"/>
      <c r="D7" s="178" t="str">
        <f>IF(Comparador!C9="","",Comparador!C9)</f>
        <v>Mini mercados de barrio</v>
      </c>
      <c r="E7" s="179">
        <f>IF(Comparador!K9="","",Comparador!K9)</f>
        <v>3.75</v>
      </c>
    </row>
    <row r="8" spans="1:5">
      <c r="A8" s="114" t="s">
        <v>252</v>
      </c>
      <c r="B8" s="115" t="str">
        <f>IF(Validacion!B17="","",Validacion!B17)</f>
        <v/>
      </c>
      <c r="C8" s="108"/>
      <c r="D8" s="178" t="str">
        <f>IF(Comparador!C10="","",Comparador!C10)</f>
        <v>Farmacias independientes</v>
      </c>
      <c r="E8" s="179">
        <f>IF(Comparador!K10="","",Comparador!K10)</f>
        <v>3.5</v>
      </c>
    </row>
    <row r="9" spans="1:5">
      <c r="A9" s="117" t="s">
        <v>260</v>
      </c>
      <c r="B9" s="119" t="str">
        <f>IF(Validacion!B18="Validación inicial favorable","Avanza a entrevistas y prueba inicial",IF(Validacion!B18="Ajusta antes de validar","Ajusta el segmento antes de entrevistar",IF(Validacion!B18="Replantea el segmento","Replantea el segmento antes de invertir más tiempo.","Completa o alinea la validación antes de decidir")))</f>
        <v>Completa o alinea la validación antes de decidir</v>
      </c>
      <c r="C9" s="108"/>
      <c r="D9" s="178" t="str">
        <f>IF(Comparador!C11="","",Comparador!C11)</f>
        <v>Ferreterías de barrio</v>
      </c>
      <c r="E9" s="179">
        <f>IF(Comparador!K11="","",Comparador!K11)</f>
        <v>3.5</v>
      </c>
    </row>
    <row r="10" spans="1:5">
      <c r="A10" s="108"/>
      <c r="B10" s="108"/>
      <c r="C10" s="108"/>
      <c r="D10" s="180" t="str">
        <f>IF(Comparador!C12="","",Comparador!C12)</f>
        <v>Restaurantes pequeños</v>
      </c>
      <c r="E10" s="181">
        <f>IF(Comparador!K12="","",Comparador!K12)</f>
        <v>3.75</v>
      </c>
    </row>
    <row r="11" spans="1:5">
      <c r="A11" s="108"/>
      <c r="B11" s="108"/>
      <c r="C11" s="108"/>
      <c r="D11" s="108"/>
      <c r="E11" s="108"/>
    </row>
    <row r="12" spans="1:5" ht="14.4">
      <c r="A12" s="106" t="s">
        <v>261</v>
      </c>
      <c r="B12" s="123"/>
      <c r="C12" s="123"/>
      <c r="D12" s="123"/>
      <c r="E12" s="107"/>
    </row>
    <row r="13" spans="1:5">
      <c r="A13" s="124" t="s">
        <v>262</v>
      </c>
      <c r="B13" s="125" t="str">
        <f>IF(Prioridad!B16="","",Prioridad!B16)</f>
        <v>Voy a validar primero con Tiendas de barrio en el contexto: Atendidas por su dueño; compras semanales. El problema principal es: Quiebres de stock y compras improvisadas.</v>
      </c>
      <c r="C13" s="126"/>
      <c r="D13" s="126"/>
      <c r="E13" s="127"/>
    </row>
    <row r="14" spans="1:5">
      <c r="A14" s="108"/>
      <c r="B14" s="121"/>
      <c r="C14" s="108"/>
      <c r="D14" s="108"/>
      <c r="E14" s="108"/>
    </row>
    <row r="15" spans="1:5">
      <c r="A15" s="124" t="s">
        <v>263</v>
      </c>
      <c r="B15" s="182" t="str">
        <f>IF(Validacion!B18="Validación inicial favorable","Agenda 3 a 5 conversaciones con decisores del segmento prioritario.",IF(Validacion!B18="Ajusta antes de validar","Ajusta la definición del segmento y repite la validación.",IF(Validacion!B18="Replantea el segmento","Replantea el segmento antes de invertir más tiempo.","Completa o alinea la validación antes de definir el siguiente paso.")))</f>
        <v>Completa o alinea la validación antes de definir el siguiente paso.</v>
      </c>
      <c r="C15" s="129"/>
      <c r="D15" s="129"/>
      <c r="E15" s="130"/>
    </row>
    <row r="16" spans="1:5">
      <c r="A16" s="108"/>
      <c r="B16" s="121"/>
      <c r="C16" s="108"/>
      <c r="D16" s="108"/>
      <c r="E16" s="108"/>
    </row>
    <row r="17" spans="1:5">
      <c r="A17" s="124" t="s">
        <v>264</v>
      </c>
      <c r="B17" s="125" t="str">
        <f>IF(OR(Validacion!B18="Validación inicial favorable",Validacion!B18="Ajusta antes de validar",Validacion!B18="Replantea el segmento"),IFERROR(INDEX(Validacion!$F$9:$F$14,MATCH("Alta",Validacion!$G$9:$G$14,0)),"Revisa los vacíos identificados en la hoja Validación."),"Completa o alinea la validación antes de definir un vacío prioritario.")</f>
        <v>Completa o alinea la validación antes de definir un vacío prioritario.</v>
      </c>
      <c r="C17" s="126"/>
      <c r="D17" s="126"/>
      <c r="E17" s="127"/>
    </row>
    <row r="18" spans="1:5">
      <c r="A18" s="108"/>
      <c r="B18" s="108"/>
      <c r="C18" s="108"/>
      <c r="D18" s="108"/>
      <c r="E18" s="108"/>
    </row>
    <row r="19" spans="1:5">
      <c r="A19" s="183" t="s">
        <v>265</v>
      </c>
      <c r="B19" s="184"/>
      <c r="C19" s="184"/>
      <c r="D19" s="184"/>
      <c r="E19" s="185"/>
    </row>
    <row r="20" spans="1:5">
      <c r="A20" s="131"/>
      <c r="B20" s="131"/>
      <c r="C20" s="131"/>
      <c r="D20" s="131"/>
      <c r="E20" s="131"/>
    </row>
  </sheetData>
  <sheetProtection algorithmName="SHA-512" hashValue="O7teREuAvjDXTe7WRw47ORzQ/LvalInypALPX6IFdsWh9UM9Z2bsDZQe1GVTV+om5v+Z9WcnEeCGbKY1IG3IEA==" saltValue="yh8zX13SQ59qVSyIYeqM1w==" spinCount="100000" sheet="1" objects="1" scenarios="1" formatCells="0" formatColumns="0" formatRows="0" insertColumns="0" sort="0" autoFilter="0" pivotTables="0"/>
  <mergeCells count="9">
    <mergeCell ref="B13:E13"/>
    <mergeCell ref="B15:E15"/>
    <mergeCell ref="B17:E17"/>
    <mergeCell ref="A19:E19"/>
    <mergeCell ref="A1:E1"/>
    <mergeCell ref="A2:E2"/>
    <mergeCell ref="A4:B4"/>
    <mergeCell ref="D4:E4"/>
    <mergeCell ref="A12:E12"/>
  </mergeCells>
  <conditionalFormatting sqref="E6:E10">
    <cfRule type="dataBar" priority="1">
      <dataBar>
        <cfvo type="min"/>
        <cfvo type="max"/>
        <color rgb="FF0B5F9E"/>
      </dataBar>
    </cfRule>
    <cfRule type="dataBar" priority="2">
      <dataBar>
        <cfvo type="min"/>
        <cfvo type="max"/>
        <color rgb="FF0B5F9E"/>
      </dataBar>
      <extLst>
        <ext xmlns:x14="http://schemas.microsoft.com/office/spreadsheetml/2009/9/main" uri="{B025F937-C7B1-47D3-B67F-A62EFF666E3E}">
          <x14:id>{DA12C461-A72D-FADC-ED1B-42B2A151D9C7}</x14:id>
        </ext>
      </extLs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12C461-A72D-FADC-ED1B-42B2A151D9C7}">
            <x14:dataBar>
              <x14:cfvo type="min"/>
              <x14:cfvo type="max"/>
              <x14:negativeFillColor auto="1"/>
              <x14:axisColor auto="1"/>
            </x14:dataBar>
          </x14:cfRule>
          <xm:sqref>E6:E10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Instrucciones</vt:lpstr>
      <vt:lpstr>Glosario</vt:lpstr>
      <vt:lpstr>Comparador</vt:lpstr>
      <vt:lpstr>Prioridad</vt:lpstr>
      <vt:lpstr>Validacion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2026-06-22T14:17:21Z</dcterms:modified>
</cp:coreProperties>
</file>