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50C5F88-E86D-43B5-A72C-3ABCAFFB80B4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01_Instrucciones" sheetId="1" r:id="rId1"/>
    <sheet name="02_Glosario" sheetId="2" r:id="rId2"/>
    <sheet name="03_Evaluacion" sheetId="3" r:id="rId3"/>
    <sheet name="04_Resultad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4" l="1"/>
  <c r="E27" i="4" s="1"/>
  <c r="A27" i="4"/>
  <c r="B26" i="4"/>
  <c r="E26" i="4" s="1"/>
  <c r="A26" i="4"/>
  <c r="B25" i="4"/>
  <c r="C25" i="4" s="1"/>
  <c r="A25" i="4"/>
  <c r="B24" i="4"/>
  <c r="E24" i="4" s="1"/>
  <c r="A24" i="4"/>
  <c r="B23" i="4"/>
  <c r="C23" i="4" s="1"/>
  <c r="A23" i="4"/>
  <c r="B22" i="4"/>
  <c r="E22" i="4" s="1"/>
  <c r="A22" i="4"/>
  <c r="B21" i="4"/>
  <c r="C21" i="4" s="1"/>
  <c r="A21" i="4"/>
  <c r="B20" i="4"/>
  <c r="E20" i="4" s="1"/>
  <c r="A20" i="4"/>
  <c r="B19" i="4"/>
  <c r="E19" i="4" s="1"/>
  <c r="A19" i="4"/>
  <c r="B18" i="4"/>
  <c r="E18" i="4" s="1"/>
  <c r="A18" i="4"/>
  <c r="B17" i="4"/>
  <c r="E17" i="4" s="1"/>
  <c r="A17" i="4"/>
  <c r="G5" i="4"/>
  <c r="F19" i="3"/>
  <c r="D19" i="3"/>
  <c r="B7" i="4" s="1"/>
  <c r="G17" i="3"/>
  <c r="F17" i="3"/>
  <c r="D27" i="4" s="1"/>
  <c r="G16" i="3"/>
  <c r="F16" i="3"/>
  <c r="D26" i="4" s="1"/>
  <c r="G15" i="3"/>
  <c r="F15" i="3"/>
  <c r="D25" i="4" s="1"/>
  <c r="G14" i="3"/>
  <c r="F14" i="3"/>
  <c r="D24" i="4" s="1"/>
  <c r="G13" i="3"/>
  <c r="F13" i="3"/>
  <c r="D23" i="4" s="1"/>
  <c r="G12" i="3"/>
  <c r="F12" i="3"/>
  <c r="D22" i="4" s="1"/>
  <c r="G11" i="3"/>
  <c r="F11" i="3"/>
  <c r="D21" i="4" s="1"/>
  <c r="G10" i="3"/>
  <c r="F10" i="3"/>
  <c r="D20" i="4" s="1"/>
  <c r="G9" i="3"/>
  <c r="F9" i="3"/>
  <c r="D19" i="4" s="1"/>
  <c r="G8" i="3"/>
  <c r="F8" i="3"/>
  <c r="D18" i="4" s="1"/>
  <c r="G7" i="3"/>
  <c r="F7" i="3"/>
  <c r="D17" i="4" s="1"/>
  <c r="E21" i="4" l="1"/>
  <c r="E25" i="4"/>
  <c r="A5" i="4"/>
  <c r="E5" i="4"/>
  <c r="B8" i="4"/>
  <c r="C20" i="4"/>
  <c r="C27" i="4"/>
  <c r="C18" i="4"/>
  <c r="C22" i="4"/>
  <c r="C26" i="4"/>
  <c r="E23" i="4"/>
  <c r="C19" i="4"/>
  <c r="C24" i="4"/>
  <c r="C17" i="4"/>
</calcChain>
</file>

<file path=xl/sharedStrings.xml><?xml version="1.0" encoding="utf-8"?>
<sst xmlns="http://schemas.openxmlformats.org/spreadsheetml/2006/main" count="222" uniqueCount="206">
  <si>
    <t>Checklist para abrir un segundo local de restaurante</t>
  </si>
  <si>
    <t>Objetivo: evaluar si el restaurante actual está listo para abrir otra sede, ampliar primero el negocio actual o corregir puntos críticos antes de invertir.</t>
  </si>
  <si>
    <t>Cómo usar la plantilla</t>
  </si>
  <si>
    <t>1</t>
  </si>
  <si>
    <t>Lee el glosario</t>
  </si>
  <si>
    <t>Antes de evaluar, revisa los términos de la hoja 02_Glosario para usar el mismo criterio en toda la plantilla.</t>
  </si>
  <si>
    <t>2</t>
  </si>
  <si>
    <t>Revisa el ejemplo precargado en la hoja 03_Evaluacion. Antes de usar la plantilla, borra los puntajes y comentarios de ejemplo en D7:E17 y reemplázalos por los datos reales de tu restaurante.</t>
  </si>
  <si>
    <t>En la hoja 03_Evaluacion, califica cada área con 0, 1 o 2. Usa comentarios concretos, no frases generales.</t>
  </si>
  <si>
    <t>3</t>
  </si>
  <si>
    <t>Usa evidencia</t>
  </si>
  <si>
    <t>Apóyate en ventas, margen, caja, turnos, reseñas, pedidos por zona, procesos escritos y datos operativos.</t>
  </si>
  <si>
    <t>4</t>
  </si>
  <si>
    <t>Revisa el resultado</t>
  </si>
  <si>
    <t>En la hoja 04_Resultado verás el puntaje, el diagnóstico y los próximos pasos sugeridos.</t>
  </si>
  <si>
    <t>5</t>
  </si>
  <si>
    <t>Decide con calma</t>
  </si>
  <si>
    <t>El resultado no reemplaza un estudio de factibilidad. Sirve como filtro inicial antes de firmar arriendos o invertir fuerte.</t>
  </si>
  <si>
    <t>Escala de puntaje</t>
  </si>
  <si>
    <t>No está listo</t>
  </si>
  <si>
    <t>Existe una brecha importante. Conviene corregir antes de avanzar.</t>
  </si>
  <si>
    <t>Parcialmente listo</t>
  </si>
  <si>
    <t>Hay avances, pero todavía requiere ajuste, evidencia o control.</t>
  </si>
  <si>
    <t>Listo</t>
  </si>
  <si>
    <t>El criterio está razonablemente controlado y puede sostener una evaluación más seria.</t>
  </si>
  <si>
    <t>Lectura del resultado</t>
  </si>
  <si>
    <t>0 a 9 puntos</t>
  </si>
  <si>
    <t>No conviene abrir todavía</t>
  </si>
  <si>
    <t>Primero corrige problemas de caja, procesos, equipo, costos o demanda.</t>
  </si>
  <si>
    <t>10 a 16 puntos</t>
  </si>
  <si>
    <t>Hay potencial</t>
  </si>
  <si>
    <t>Puedes preparar la expansión, pero aún no conviene firmar compromisos grandes.</t>
  </si>
  <si>
    <t>17 a 22 puntos</t>
  </si>
  <si>
    <t>Puedes avanzar</t>
  </si>
  <si>
    <t>Ya puedes pasar a una evaluación de factibilidad, inversión, ubicación y riesgos.</t>
  </si>
  <si>
    <t>Recomendación importante</t>
  </si>
  <si>
    <t>No abras otro local solo porque el restaurante se llena. Primero valida si puedes crecer mejorando el local actual, si la caja soporta el arranque y si la operación puede repetirse sin depender del dueño.</t>
  </si>
  <si>
    <t>Ejemplo precargado</t>
  </si>
  <si>
    <t>Qué verás</t>
  </si>
  <si>
    <t>La hoja 03_Evaluacion trae un ejemplo ficticio para que entiendas cómo completar puntajes y comentarios.</t>
  </si>
  <si>
    <t>Qué debes borrar</t>
  </si>
  <si>
    <t>Borra solo los puntajes y comentarios de ejemplo en D7:E17 antes de trabajar con tu restaurante.</t>
  </si>
  <si>
    <t>Qué no debes borrar</t>
  </si>
  <si>
    <t>No borres las columnas Área, Criterio, Qué revisar, Acción sugerida ni Barra. Esas partes orientan la evaluación y contienen fórmulas.</t>
  </si>
  <si>
    <t>Recomendación</t>
  </si>
  <si>
    <t>Conserva una copia limpia del archivo antes de modificarlo, por si necesitas volver al formato original.</t>
  </si>
  <si>
    <t>Glosario de la plantilla</t>
  </si>
  <si>
    <t>Definiciones simples para completar la evaluación con criterios claros y comparables.</t>
  </si>
  <si>
    <t>Término</t>
  </si>
  <si>
    <t>Qué significa</t>
  </si>
  <si>
    <t>Ejemplo en restaurante</t>
  </si>
  <si>
    <t>Dónde aparece</t>
  </si>
  <si>
    <t>Ventas estables</t>
  </si>
  <si>
    <t>Ingresos constantes durante varios meses, no solo picos de temporada o fines de semana.</t>
  </si>
  <si>
    <t>El local vende bien de lunes a domingo, no solo viernes y sábado.</t>
  </si>
  <si>
    <t>Evaluación / Ventas</t>
  </si>
  <si>
    <t>Rentabilidad</t>
  </si>
  <si>
    <t>Capacidad de dejar utilidad después de cubrir costos y gastos.</t>
  </si>
  <si>
    <t>Vende menos que otro restaurante, pero deja más utilidad real.</t>
  </si>
  <si>
    <t>Evaluación / Rentabilidad</t>
  </si>
  <si>
    <t>Utilidad real</t>
  </si>
  <si>
    <t>Dinero que queda después de alimentos, nómina, arriendo, servicios, plataformas, impuestos y gastos.</t>
  </si>
  <si>
    <t>Ventas de $34.000 y utilidad de $5.000.</t>
  </si>
  <si>
    <t>Flujo de caja</t>
  </si>
  <si>
    <t>Entrada y salida de dinero en el tiempo. Muestra si puedes pagar sin atrasarte.</t>
  </si>
  <si>
    <t>Hay ventas, pero se paga tarde a proveedores por falta de caja.</t>
  </si>
  <si>
    <t>Evaluación / Caja</t>
  </si>
  <si>
    <t>Capital de trabajo</t>
  </si>
  <si>
    <t>Dinero disponible para operar mientras el nuevo local aún no vende suficiente.</t>
  </si>
  <si>
    <t>Reserva para nómina, compras y servicios durante el arranque.</t>
  </si>
  <si>
    <t>Procesos documentados</t>
  </si>
  <si>
    <t>Rutinas escritas para operar de forma repetible.</t>
  </si>
  <si>
    <t>Checklist de apertura, cierre, caja, cocina y limpieza.</t>
  </si>
  <si>
    <t>Evaluación / Procesos</t>
  </si>
  <si>
    <t>Operación replicable</t>
  </si>
  <si>
    <t>Capacidad de repetir el mismo servicio y control en otra sede.</t>
  </si>
  <si>
    <t>La hamburguesa sale igual aunque cambie el turno.</t>
  </si>
  <si>
    <t>Dependencia del dueño</t>
  </si>
  <si>
    <t>Cuando el negocio necesita al dueño para resolver casi todo.</t>
  </si>
  <si>
    <t>Solo el dueño aprueba compras, caja y reclamos.</t>
  </si>
  <si>
    <t>Evaluación / Equipo</t>
  </si>
  <si>
    <t>Encargado de turno</t>
  </si>
  <si>
    <t>Persona responsable de coordinar operación durante un horario.</t>
  </si>
  <si>
    <t>Supervisa caja, servicio, cocina y cierre.</t>
  </si>
  <si>
    <t>Receta estándar</t>
  </si>
  <si>
    <t>Ficha con ingredientes, gramajes, preparación, presentación y costo.</t>
  </si>
  <si>
    <t>Hamburguesa con 150 g de carne y porción definida de papas.</t>
  </si>
  <si>
    <t>Evaluación / Cocina</t>
  </si>
  <si>
    <t>Porciones controladas</t>
  </si>
  <si>
    <t>Uso consistente de cantidades para proteger calidad y margen.</t>
  </si>
  <si>
    <t>No servir más carne o salsa según el cocinero.</t>
  </si>
  <si>
    <t>Servicio consistente</t>
  </si>
  <si>
    <t>Experiencia similar para el cliente en todos los turnos.</t>
  </si>
  <si>
    <t>La noche no acumula quejas mientras la mañana funciona bien.</t>
  </si>
  <si>
    <t>Evaluación / Servicio</t>
  </si>
  <si>
    <t>Capacidad operativa</t>
  </si>
  <si>
    <t>Límite de clientes, pedidos o ventas que el negocio puede atender sin colapsar.</t>
  </si>
  <si>
    <t>El local se llena, pero cocina y salón se atrasan.</t>
  </si>
  <si>
    <t>Evaluación / Capacidad</t>
  </si>
  <si>
    <t>Demanda validada</t>
  </si>
  <si>
    <t>Señales con datos de que otra zona podría comprar.</t>
  </si>
  <si>
    <t>Pedidos frecuentes desde zona norte, no solo comentarios.</t>
  </si>
  <si>
    <t>Evaluación / Demanda</t>
  </si>
  <si>
    <t>Alternativas de crecimiento</t>
  </si>
  <si>
    <t>Opciones para vender más sin abrir otra sede.</t>
  </si>
  <si>
    <t>Mejorar rotación, ampliar horarios, delivery o reservas.</t>
  </si>
  <si>
    <t>Evaluación / Alternativas</t>
  </si>
  <si>
    <t>Riesgo para el primer local</t>
  </si>
  <si>
    <t>Posibilidad de que el segundo local debilite al negocio actual.</t>
  </si>
  <si>
    <t>Mover al mejor encargado y dejar débil la primera sede.</t>
  </si>
  <si>
    <t>Evaluación / Riesgo</t>
  </si>
  <si>
    <t>Estudio de factibilidad</t>
  </si>
  <si>
    <t>Análisis más completo de inversión, demanda, costos, ubicación y riesgos.</t>
  </si>
  <si>
    <t>Evaluar si la nueva sede puede sostenerse antes de firmar arriendo.</t>
  </si>
  <si>
    <t>Resultado / Próximos pasos</t>
  </si>
  <si>
    <t>Punto de equilibrio</t>
  </si>
  <si>
    <t>Ventas mínimas necesarias para cubrir costos fijos y variables.</t>
  </si>
  <si>
    <t>Cuánto debe vender la segunda sede para no perder dinero.</t>
  </si>
  <si>
    <t>Evaluación del restaurante</t>
  </si>
  <si>
    <t>Esta hoja contiene un ejemplo precargado. Borra los puntajes y comentarios de D7:E17 y sustitúyelos por datos reales de tu restaurante. Los cálculos se actualizan en la hoja 04_Resultado.</t>
  </si>
  <si>
    <t>Escala</t>
  </si>
  <si>
    <t>0 = No está listo | 1 = Parcialmente listo | 2 = Listo</t>
  </si>
  <si>
    <t>Área</t>
  </si>
  <si>
    <t>Criterio a evaluar</t>
  </si>
  <si>
    <t>Qué revisar</t>
  </si>
  <si>
    <t>Puntaje</t>
  </si>
  <si>
    <t>Evidencia / comentario</t>
  </si>
  <si>
    <t>Acción sugerida</t>
  </si>
  <si>
    <t>Barra</t>
  </si>
  <si>
    <t>Ventas</t>
  </si>
  <si>
    <t>Revisa ventas de varios meses, días fuertes y días bajos. No uses solo una buena temporada.</t>
  </si>
  <si>
    <t>Ventas estables en los últimos 5 meses; fines de semana fuertes y entre semana aceptable.</t>
  </si>
  <si>
    <t>Utilidad real del primer local</t>
  </si>
  <si>
    <t>Verifica que el restaurante deje utilidad después de costos, nómina, arriendo, servicios e impuestos.</t>
  </si>
  <si>
    <t>El primer local deja utilidad mensual después de costos, nómina, arriendo y servicios.</t>
  </si>
  <si>
    <t>Caja</t>
  </si>
  <si>
    <t>Caja para inversión y arranque</t>
  </si>
  <si>
    <t>Confirma si puedes cubrir inversión inicial y meses de operación sin debilitar el primer local.</t>
  </si>
  <si>
    <t>Existe reserva parcial, pero falta estimar mejor capital de trabajo para tres meses de arranque.</t>
  </si>
  <si>
    <t>Procesos</t>
  </si>
  <si>
    <t>Revisa apertura, cierre, compras, caja, cocina, limpieza, inventario y atención.</t>
  </si>
  <si>
    <t>Hay rutinas claras, pero apertura, cierre y compras aún no están completamente documentados.</t>
  </si>
  <si>
    <t>Equipo</t>
  </si>
  <si>
    <t>Liderazgo sin dueño todo el día</t>
  </si>
  <si>
    <t>Valida si hay encargados capaces de sostener turnos, caja, servicio y cocina.</t>
  </si>
  <si>
    <t>Hay encargados por turno y el dueño no necesita estar todo el día en operación.</t>
  </si>
  <si>
    <t>Cocina</t>
  </si>
  <si>
    <t>Recetas, porciones y costos controlados</t>
  </si>
  <si>
    <t>Revisa recetas estándar, gramajes, presentación, mermas y costo por plato.</t>
  </si>
  <si>
    <t>Hay recetas base, pero falta cerrar gramajes y costos de los platos más vendidos.</t>
  </si>
  <si>
    <t>Servicio</t>
  </si>
  <si>
    <t>Experiencia consistente</t>
  </si>
  <si>
    <t>Evalúa quejas, tiempos de espera, errores por turno y protocolos de atención.</t>
  </si>
  <si>
    <t>El servicio es consistente; quejas controladas y tiempos de espera medidos por turno.</t>
  </si>
  <si>
    <t>Capacidad</t>
  </si>
  <si>
    <t>Capacidad operativa del local actual</t>
  </si>
  <si>
    <t>Mide si el restaurante puede atender más clientes sin colapsar cocina, salón o caja.</t>
  </si>
  <si>
    <t>El local se satura en horas pico; falta mejorar rotación y tiempos de cocina.</t>
  </si>
  <si>
    <t>Demanda</t>
  </si>
  <si>
    <t>Demanda en otra zona</t>
  </si>
  <si>
    <t>Valida pedidos por zona, recurrencia, competencia, tráfico, precios y perfil de clientes.</t>
  </si>
  <si>
    <t>Hay pedidos recurrentes desde otra zona y clientes que preguntan por una sede cercana.</t>
  </si>
  <si>
    <t>Alternativas</t>
  </si>
  <si>
    <t>Crecimiento dentro del local actual</t>
  </si>
  <si>
    <t>Evalúa si puedes crecer con horarios, rotación, reservas, delivery, distribución o cocina.</t>
  </si>
  <si>
    <t>Ya se mejoraron horarios, reservas y distribución; queda poca capacidad de crecimiento interno.</t>
  </si>
  <si>
    <t>Riesgo</t>
  </si>
  <si>
    <t>Impacto sobre el primer local</t>
  </si>
  <si>
    <t>Revisa si el primer local puede seguir sano mientras arranca el segundo.</t>
  </si>
  <si>
    <t>El primer local podría sostenerse, pero hace falta definir responsables si arranca la segunda sede.</t>
  </si>
  <si>
    <t>Total</t>
  </si>
  <si>
    <t>Puntaje obtenido</t>
  </si>
  <si>
    <t>Criterios completados</t>
  </si>
  <si>
    <t>Nota</t>
  </si>
  <si>
    <t>El puntaje es un filtro inicial. Si estás cerca de abrir otra sede, complementa con estudio de factibilidad, presupuesto, ubicación y proyección de caja.</t>
  </si>
  <si>
    <t>Resultado y próximos pasos</t>
  </si>
  <si>
    <t>Resumen automático de la evaluación. El archivo trae un ejemplo precargado; al borrar y reemplazar D7:D17 en 03_Evaluacion, este resultado se actualiza.</t>
  </si>
  <si>
    <t>Puntaje total</t>
  </si>
  <si>
    <t>Puntaje máximo</t>
  </si>
  <si>
    <t>% preparación</t>
  </si>
  <si>
    <t>Criterios completos</t>
  </si>
  <si>
    <t>Diagnóstico</t>
  </si>
  <si>
    <t>Próximo paso</t>
  </si>
  <si>
    <t>Guía de interpretación</t>
  </si>
  <si>
    <t>0 a 9</t>
  </si>
  <si>
    <t>Primero corrige puntos críticos</t>
  </si>
  <si>
    <t>Prioriza caja, costos, procesos, equipo y servicio.</t>
  </si>
  <si>
    <t>10 a 16</t>
  </si>
  <si>
    <t>Fortalece antes de invertir</t>
  </si>
  <si>
    <t>Prepara expansión, pero evita firmar arriendo o asumir deuda grande.</t>
  </si>
  <si>
    <t>17 a 22</t>
  </si>
  <si>
    <t>Haz evaluación completa</t>
  </si>
  <si>
    <t>Revisa factibilidad, presupuesto, ubicación, riesgo y responsables.</t>
  </si>
  <si>
    <t>Estado</t>
  </si>
  <si>
    <t>Visual</t>
  </si>
  <si>
    <t>Próximos pasos sugeridos</t>
  </si>
  <si>
    <t>Si hay varios 0</t>
  </si>
  <si>
    <t>No firmes arriendo ni hagas inversión fuerte todavía.</t>
  </si>
  <si>
    <t>Corrige brechas críticas y repite la evaluación.</t>
  </si>
  <si>
    <t>Si predominan 1</t>
  </si>
  <si>
    <t>Puedes preparar la expansión, pero faltan controles.</t>
  </si>
  <si>
    <t>Documenta procesos, fortalece caja y forma líderes.</t>
  </si>
  <si>
    <t>Si predominan 2</t>
  </si>
  <si>
    <t>Puedes pasar a una evaluación más completa.</t>
  </si>
  <si>
    <t>Haz estudio de factibilidad, presupuesto, ubicación y plan de apertura.</t>
  </si>
  <si>
    <t>Esta plantilla es un diagnóstico inicial. No reemplaza asesoría financiera, legal, contable ni un estudio de factibilidad completo.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</si>
</sst>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b/>
      <sz val="16"/>
      <color rgb="FFFFFFFF"/>
      <name val="Calibri"/>
      <family val="2"/>
    </font>
    <font>
      <i/>
      <sz val="10"/>
      <color rgb="FF1F2937"/>
      <name val="Calibri"/>
      <family val="2"/>
    </font>
    <font>
      <b/>
      <sz val="11"/>
      <color rgb="FFFFFFFF"/>
      <name val="Calibri"/>
      <family val="2"/>
    </font>
    <font>
      <sz val="10"/>
      <color rgb="FF1F2937"/>
      <name val="Calibri"/>
      <family val="2"/>
    </font>
    <font>
      <b/>
      <sz val="11"/>
      <color rgb="FF0B1F3A"/>
      <name val="Calibri"/>
      <family val="2"/>
    </font>
    <font>
      <b/>
      <sz val="10"/>
      <color rgb="FF1F2937"/>
      <name val="Calibri"/>
      <family val="2"/>
    </font>
    <font>
      <b/>
      <sz val="11"/>
      <color rgb="FF0B1F3A"/>
      <name val="Calibri"/>
      <family val="2"/>
    </font>
    <font>
      <b/>
      <sz val="11"/>
      <color rgb="FF1F2937"/>
      <name val="Calibri"/>
      <family val="2"/>
    </font>
    <font>
      <b/>
      <sz val="12"/>
      <color rgb="FF0B1F3A"/>
      <name val="Arial"/>
      <family val="2"/>
    </font>
    <font>
      <b/>
      <sz val="14"/>
      <color rgb="FF0B1F3A"/>
      <name val="Calibri"/>
      <family val="2"/>
    </font>
    <font>
      <sz val="11"/>
      <color rgb="FF1F2937"/>
      <name val="Calibri"/>
      <family val="2"/>
    </font>
    <font>
      <b/>
      <sz val="10"/>
      <color rgb="FFFFFFFF"/>
      <name val="Calibri"/>
      <family val="2"/>
    </font>
    <font>
      <b/>
      <sz val="11"/>
      <color rgb="FF0B1F3A"/>
      <name val="Calibri"/>
      <family val="2"/>
    </font>
    <font>
      <b/>
      <i/>
      <sz val="10"/>
      <color rgb="FF0B1F3A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2F8"/>
      </patternFill>
    </fill>
    <fill>
      <patternFill patternType="solid">
        <fgColor rgb="FFFFFFFF"/>
      </patternFill>
    </fill>
    <fill>
      <patternFill patternType="solid">
        <fgColor rgb="FFF5F7FA"/>
      </patternFill>
    </fill>
    <fill>
      <patternFill patternType="solid">
        <fgColor rgb="FFFFF7D6"/>
      </patternFill>
    </fill>
    <fill>
      <patternFill patternType="solid">
        <fgColor rgb="FFFFFDF5"/>
      </patternFill>
    </fill>
    <fill>
      <patternFill patternType="solid">
        <fgColor rgb="FF0B1F3A"/>
      </patternFill>
    </fill>
    <fill>
      <patternFill patternType="solid">
        <fgColor rgb="FFEAF0F7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B1F3A"/>
      </bottom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3" borderId="2" xfId="0" applyFill="1" applyBorder="1"/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0" fillId="2" borderId="2" xfId="0" applyFill="1" applyBorder="1"/>
    <xf numFmtId="0" fontId="10" fillId="3" borderId="2" xfId="0" applyFont="1" applyFill="1" applyBorder="1" applyAlignment="1">
      <alignment horizontal="center" vertical="top" wrapText="1"/>
    </xf>
    <xf numFmtId="9" fontId="10" fillId="3" borderId="2" xfId="0" applyNumberFormat="1" applyFont="1" applyFill="1" applyBorder="1" applyAlignment="1">
      <alignment horizontal="center" vertical="top" wrapText="1"/>
    </xf>
    <xf numFmtId="0" fontId="0" fillId="4" borderId="2" xfId="0" applyFill="1" applyBorder="1"/>
    <xf numFmtId="0" fontId="4" fillId="4" borderId="2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12" fillId="8" borderId="2" xfId="0" applyFont="1" applyFill="1" applyBorder="1" applyAlignment="1">
      <alignment horizontal="left" vertical="center" wrapText="1"/>
    </xf>
    <xf numFmtId="0" fontId="13" fillId="9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3" fillId="9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top"/>
    </xf>
    <xf numFmtId="0" fontId="14" fillId="9" borderId="2" xfId="0" applyFont="1" applyFill="1" applyBorder="1" applyAlignment="1">
      <alignment vertical="center"/>
    </xf>
    <xf numFmtId="0" fontId="0" fillId="3" borderId="2" xfId="0" applyFill="1" applyBorder="1" applyAlignment="1">
      <alignment vertical="top"/>
    </xf>
    <xf numFmtId="0" fontId="8" fillId="4" borderId="2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14" fillId="9" borderId="2" xfId="0" applyFont="1" applyFill="1" applyBorder="1" applyAlignment="1" applyProtection="1">
      <alignment vertical="center"/>
      <protection locked="0"/>
    </xf>
    <xf numFmtId="0" fontId="13" fillId="9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7" fillId="3" borderId="2" xfId="0" applyFont="1" applyFill="1" applyBorder="1" applyAlignment="1" applyProtection="1">
      <alignment vertical="top" wrapText="1"/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left"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0" fontId="9" fillId="5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282232</xdr:colOff>
      <xdr:row>2</xdr:row>
      <xdr:rowOff>129540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F39E20-1FEA-40F6-BF82-144454011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92400" y="0"/>
          <a:ext cx="2111032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282232</xdr:colOff>
      <xdr:row>2</xdr:row>
      <xdr:rowOff>139065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F0DC8B-D159-4E31-A442-BE1426FC3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82550" y="0"/>
          <a:ext cx="2111032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9525</xdr:rowOff>
    </xdr:from>
    <xdr:to>
      <xdr:col>11</xdr:col>
      <xdr:colOff>295567</xdr:colOff>
      <xdr:row>1</xdr:row>
      <xdr:rowOff>196215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B8BEAC-B981-4C84-B424-51706470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49550" y="9525"/>
          <a:ext cx="2114842" cy="586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286042</xdr:colOff>
      <xdr:row>2</xdr:row>
      <xdr:rowOff>125730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C25509-A198-47FE-8A59-FF3D3FB75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0"/>
          <a:ext cx="2111032" cy="58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showGridLines="0" workbookViewId="0">
      <selection activeCell="E6" sqref="E6"/>
    </sheetView>
  </sheetViews>
  <sheetFormatPr baseColWidth="10" defaultColWidth="8.88671875" defaultRowHeight="14.4" x14ac:dyDescent="0.3"/>
  <cols>
    <col min="1" max="1" width="18.88671875" customWidth="1"/>
    <col min="2" max="2" width="86.88671875" customWidth="1"/>
    <col min="3" max="3" width="109.77734375" customWidth="1"/>
  </cols>
  <sheetData>
    <row r="1" spans="1:3" ht="21.6" thickBot="1" x14ac:dyDescent="0.35">
      <c r="A1" s="27" t="s">
        <v>0</v>
      </c>
      <c r="B1" s="1"/>
      <c r="C1" s="1"/>
    </row>
    <row r="2" spans="1:3" x14ac:dyDescent="0.3">
      <c r="A2" s="26" t="s">
        <v>1</v>
      </c>
      <c r="B2" s="2"/>
      <c r="C2" s="2"/>
    </row>
    <row r="4" spans="1:3" ht="28.8" x14ac:dyDescent="0.3">
      <c r="A4" s="3" t="s">
        <v>2</v>
      </c>
      <c r="B4" s="4"/>
      <c r="C4" s="4"/>
    </row>
    <row r="5" spans="1:3" x14ac:dyDescent="0.3">
      <c r="A5" s="5" t="s">
        <v>3</v>
      </c>
      <c r="B5" s="6" t="s">
        <v>4</v>
      </c>
      <c r="C5" s="7" t="s">
        <v>5</v>
      </c>
    </row>
    <row r="6" spans="1:3" ht="27.6" x14ac:dyDescent="0.3">
      <c r="A6" s="5" t="s">
        <v>6</v>
      </c>
      <c r="B6" s="6" t="s">
        <v>7</v>
      </c>
      <c r="C6" s="7" t="s">
        <v>8</v>
      </c>
    </row>
    <row r="7" spans="1:3" x14ac:dyDescent="0.3">
      <c r="A7" s="5" t="s">
        <v>9</v>
      </c>
      <c r="B7" s="6" t="s">
        <v>10</v>
      </c>
      <c r="C7" s="7" t="s">
        <v>11</v>
      </c>
    </row>
    <row r="8" spans="1:3" x14ac:dyDescent="0.3">
      <c r="A8" s="5" t="s">
        <v>12</v>
      </c>
      <c r="B8" s="6" t="s">
        <v>13</v>
      </c>
      <c r="C8" s="7" t="s">
        <v>14</v>
      </c>
    </row>
    <row r="9" spans="1:3" x14ac:dyDescent="0.3">
      <c r="A9" s="5" t="s">
        <v>15</v>
      </c>
      <c r="B9" s="6" t="s">
        <v>16</v>
      </c>
      <c r="C9" s="7" t="s">
        <v>17</v>
      </c>
    </row>
    <row r="11" spans="1:3" ht="28.8" x14ac:dyDescent="0.3">
      <c r="A11" s="8" t="s">
        <v>18</v>
      </c>
      <c r="B11" s="4"/>
      <c r="C11" s="4"/>
    </row>
    <row r="12" spans="1:3" x14ac:dyDescent="0.3">
      <c r="A12" s="9">
        <v>0</v>
      </c>
      <c r="B12" s="7" t="s">
        <v>19</v>
      </c>
      <c r="C12" s="7" t="s">
        <v>20</v>
      </c>
    </row>
    <row r="13" spans="1:3" x14ac:dyDescent="0.3">
      <c r="A13" s="9">
        <v>1</v>
      </c>
      <c r="B13" s="7" t="s">
        <v>21</v>
      </c>
      <c r="C13" s="7" t="s">
        <v>22</v>
      </c>
    </row>
    <row r="14" spans="1:3" x14ac:dyDescent="0.3">
      <c r="A14" s="9">
        <v>2</v>
      </c>
      <c r="B14" s="7" t="s">
        <v>23</v>
      </c>
      <c r="C14" s="7" t="s">
        <v>24</v>
      </c>
    </row>
    <row r="16" spans="1:3" ht="28.8" x14ac:dyDescent="0.3">
      <c r="A16" s="8" t="s">
        <v>25</v>
      </c>
      <c r="B16" s="4"/>
      <c r="C16" s="4"/>
    </row>
    <row r="17" spans="1:3" x14ac:dyDescent="0.3">
      <c r="A17" s="10" t="s">
        <v>26</v>
      </c>
      <c r="B17" s="7" t="s">
        <v>27</v>
      </c>
      <c r="C17" s="7" t="s">
        <v>28</v>
      </c>
    </row>
    <row r="18" spans="1:3" x14ac:dyDescent="0.3">
      <c r="A18" s="10" t="s">
        <v>29</v>
      </c>
      <c r="B18" s="7" t="s">
        <v>30</v>
      </c>
      <c r="C18" s="7" t="s">
        <v>31</v>
      </c>
    </row>
    <row r="19" spans="1:3" x14ac:dyDescent="0.3">
      <c r="A19" s="10" t="s">
        <v>32</v>
      </c>
      <c r="B19" s="7" t="s">
        <v>33</v>
      </c>
      <c r="C19" s="7" t="s">
        <v>34</v>
      </c>
    </row>
    <row r="21" spans="1:3" ht="28.8" x14ac:dyDescent="0.3">
      <c r="A21" s="8" t="s">
        <v>35</v>
      </c>
      <c r="B21" s="4"/>
      <c r="C21" s="4"/>
    </row>
    <row r="22" spans="1:3" x14ac:dyDescent="0.3">
      <c r="A22" s="28" t="s">
        <v>36</v>
      </c>
      <c r="B22" s="11"/>
      <c r="C22" s="11"/>
    </row>
    <row r="23" spans="1:3" ht="27.6" x14ac:dyDescent="0.3">
      <c r="A23" s="22" t="s">
        <v>37</v>
      </c>
      <c r="B23" s="22"/>
      <c r="C23" s="22"/>
    </row>
    <row r="24" spans="1:3" ht="28.8" x14ac:dyDescent="0.3">
      <c r="A24" s="23" t="s">
        <v>38</v>
      </c>
      <c r="B24" s="24" t="s">
        <v>39</v>
      </c>
      <c r="C24" s="24"/>
    </row>
    <row r="25" spans="1:3" ht="28.8" x14ac:dyDescent="0.3">
      <c r="A25" s="23" t="s">
        <v>40</v>
      </c>
      <c r="B25" s="24" t="s">
        <v>41</v>
      </c>
      <c r="C25" s="24"/>
    </row>
    <row r="26" spans="1:3" ht="28.8" x14ac:dyDescent="0.3">
      <c r="A26" s="23" t="s">
        <v>42</v>
      </c>
      <c r="B26" s="24" t="s">
        <v>43</v>
      </c>
      <c r="C26" s="24"/>
    </row>
    <row r="27" spans="1:3" ht="28.8" x14ac:dyDescent="0.3">
      <c r="A27" s="23" t="s">
        <v>44</v>
      </c>
      <c r="B27" s="24" t="s">
        <v>45</v>
      </c>
      <c r="C27" s="24"/>
    </row>
  </sheetData>
  <sheetProtection algorithmName="SHA-512" hashValue="Y2q4Cdxh5DKIa2FpHYzlDSiiydfxwOnOKLs5rPxxBDvuhvP968Ju8RK0ic7ZfKHBEjiSyIDJP3r6OEvmnsiHUw==" saltValue="5TF3T2LtCsSf975VFcFYLA==" spinCount="100000" sheet="1" scenarios="1" formatCells="0" formatColumns="0" formatRows="0" sort="0" autoFilter="0" pivotTables="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showGridLines="0" workbookViewId="0">
      <selection activeCell="D4" sqref="D4"/>
    </sheetView>
  </sheetViews>
  <sheetFormatPr baseColWidth="10" defaultColWidth="8.88671875" defaultRowHeight="14.4" x14ac:dyDescent="0.3"/>
  <cols>
    <col min="1" max="1" width="26" customWidth="1"/>
    <col min="2" max="2" width="59" customWidth="1"/>
    <col min="3" max="3" width="55.109375" customWidth="1"/>
    <col min="4" max="4" width="28.44140625" customWidth="1"/>
  </cols>
  <sheetData>
    <row r="1" spans="1:4" ht="21" x14ac:dyDescent="0.3">
      <c r="A1" s="27" t="s">
        <v>46</v>
      </c>
      <c r="B1" s="1"/>
      <c r="C1" s="1"/>
      <c r="D1" s="1"/>
    </row>
    <row r="2" spans="1:4" x14ac:dyDescent="0.3">
      <c r="A2" s="26" t="s">
        <v>47</v>
      </c>
      <c r="B2" s="2"/>
      <c r="C2" s="2"/>
      <c r="D2" s="2"/>
    </row>
    <row r="4" spans="1:4" x14ac:dyDescent="0.3">
      <c r="A4" s="8" t="s">
        <v>48</v>
      </c>
      <c r="B4" s="8" t="s">
        <v>49</v>
      </c>
      <c r="C4" s="8" t="s">
        <v>50</v>
      </c>
      <c r="D4" s="8" t="s">
        <v>51</v>
      </c>
    </row>
    <row r="5" spans="1:4" ht="27.6" x14ac:dyDescent="0.3">
      <c r="A5" s="7" t="s">
        <v>52</v>
      </c>
      <c r="B5" s="7" t="s">
        <v>53</v>
      </c>
      <c r="C5" s="7" t="s">
        <v>54</v>
      </c>
      <c r="D5" s="7" t="s">
        <v>55</v>
      </c>
    </row>
    <row r="6" spans="1:4" ht="27.6" x14ac:dyDescent="0.3">
      <c r="A6" s="12" t="s">
        <v>56</v>
      </c>
      <c r="B6" s="12" t="s">
        <v>57</v>
      </c>
      <c r="C6" s="12" t="s">
        <v>58</v>
      </c>
      <c r="D6" s="12" t="s">
        <v>59</v>
      </c>
    </row>
    <row r="7" spans="1:4" ht="27.6" x14ac:dyDescent="0.3">
      <c r="A7" s="7" t="s">
        <v>60</v>
      </c>
      <c r="B7" s="7" t="s">
        <v>61</v>
      </c>
      <c r="C7" s="7" t="s">
        <v>62</v>
      </c>
      <c r="D7" s="7" t="s">
        <v>59</v>
      </c>
    </row>
    <row r="8" spans="1:4" ht="27.6" x14ac:dyDescent="0.3">
      <c r="A8" s="12" t="s">
        <v>63</v>
      </c>
      <c r="B8" s="12" t="s">
        <v>64</v>
      </c>
      <c r="C8" s="12" t="s">
        <v>65</v>
      </c>
      <c r="D8" s="12" t="s">
        <v>66</v>
      </c>
    </row>
    <row r="9" spans="1:4" ht="27.6" x14ac:dyDescent="0.3">
      <c r="A9" s="7" t="s">
        <v>67</v>
      </c>
      <c r="B9" s="7" t="s">
        <v>68</v>
      </c>
      <c r="C9" s="7" t="s">
        <v>69</v>
      </c>
      <c r="D9" s="7" t="s">
        <v>66</v>
      </c>
    </row>
    <row r="10" spans="1:4" x14ac:dyDescent="0.3">
      <c r="A10" s="12" t="s">
        <v>70</v>
      </c>
      <c r="B10" s="12" t="s">
        <v>71</v>
      </c>
      <c r="C10" s="12" t="s">
        <v>72</v>
      </c>
      <c r="D10" s="12" t="s">
        <v>73</v>
      </c>
    </row>
    <row r="11" spans="1:4" x14ac:dyDescent="0.3">
      <c r="A11" s="7" t="s">
        <v>74</v>
      </c>
      <c r="B11" s="7" t="s">
        <v>75</v>
      </c>
      <c r="C11" s="7" t="s">
        <v>76</v>
      </c>
      <c r="D11" s="7" t="s">
        <v>73</v>
      </c>
    </row>
    <row r="12" spans="1:4" x14ac:dyDescent="0.3">
      <c r="A12" s="12" t="s">
        <v>77</v>
      </c>
      <c r="B12" s="12" t="s">
        <v>78</v>
      </c>
      <c r="C12" s="12" t="s">
        <v>79</v>
      </c>
      <c r="D12" s="12" t="s">
        <v>80</v>
      </c>
    </row>
    <row r="13" spans="1:4" x14ac:dyDescent="0.3">
      <c r="A13" s="7" t="s">
        <v>81</v>
      </c>
      <c r="B13" s="7" t="s">
        <v>82</v>
      </c>
      <c r="C13" s="7" t="s">
        <v>83</v>
      </c>
      <c r="D13" s="7" t="s">
        <v>80</v>
      </c>
    </row>
    <row r="14" spans="1:4" ht="27.6" x14ac:dyDescent="0.3">
      <c r="A14" s="12" t="s">
        <v>84</v>
      </c>
      <c r="B14" s="12" t="s">
        <v>85</v>
      </c>
      <c r="C14" s="12" t="s">
        <v>86</v>
      </c>
      <c r="D14" s="12" t="s">
        <v>87</v>
      </c>
    </row>
    <row r="15" spans="1:4" x14ac:dyDescent="0.3">
      <c r="A15" s="7" t="s">
        <v>88</v>
      </c>
      <c r="B15" s="7" t="s">
        <v>89</v>
      </c>
      <c r="C15" s="7" t="s">
        <v>90</v>
      </c>
      <c r="D15" s="7" t="s">
        <v>87</v>
      </c>
    </row>
    <row r="16" spans="1:4" ht="27.6" x14ac:dyDescent="0.3">
      <c r="A16" s="12" t="s">
        <v>91</v>
      </c>
      <c r="B16" s="12" t="s">
        <v>92</v>
      </c>
      <c r="C16" s="12" t="s">
        <v>93</v>
      </c>
      <c r="D16" s="12" t="s">
        <v>94</v>
      </c>
    </row>
    <row r="17" spans="1:4" ht="27.6" x14ac:dyDescent="0.3">
      <c r="A17" s="7" t="s">
        <v>95</v>
      </c>
      <c r="B17" s="7" t="s">
        <v>96</v>
      </c>
      <c r="C17" s="7" t="s">
        <v>97</v>
      </c>
      <c r="D17" s="7" t="s">
        <v>98</v>
      </c>
    </row>
    <row r="18" spans="1:4" x14ac:dyDescent="0.3">
      <c r="A18" s="12" t="s">
        <v>99</v>
      </c>
      <c r="B18" s="12" t="s">
        <v>100</v>
      </c>
      <c r="C18" s="12" t="s">
        <v>101</v>
      </c>
      <c r="D18" s="12" t="s">
        <v>102</v>
      </c>
    </row>
    <row r="19" spans="1:4" x14ac:dyDescent="0.3">
      <c r="A19" s="7" t="s">
        <v>103</v>
      </c>
      <c r="B19" s="7" t="s">
        <v>104</v>
      </c>
      <c r="C19" s="7" t="s">
        <v>105</v>
      </c>
      <c r="D19" s="7" t="s">
        <v>106</v>
      </c>
    </row>
    <row r="20" spans="1:4" x14ac:dyDescent="0.3">
      <c r="A20" s="12" t="s">
        <v>107</v>
      </c>
      <c r="B20" s="12" t="s">
        <v>108</v>
      </c>
      <c r="C20" s="12" t="s">
        <v>109</v>
      </c>
      <c r="D20" s="12" t="s">
        <v>110</v>
      </c>
    </row>
    <row r="21" spans="1:4" ht="27.6" x14ac:dyDescent="0.3">
      <c r="A21" s="7" t="s">
        <v>111</v>
      </c>
      <c r="B21" s="7" t="s">
        <v>112</v>
      </c>
      <c r="C21" s="7" t="s">
        <v>113</v>
      </c>
      <c r="D21" s="7" t="s">
        <v>114</v>
      </c>
    </row>
    <row r="22" spans="1:4" x14ac:dyDescent="0.3">
      <c r="A22" s="12" t="s">
        <v>115</v>
      </c>
      <c r="B22" s="12" t="s">
        <v>116</v>
      </c>
      <c r="C22" s="12" t="s">
        <v>117</v>
      </c>
      <c r="D22" s="12" t="s">
        <v>114</v>
      </c>
    </row>
  </sheetData>
  <sheetProtection algorithmName="SHA-512" hashValue="7fz6X4/8crj1fOYAgXFe4nWuqX27tvDwvBJ908m1ablidv8loF6fUEHEsEouRDtKxYbtF8dOXZcNHDzscOB/BA==" saltValue="hY+TnP4PrImEhTyKBAKrhg==" spinCount="100000" sheet="1" scenarios="1" formatCells="0" formatColumns="0" formatRows="0" sort="0" autoFilter="0" pivotTables="0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5"/>
  <sheetViews>
    <sheetView showGridLines="0" workbookViewId="0">
      <selection activeCell="F6" sqref="F6"/>
    </sheetView>
  </sheetViews>
  <sheetFormatPr baseColWidth="10" defaultColWidth="8.88671875" defaultRowHeight="14.4" x14ac:dyDescent="0.3"/>
  <cols>
    <col min="1" max="1" width="18.109375" customWidth="1"/>
    <col min="2" max="2" width="53.5546875" customWidth="1"/>
    <col min="3" max="3" width="54" customWidth="1"/>
    <col min="4" max="4" width="7.6640625" bestFit="1" customWidth="1"/>
    <col min="5" max="5" width="44" customWidth="1"/>
    <col min="6" max="6" width="33.44140625" bestFit="1" customWidth="1"/>
    <col min="7" max="7" width="5.44140625" bestFit="1" customWidth="1"/>
  </cols>
  <sheetData>
    <row r="1" spans="1:7" ht="31.95" customHeight="1" x14ac:dyDescent="0.3">
      <c r="A1" s="34" t="s">
        <v>118</v>
      </c>
      <c r="B1" s="35"/>
      <c r="C1" s="35"/>
      <c r="D1" s="35"/>
      <c r="E1" s="35"/>
      <c r="F1" s="35"/>
      <c r="G1" s="35"/>
    </row>
    <row r="2" spans="1:7" ht="34.049999999999997" customHeight="1" x14ac:dyDescent="0.3">
      <c r="A2" s="36" t="s">
        <v>119</v>
      </c>
      <c r="B2" s="37"/>
      <c r="C2" s="37"/>
      <c r="D2" s="37"/>
      <c r="E2" s="37"/>
      <c r="F2" s="37"/>
      <c r="G2" s="37"/>
    </row>
    <row r="3" spans="1:7" x14ac:dyDescent="0.3">
      <c r="A3" s="38"/>
      <c r="B3" s="38"/>
      <c r="C3" s="38"/>
      <c r="D3" s="38"/>
      <c r="E3" s="38"/>
      <c r="F3" s="38"/>
      <c r="G3" s="38"/>
    </row>
    <row r="4" spans="1:7" ht="28.8" x14ac:dyDescent="0.3">
      <c r="A4" s="39" t="s">
        <v>120</v>
      </c>
      <c r="B4" s="40" t="s">
        <v>121</v>
      </c>
      <c r="C4" s="41"/>
      <c r="D4" s="41"/>
      <c r="E4" s="41"/>
      <c r="F4" s="41"/>
      <c r="G4" s="41"/>
    </row>
    <row r="5" spans="1:7" x14ac:dyDescent="0.3">
      <c r="A5" s="38"/>
      <c r="B5" s="38"/>
      <c r="C5" s="38"/>
      <c r="D5" s="38"/>
      <c r="E5" s="38"/>
      <c r="F5" s="38"/>
      <c r="G5" s="38"/>
    </row>
    <row r="6" spans="1:7" ht="24" customHeight="1" x14ac:dyDescent="0.3">
      <c r="A6" s="42" t="s">
        <v>122</v>
      </c>
      <c r="B6" s="42" t="s">
        <v>123</v>
      </c>
      <c r="C6" s="42" t="s">
        <v>124</v>
      </c>
      <c r="D6" s="42" t="s">
        <v>125</v>
      </c>
      <c r="E6" s="42" t="s">
        <v>126</v>
      </c>
      <c r="F6" s="42" t="s">
        <v>127</v>
      </c>
      <c r="G6" s="42" t="s">
        <v>128</v>
      </c>
    </row>
    <row r="7" spans="1:7" ht="49.95" customHeight="1" x14ac:dyDescent="0.3">
      <c r="A7" s="43" t="s">
        <v>129</v>
      </c>
      <c r="B7" s="43" t="s">
        <v>52</v>
      </c>
      <c r="C7" s="43" t="s">
        <v>130</v>
      </c>
      <c r="D7" s="44">
        <v>2</v>
      </c>
      <c r="E7" s="45" t="s">
        <v>131</v>
      </c>
      <c r="F7" s="43" t="str">
        <f>IF(D7="","",IF(D7=2,"Mantener control y monitoreo",IF(D7=1,"Fortalecer estabilidad antes de avanzar","Corregir antes de invertir")))</f>
        <v>Mantener control y monitoreo</v>
      </c>
      <c r="G7" s="46" t="str">
        <f t="shared" ref="G7:G17" si="0">IF(D7="","",REPT("■",D7)&amp;REPT("□",2-D7))</f>
        <v>■■</v>
      </c>
    </row>
    <row r="8" spans="1:7" ht="49.95" customHeight="1" x14ac:dyDescent="0.3">
      <c r="A8" s="47" t="s">
        <v>56</v>
      </c>
      <c r="B8" s="47" t="s">
        <v>132</v>
      </c>
      <c r="C8" s="47" t="s">
        <v>133</v>
      </c>
      <c r="D8" s="44">
        <v>2</v>
      </c>
      <c r="E8" s="45" t="s">
        <v>134</v>
      </c>
      <c r="F8" s="47" t="str">
        <f>IF(D8="","",IF(D8=2,"Mantener margen y seguimiento",IF(D8=1,"Revisar costos, precios y margen","Calcular rentabilidad antes de crecer")))</f>
        <v>Mantener margen y seguimiento</v>
      </c>
      <c r="G8" s="48" t="str">
        <f t="shared" si="0"/>
        <v>■■</v>
      </c>
    </row>
    <row r="9" spans="1:7" ht="49.95" customHeight="1" x14ac:dyDescent="0.3">
      <c r="A9" s="43" t="s">
        <v>135</v>
      </c>
      <c r="B9" s="43" t="s">
        <v>136</v>
      </c>
      <c r="C9" s="43" t="s">
        <v>137</v>
      </c>
      <c r="D9" s="44">
        <v>1</v>
      </c>
      <c r="E9" s="45" t="s">
        <v>138</v>
      </c>
      <c r="F9" s="43" t="str">
        <f>IF(D9="","",IF(D9=2,"Avanzar con proyección detallada",IF(D9=1,"Crear reserva y estimar capital de trabajo","No firmar hasta ordenar caja")))</f>
        <v>Crear reserva y estimar capital de trabajo</v>
      </c>
      <c r="G9" s="46" t="str">
        <f t="shared" si="0"/>
        <v>■□</v>
      </c>
    </row>
    <row r="10" spans="1:7" ht="49.95" customHeight="1" x14ac:dyDescent="0.3">
      <c r="A10" s="47" t="s">
        <v>139</v>
      </c>
      <c r="B10" s="47" t="s">
        <v>70</v>
      </c>
      <c r="C10" s="47" t="s">
        <v>140</v>
      </c>
      <c r="D10" s="44">
        <v>1</v>
      </c>
      <c r="E10" s="45" t="s">
        <v>141</v>
      </c>
      <c r="F10" s="47" t="str">
        <f>IF(D10="","",IF(D10=2,"Mantener y actualizar procesos",IF(D10=1,"Documentar procesos críticos","Estandarizar operación antes de crecer")))</f>
        <v>Documentar procesos críticos</v>
      </c>
      <c r="G10" s="48" t="str">
        <f t="shared" si="0"/>
        <v>■□</v>
      </c>
    </row>
    <row r="11" spans="1:7" ht="49.95" customHeight="1" x14ac:dyDescent="0.3">
      <c r="A11" s="43" t="s">
        <v>142</v>
      </c>
      <c r="B11" s="43" t="s">
        <v>143</v>
      </c>
      <c r="C11" s="43" t="s">
        <v>144</v>
      </c>
      <c r="D11" s="44">
        <v>2</v>
      </c>
      <c r="E11" s="45" t="s">
        <v>145</v>
      </c>
      <c r="F11" s="43" t="str">
        <f>IF(D11="","",IF(D11=2,"Preparar responsables por sede",IF(D11=1,"Formar líderes y delegar rutinas","No abrir sin equipo líder")))</f>
        <v>Preparar responsables por sede</v>
      </c>
      <c r="G11" s="46" t="str">
        <f t="shared" si="0"/>
        <v>■■</v>
      </c>
    </row>
    <row r="12" spans="1:7" ht="49.95" customHeight="1" x14ac:dyDescent="0.3">
      <c r="A12" s="47" t="s">
        <v>146</v>
      </c>
      <c r="B12" s="47" t="s">
        <v>147</v>
      </c>
      <c r="C12" s="47" t="s">
        <v>148</v>
      </c>
      <c r="D12" s="44">
        <v>1</v>
      </c>
      <c r="E12" s="45" t="s">
        <v>149</v>
      </c>
      <c r="F12" s="47" t="str">
        <f>IF(D12="","",IF(D12=2,"Replicar fichas técnicas",IF(D12=1,"Costear y ajustar platos clave","Estandarizar cocina antes de replicar")))</f>
        <v>Costear y ajustar platos clave</v>
      </c>
      <c r="G12" s="48" t="str">
        <f t="shared" si="0"/>
        <v>■□</v>
      </c>
    </row>
    <row r="13" spans="1:7" ht="49.95" customHeight="1" x14ac:dyDescent="0.3">
      <c r="A13" s="43" t="s">
        <v>150</v>
      </c>
      <c r="B13" s="43" t="s">
        <v>151</v>
      </c>
      <c r="C13" s="43" t="s">
        <v>152</v>
      </c>
      <c r="D13" s="44">
        <v>2</v>
      </c>
      <c r="E13" s="45" t="s">
        <v>153</v>
      </c>
      <c r="F13" s="43" t="str">
        <f>IF(D13="","",IF(D13=2,"Mantener indicadores de servicio",IF(D13=1,"Corregir diferencias entre turnos","Estandarizar servicio antes de abrir")))</f>
        <v>Mantener indicadores de servicio</v>
      </c>
      <c r="G13" s="46" t="str">
        <f t="shared" si="0"/>
        <v>■■</v>
      </c>
    </row>
    <row r="14" spans="1:7" ht="49.95" customHeight="1" x14ac:dyDescent="0.3">
      <c r="A14" s="47" t="s">
        <v>154</v>
      </c>
      <c r="B14" s="47" t="s">
        <v>155</v>
      </c>
      <c r="C14" s="47" t="s">
        <v>156</v>
      </c>
      <c r="D14" s="44">
        <v>1</v>
      </c>
      <c r="E14" s="45" t="s">
        <v>157</v>
      </c>
      <c r="F14" s="47" t="str">
        <f>IF(D14="","",IF(D14=2,"Evaluar límite real de crecimiento",IF(D14=1,"Mejorar tiempos y capacidad","Ordenar operación antes de crecer")))</f>
        <v>Mejorar tiempos y capacidad</v>
      </c>
      <c r="G14" s="48" t="str">
        <f t="shared" si="0"/>
        <v>■□</v>
      </c>
    </row>
    <row r="15" spans="1:7" ht="49.95" customHeight="1" x14ac:dyDescent="0.3">
      <c r="A15" s="43" t="s">
        <v>158</v>
      </c>
      <c r="B15" s="43" t="s">
        <v>159</v>
      </c>
      <c r="C15" s="43" t="s">
        <v>160</v>
      </c>
      <c r="D15" s="44">
        <v>2</v>
      </c>
      <c r="E15" s="45" t="s">
        <v>161</v>
      </c>
      <c r="F15" s="43" t="str">
        <f>IF(D15="","",IF(D15=2,"Avanzar a análisis de zona",IF(D15=1,"Recolectar más datos de demanda","No abrir basado solo en comentarios")))</f>
        <v>Avanzar a análisis de zona</v>
      </c>
      <c r="G15" s="46" t="str">
        <f t="shared" si="0"/>
        <v>■■</v>
      </c>
    </row>
    <row r="16" spans="1:7" ht="49.95" customHeight="1" x14ac:dyDescent="0.3">
      <c r="A16" s="47" t="s">
        <v>162</v>
      </c>
      <c r="B16" s="47" t="s">
        <v>163</v>
      </c>
      <c r="C16" s="47" t="s">
        <v>164</v>
      </c>
      <c r="D16" s="44">
        <v>2</v>
      </c>
      <c r="E16" s="45" t="s">
        <v>165</v>
      </c>
      <c r="F16" s="47" t="str">
        <f>IF(D16="","",IF(D16=2,"Comparar expansión vs mejora actual",IF(D16=1,"Medir opciones de mejora interna","Evaluar alternativas antes de abrir")))</f>
        <v>Comparar expansión vs mejora actual</v>
      </c>
      <c r="G16" s="48" t="str">
        <f t="shared" si="0"/>
        <v>■■</v>
      </c>
    </row>
    <row r="17" spans="1:7" ht="49.95" customHeight="1" x14ac:dyDescent="0.3">
      <c r="A17" s="43" t="s">
        <v>166</v>
      </c>
      <c r="B17" s="43" t="s">
        <v>167</v>
      </c>
      <c r="C17" s="43" t="s">
        <v>168</v>
      </c>
      <c r="D17" s="44">
        <v>1</v>
      </c>
      <c r="E17" s="45" t="s">
        <v>169</v>
      </c>
      <c r="F17" s="43" t="str">
        <f>IF(D17="","",IF(D17=2,"Definir plan de continuidad",IF(D17=1,"Reducir riesgo operativo","No debilitar el local actual")))</f>
        <v>Reducir riesgo operativo</v>
      </c>
      <c r="G17" s="46" t="str">
        <f t="shared" si="0"/>
        <v>■□</v>
      </c>
    </row>
    <row r="18" spans="1:7" x14ac:dyDescent="0.3">
      <c r="A18" s="38"/>
      <c r="B18" s="38"/>
      <c r="C18" s="38"/>
      <c r="D18" s="38"/>
      <c r="E18" s="38"/>
      <c r="F18" s="38"/>
      <c r="G18" s="38"/>
    </row>
    <row r="19" spans="1:7" ht="28.05" customHeight="1" x14ac:dyDescent="0.3">
      <c r="A19" s="49" t="s">
        <v>170</v>
      </c>
      <c r="B19" s="49" t="s">
        <v>171</v>
      </c>
      <c r="C19" s="50"/>
      <c r="D19" s="42">
        <f>SUM(D7:D17)</f>
        <v>17</v>
      </c>
      <c r="E19" s="49" t="s">
        <v>172</v>
      </c>
      <c r="F19" s="42" t="str">
        <f>COUNT(D7:D17)&amp;" de 11"</f>
        <v>11 de 11</v>
      </c>
      <c r="G19" s="50"/>
    </row>
    <row r="20" spans="1:7" x14ac:dyDescent="0.3">
      <c r="A20" s="38"/>
      <c r="B20" s="38"/>
      <c r="C20" s="38"/>
      <c r="D20" s="38"/>
      <c r="E20" s="38"/>
      <c r="F20" s="38"/>
      <c r="G20" s="38"/>
    </row>
    <row r="21" spans="1:7" x14ac:dyDescent="0.3">
      <c r="A21" s="39" t="s">
        <v>173</v>
      </c>
      <c r="B21" s="51" t="s">
        <v>174</v>
      </c>
      <c r="C21" s="41"/>
      <c r="D21" s="41"/>
      <c r="E21" s="41"/>
      <c r="F21" s="41"/>
      <c r="G21" s="41"/>
    </row>
    <row r="22" spans="1:7" x14ac:dyDescent="0.3">
      <c r="A22" s="38"/>
      <c r="B22" s="38"/>
      <c r="C22" s="38"/>
      <c r="D22" s="38"/>
      <c r="E22" s="38"/>
      <c r="F22" s="38"/>
      <c r="G22" s="38"/>
    </row>
    <row r="23" spans="1:7" x14ac:dyDescent="0.3">
      <c r="A23" s="38"/>
      <c r="B23" s="38"/>
      <c r="C23" s="38"/>
      <c r="D23" s="38"/>
      <c r="E23" s="38"/>
      <c r="F23" s="38"/>
      <c r="G23" s="38"/>
    </row>
    <row r="24" spans="1:7" x14ac:dyDescent="0.3">
      <c r="A24" s="38"/>
      <c r="B24" s="38"/>
      <c r="C24" s="38"/>
      <c r="D24" s="38"/>
      <c r="E24" s="38"/>
      <c r="F24" s="38"/>
      <c r="G24" s="38"/>
    </row>
    <row r="25" spans="1:7" x14ac:dyDescent="0.3">
      <c r="A25" s="38"/>
      <c r="B25" s="38"/>
      <c r="C25" s="38"/>
      <c r="D25" s="38"/>
      <c r="E25" s="38"/>
      <c r="F25" s="38"/>
      <c r="G25" s="38"/>
    </row>
    <row r="26" spans="1:7" x14ac:dyDescent="0.3">
      <c r="A26" s="38"/>
      <c r="B26" s="38"/>
      <c r="C26" s="38"/>
      <c r="D26" s="38"/>
      <c r="E26" s="38"/>
      <c r="F26" s="38"/>
      <c r="G26" s="38"/>
    </row>
    <row r="27" spans="1:7" x14ac:dyDescent="0.3">
      <c r="A27" s="38"/>
      <c r="B27" s="38"/>
      <c r="C27" s="38"/>
      <c r="D27" s="38"/>
      <c r="E27" s="38"/>
      <c r="F27" s="38"/>
      <c r="G27" s="38"/>
    </row>
    <row r="28" spans="1:7" x14ac:dyDescent="0.3">
      <c r="A28" s="38"/>
      <c r="B28" s="38"/>
      <c r="C28" s="38"/>
      <c r="D28" s="38"/>
      <c r="E28" s="38"/>
      <c r="F28" s="38"/>
      <c r="G28" s="38"/>
    </row>
    <row r="29" spans="1:7" x14ac:dyDescent="0.3">
      <c r="A29" s="38"/>
      <c r="B29" s="38"/>
      <c r="C29" s="38"/>
      <c r="D29" s="38"/>
      <c r="E29" s="38"/>
      <c r="F29" s="38"/>
      <c r="G29" s="38"/>
    </row>
    <row r="30" spans="1:7" x14ac:dyDescent="0.3">
      <c r="A30" s="38"/>
      <c r="B30" s="38"/>
      <c r="C30" s="38"/>
      <c r="D30" s="38"/>
      <c r="E30" s="38"/>
      <c r="F30" s="38"/>
      <c r="G30" s="38"/>
    </row>
    <row r="31" spans="1:7" x14ac:dyDescent="0.3">
      <c r="A31" s="38"/>
      <c r="B31" s="38"/>
      <c r="C31" s="38"/>
      <c r="D31" s="38"/>
      <c r="E31" s="38"/>
      <c r="F31" s="38"/>
      <c r="G31" s="38"/>
    </row>
    <row r="32" spans="1:7" x14ac:dyDescent="0.3">
      <c r="A32" s="38"/>
      <c r="B32" s="38"/>
      <c r="C32" s="38"/>
      <c r="D32" s="38"/>
      <c r="E32" s="38"/>
      <c r="F32" s="38"/>
      <c r="G32" s="38"/>
    </row>
    <row r="33" spans="1:7" x14ac:dyDescent="0.3">
      <c r="A33" s="38"/>
      <c r="B33" s="38"/>
      <c r="C33" s="38"/>
      <c r="D33" s="38"/>
      <c r="E33" s="38"/>
      <c r="F33" s="38"/>
      <c r="G33" s="38"/>
    </row>
    <row r="34" spans="1:7" x14ac:dyDescent="0.3">
      <c r="A34" s="38"/>
      <c r="B34" s="38"/>
      <c r="C34" s="38"/>
      <c r="D34" s="38"/>
      <c r="E34" s="38"/>
      <c r="F34" s="38"/>
      <c r="G34" s="38"/>
    </row>
    <row r="35" spans="1:7" x14ac:dyDescent="0.3">
      <c r="A35" s="38"/>
      <c r="B35" s="38"/>
      <c r="C35" s="38"/>
      <c r="D35" s="38"/>
      <c r="E35" s="38"/>
      <c r="F35" s="38"/>
      <c r="G35" s="38"/>
    </row>
  </sheetData>
  <sheetProtection algorithmName="SHA-512" hashValue="a5Bxs71ndQMj+I8Xk7cTqIH1COVs6sZkBFrdypTsAPlFvp0GhhxmheUWQK7d8MPzGRIhlGzCBO/2VzDLIR748A==" saltValue="DkVG6j2kejadLcAsidvFGg==" spinCount="100000" sheet="1" objects="1" scenarios="1" formatCells="0" formatColumns="0" formatRows="0" sort="0" autoFilter="0" pivotTables="0"/>
  <dataValidations count="1">
    <dataValidation type="list" allowBlank="1" errorTitle="Puntaje no válido" error="Elige 0, 1 o 2." promptTitle="Puntaje" prompt="0 = No está listo, 1 = Parcialmente listo, 2 = Listo" sqref="D7:D17" xr:uid="{00000000-0002-0000-0200-000000000000}">
      <formula1>"0,1,2"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5"/>
  <sheetViews>
    <sheetView showGridLines="0" tabSelected="1" workbookViewId="0"/>
  </sheetViews>
  <sheetFormatPr baseColWidth="10" defaultColWidth="8.88671875" defaultRowHeight="14.4" x14ac:dyDescent="0.3"/>
  <cols>
    <col min="1" max="1" width="20" customWidth="1"/>
    <col min="2" max="2" width="16" customWidth="1"/>
    <col min="3" max="3" width="24" customWidth="1"/>
    <col min="4" max="4" width="44" customWidth="1"/>
    <col min="5" max="5" width="14" customWidth="1"/>
    <col min="6" max="6" width="3" customWidth="1"/>
    <col min="7" max="7" width="18" customWidth="1"/>
  </cols>
  <sheetData>
    <row r="1" spans="1:7" ht="21.6" thickBot="1" x14ac:dyDescent="0.35">
      <c r="A1" s="27" t="s">
        <v>175</v>
      </c>
      <c r="B1" s="1"/>
      <c r="C1" s="1"/>
      <c r="D1" s="1"/>
      <c r="E1" s="1"/>
      <c r="F1" s="1"/>
      <c r="G1" s="1"/>
    </row>
    <row r="2" spans="1:7" x14ac:dyDescent="0.3">
      <c r="A2" s="29" t="s">
        <v>176</v>
      </c>
      <c r="B2" s="25"/>
      <c r="C2" s="25"/>
      <c r="D2" s="25"/>
      <c r="E2" s="25"/>
      <c r="F2" s="25"/>
      <c r="G2" s="25"/>
    </row>
    <row r="4" spans="1:7" x14ac:dyDescent="0.3">
      <c r="A4" s="8" t="s">
        <v>177</v>
      </c>
      <c r="B4" s="16"/>
      <c r="C4" s="8" t="s">
        <v>178</v>
      </c>
      <c r="D4" s="16"/>
      <c r="E4" s="8" t="s">
        <v>179</v>
      </c>
      <c r="F4" s="16"/>
      <c r="G4" s="8" t="s">
        <v>180</v>
      </c>
    </row>
    <row r="5" spans="1:7" ht="18" x14ac:dyDescent="0.3">
      <c r="A5" s="17">
        <f>'03_Evaluacion'!D19</f>
        <v>17</v>
      </c>
      <c r="B5" s="2"/>
      <c r="C5" s="17">
        <v>22</v>
      </c>
      <c r="D5" s="2"/>
      <c r="E5" s="18">
        <f>IF(COUNT('03_Evaluacion'!D7:D17)=0,0,'03_Evaluacion'!D19/22)</f>
        <v>0.77272727272727271</v>
      </c>
      <c r="F5" s="2"/>
      <c r="G5" s="17" t="str">
        <f>COUNT('03_Evaluacion'!D7:D17)&amp;" de 11"</f>
        <v>11 de 11</v>
      </c>
    </row>
    <row r="7" spans="1:7" x14ac:dyDescent="0.3">
      <c r="A7" s="8" t="s">
        <v>181</v>
      </c>
      <c r="B7" s="31" t="str">
        <f>IF(COUNT('03_Evaluacion'!D7:D17)&lt;11,"Completa los 11 criterios para ver el diagnóstico",IF('03_Evaluacion'!D19&lt;=9,"No conviene abrir todavía",IF('03_Evaluacion'!D19&lt;=16,"Hay potencial, corrige puntos críticos","Puedes avanzar a evaluación completa")))</f>
        <v>Puedes avanzar a evaluación completa</v>
      </c>
      <c r="C7" s="19"/>
      <c r="D7" s="19"/>
      <c r="E7" s="19"/>
      <c r="F7" s="19"/>
      <c r="G7" s="19"/>
    </row>
    <row r="8" spans="1:7" x14ac:dyDescent="0.3">
      <c r="A8" s="8" t="s">
        <v>182</v>
      </c>
      <c r="B8" s="32" t="str">
        <f>IF(COUNT('03_Evaluacion'!D7:D17)&lt;11,"Completa todos los puntajes en la hoja 03_Evaluacion.",IF('03_Evaluacion'!D19&lt;=9,"Fortalece caja, procesos, costos, equipo y operación antes de buscar local.",IF('03_Evaluacion'!D19&lt;=16,"Corrige los criterios con puntaje 0 o 1 antes de firmar compromisos.", "Avanza a estudio de factibilidad, proyección de caja y evaluación de ubicación.")))</f>
        <v>Avanza a estudio de factibilidad, proyección de caja y evaluación de ubicación.</v>
      </c>
      <c r="C8" s="2"/>
      <c r="D8" s="2"/>
      <c r="E8" s="2"/>
      <c r="F8" s="2"/>
      <c r="G8" s="2"/>
    </row>
    <row r="10" spans="1:7" x14ac:dyDescent="0.3">
      <c r="A10" s="8" t="s">
        <v>183</v>
      </c>
      <c r="B10" s="4"/>
      <c r="C10" s="4"/>
      <c r="D10" s="4"/>
    </row>
    <row r="11" spans="1:7" ht="27.6" x14ac:dyDescent="0.3">
      <c r="A11" s="7" t="s">
        <v>184</v>
      </c>
      <c r="B11" s="7" t="s">
        <v>27</v>
      </c>
      <c r="C11" s="7" t="s">
        <v>185</v>
      </c>
      <c r="D11" s="7" t="s">
        <v>186</v>
      </c>
    </row>
    <row r="12" spans="1:7" ht="27.6" x14ac:dyDescent="0.3">
      <c r="A12" s="7" t="s">
        <v>187</v>
      </c>
      <c r="B12" s="7" t="s">
        <v>30</v>
      </c>
      <c r="C12" s="7" t="s">
        <v>188</v>
      </c>
      <c r="D12" s="7" t="s">
        <v>189</v>
      </c>
    </row>
    <row r="13" spans="1:7" ht="27.6" x14ac:dyDescent="0.3">
      <c r="A13" s="7" t="s">
        <v>190</v>
      </c>
      <c r="B13" s="7" t="s">
        <v>33</v>
      </c>
      <c r="C13" s="7" t="s">
        <v>191</v>
      </c>
      <c r="D13" s="7" t="s">
        <v>192</v>
      </c>
    </row>
    <row r="16" spans="1:7" x14ac:dyDescent="0.3">
      <c r="A16" s="8" t="s">
        <v>122</v>
      </c>
      <c r="B16" s="8" t="s">
        <v>125</v>
      </c>
      <c r="C16" s="8" t="s">
        <v>193</v>
      </c>
      <c r="D16" s="8" t="s">
        <v>127</v>
      </c>
      <c r="E16" s="8" t="s">
        <v>194</v>
      </c>
    </row>
    <row r="17" spans="1:5" ht="15.6" x14ac:dyDescent="0.3">
      <c r="A17" s="7" t="str">
        <f>'03_Evaluacion'!A7</f>
        <v>Ventas</v>
      </c>
      <c r="B17" s="20">
        <f>'03_Evaluacion'!D7</f>
        <v>2</v>
      </c>
      <c r="C17" s="7" t="str">
        <f t="shared" ref="C17:C27" si="0">IF(B17="","Pendiente",IF(B17=2,"Listo",IF(B17=1,"Parcial","Crítico")))</f>
        <v>Listo</v>
      </c>
      <c r="D17" s="7" t="str">
        <f>'03_Evaluacion'!F7</f>
        <v>Mantener control y monitoreo</v>
      </c>
      <c r="E17" s="14" t="str">
        <f t="shared" ref="E17:E27" si="1">IF(B17="","",REPT("■",B17)&amp;REPT("□",2-B17))</f>
        <v>■■</v>
      </c>
    </row>
    <row r="18" spans="1:5" ht="15.6" x14ac:dyDescent="0.3">
      <c r="A18" s="12" t="str">
        <f>'03_Evaluacion'!A8</f>
        <v>Rentabilidad</v>
      </c>
      <c r="B18" s="21">
        <f>'03_Evaluacion'!D8</f>
        <v>2</v>
      </c>
      <c r="C18" s="12" t="str">
        <f t="shared" si="0"/>
        <v>Listo</v>
      </c>
      <c r="D18" s="12" t="str">
        <f>'03_Evaluacion'!F8</f>
        <v>Mantener margen y seguimiento</v>
      </c>
      <c r="E18" s="15" t="str">
        <f t="shared" si="1"/>
        <v>■■</v>
      </c>
    </row>
    <row r="19" spans="1:5" ht="15.6" x14ac:dyDescent="0.3">
      <c r="A19" s="7" t="str">
        <f>'03_Evaluacion'!A9</f>
        <v>Caja</v>
      </c>
      <c r="B19" s="20">
        <f>'03_Evaluacion'!D9</f>
        <v>1</v>
      </c>
      <c r="C19" s="7" t="str">
        <f t="shared" si="0"/>
        <v>Parcial</v>
      </c>
      <c r="D19" s="7" t="str">
        <f>'03_Evaluacion'!F9</f>
        <v>Crear reserva y estimar capital de trabajo</v>
      </c>
      <c r="E19" s="14" t="str">
        <f t="shared" si="1"/>
        <v>■□</v>
      </c>
    </row>
    <row r="20" spans="1:5" ht="15.6" x14ac:dyDescent="0.3">
      <c r="A20" s="12" t="str">
        <f>'03_Evaluacion'!A10</f>
        <v>Procesos</v>
      </c>
      <c r="B20" s="21">
        <f>'03_Evaluacion'!D10</f>
        <v>1</v>
      </c>
      <c r="C20" s="12" t="str">
        <f t="shared" si="0"/>
        <v>Parcial</v>
      </c>
      <c r="D20" s="12" t="str">
        <f>'03_Evaluacion'!F10</f>
        <v>Documentar procesos críticos</v>
      </c>
      <c r="E20" s="15" t="str">
        <f t="shared" si="1"/>
        <v>■□</v>
      </c>
    </row>
    <row r="21" spans="1:5" ht="15.6" x14ac:dyDescent="0.3">
      <c r="A21" s="7" t="str">
        <f>'03_Evaluacion'!A11</f>
        <v>Equipo</v>
      </c>
      <c r="B21" s="20">
        <f>'03_Evaluacion'!D11</f>
        <v>2</v>
      </c>
      <c r="C21" s="7" t="str">
        <f t="shared" si="0"/>
        <v>Listo</v>
      </c>
      <c r="D21" s="7" t="str">
        <f>'03_Evaluacion'!F11</f>
        <v>Preparar responsables por sede</v>
      </c>
      <c r="E21" s="14" t="str">
        <f t="shared" si="1"/>
        <v>■■</v>
      </c>
    </row>
    <row r="22" spans="1:5" ht="15.6" x14ac:dyDescent="0.3">
      <c r="A22" s="12" t="str">
        <f>'03_Evaluacion'!A12</f>
        <v>Cocina</v>
      </c>
      <c r="B22" s="21">
        <f>'03_Evaluacion'!D12</f>
        <v>1</v>
      </c>
      <c r="C22" s="12" t="str">
        <f t="shared" si="0"/>
        <v>Parcial</v>
      </c>
      <c r="D22" s="12" t="str">
        <f>'03_Evaluacion'!F12</f>
        <v>Costear y ajustar platos clave</v>
      </c>
      <c r="E22" s="15" t="str">
        <f t="shared" si="1"/>
        <v>■□</v>
      </c>
    </row>
    <row r="23" spans="1:5" ht="15.6" x14ac:dyDescent="0.3">
      <c r="A23" s="7" t="str">
        <f>'03_Evaluacion'!A13</f>
        <v>Servicio</v>
      </c>
      <c r="B23" s="20">
        <f>'03_Evaluacion'!D13</f>
        <v>2</v>
      </c>
      <c r="C23" s="7" t="str">
        <f t="shared" si="0"/>
        <v>Listo</v>
      </c>
      <c r="D23" s="7" t="str">
        <f>'03_Evaluacion'!F13</f>
        <v>Mantener indicadores de servicio</v>
      </c>
      <c r="E23" s="14" t="str">
        <f t="shared" si="1"/>
        <v>■■</v>
      </c>
    </row>
    <row r="24" spans="1:5" ht="15.6" x14ac:dyDescent="0.3">
      <c r="A24" s="12" t="str">
        <f>'03_Evaluacion'!A14</f>
        <v>Capacidad</v>
      </c>
      <c r="B24" s="21">
        <f>'03_Evaluacion'!D14</f>
        <v>1</v>
      </c>
      <c r="C24" s="12" t="str">
        <f t="shared" si="0"/>
        <v>Parcial</v>
      </c>
      <c r="D24" s="12" t="str">
        <f>'03_Evaluacion'!F14</f>
        <v>Mejorar tiempos y capacidad</v>
      </c>
      <c r="E24" s="15" t="str">
        <f t="shared" si="1"/>
        <v>■□</v>
      </c>
    </row>
    <row r="25" spans="1:5" ht="15.6" x14ac:dyDescent="0.3">
      <c r="A25" s="7" t="str">
        <f>'03_Evaluacion'!A15</f>
        <v>Demanda</v>
      </c>
      <c r="B25" s="20">
        <f>'03_Evaluacion'!D15</f>
        <v>2</v>
      </c>
      <c r="C25" s="7" t="str">
        <f t="shared" si="0"/>
        <v>Listo</v>
      </c>
      <c r="D25" s="7" t="str">
        <f>'03_Evaluacion'!F15</f>
        <v>Avanzar a análisis de zona</v>
      </c>
      <c r="E25" s="14" t="str">
        <f t="shared" si="1"/>
        <v>■■</v>
      </c>
    </row>
    <row r="26" spans="1:5" ht="15.6" x14ac:dyDescent="0.3">
      <c r="A26" s="12" t="str">
        <f>'03_Evaluacion'!A16</f>
        <v>Alternativas</v>
      </c>
      <c r="B26" s="21">
        <f>'03_Evaluacion'!D16</f>
        <v>2</v>
      </c>
      <c r="C26" s="12" t="str">
        <f t="shared" si="0"/>
        <v>Listo</v>
      </c>
      <c r="D26" s="12" t="str">
        <f>'03_Evaluacion'!F16</f>
        <v>Comparar expansión vs mejora actual</v>
      </c>
      <c r="E26" s="15" t="str">
        <f t="shared" si="1"/>
        <v>■■</v>
      </c>
    </row>
    <row r="27" spans="1:5" ht="15.6" x14ac:dyDescent="0.3">
      <c r="A27" s="7" t="str">
        <f>'03_Evaluacion'!A17</f>
        <v>Riesgo</v>
      </c>
      <c r="B27" s="20">
        <f>'03_Evaluacion'!D17</f>
        <v>1</v>
      </c>
      <c r="C27" s="7" t="str">
        <f t="shared" si="0"/>
        <v>Parcial</v>
      </c>
      <c r="D27" s="7" t="str">
        <f>'03_Evaluacion'!F17</f>
        <v>Reducir riesgo operativo</v>
      </c>
      <c r="E27" s="14" t="str">
        <f t="shared" si="1"/>
        <v>■□</v>
      </c>
    </row>
    <row r="30" spans="1:5" x14ac:dyDescent="0.3">
      <c r="A30" s="33" t="s">
        <v>195</v>
      </c>
      <c r="B30" s="4"/>
      <c r="C30" s="4"/>
      <c r="D30" s="4"/>
    </row>
    <row r="31" spans="1:5" ht="41.4" x14ac:dyDescent="0.3">
      <c r="A31" s="7" t="s">
        <v>196</v>
      </c>
      <c r="B31" s="7" t="s">
        <v>197</v>
      </c>
      <c r="C31" s="7" t="s">
        <v>198</v>
      </c>
    </row>
    <row r="32" spans="1:5" ht="41.4" x14ac:dyDescent="0.3">
      <c r="A32" s="7" t="s">
        <v>199</v>
      </c>
      <c r="B32" s="7" t="s">
        <v>200</v>
      </c>
      <c r="C32" s="7" t="s">
        <v>201</v>
      </c>
    </row>
    <row r="33" spans="1:7" ht="41.4" x14ac:dyDescent="0.3">
      <c r="A33" s="7" t="s">
        <v>202</v>
      </c>
      <c r="B33" s="7" t="s">
        <v>203</v>
      </c>
      <c r="C33" s="7" t="s">
        <v>204</v>
      </c>
    </row>
    <row r="35" spans="1:7" x14ac:dyDescent="0.3">
      <c r="A35" s="13" t="s">
        <v>173</v>
      </c>
      <c r="B35" s="30" t="s">
        <v>205</v>
      </c>
      <c r="C35" s="2"/>
      <c r="D35" s="2"/>
      <c r="E35" s="2"/>
      <c r="F35" s="2"/>
      <c r="G35" s="2"/>
    </row>
  </sheetData>
  <sheetProtection algorithmName="SHA-512" hashValue="kaLCKHcOwQHQX/FmjkT7ad5Tmxs71u9QJZeI+86zSsPqLl5h1LCpQtxxwUsf8MrETAAbgBxhWuBUo0u/+sktVg==" saltValue="8On49UtBE1Ua8R010ukpYQ==" spinCount="100000" sheet="1" objects="1" scenarios="1" formatCells="0" formatColumns="0" formatRows="0" sort="0" autoFilter="0" pivotTables="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01_Instrucciones</vt:lpstr>
      <vt:lpstr>02_Glosario</vt:lpstr>
      <vt:lpstr>03_Evaluacion</vt:lpstr>
      <vt:lpstr>04_Resultado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2026-06-14T15:46:28Z</dcterms:modified>
</cp:coreProperties>
</file>