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F0B3B8F-D204-4D30-814E-E49D9FAD13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ciones" sheetId="1" r:id="rId1"/>
    <sheet name="Glosario" sheetId="2" r:id="rId2"/>
    <sheet name="Evaluacion rapida" sheetId="3" r:id="rId3"/>
    <sheet name="Resumen solicitu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" l="1"/>
  <c r="B26" i="4"/>
  <c r="B13" i="4"/>
  <c r="B43" i="3"/>
  <c r="B42" i="3"/>
  <c r="F36" i="3" s="1"/>
  <c r="F37" i="3"/>
  <c r="B25" i="3"/>
  <c r="B27" i="3" s="1"/>
  <c r="B28" i="3" s="1"/>
  <c r="B29" i="3" s="1"/>
  <c r="B30" i="3" s="1"/>
  <c r="B18" i="3"/>
  <c r="B17" i="3"/>
  <c r="B20" i="3" s="1"/>
  <c r="F35" i="3" l="1"/>
  <c r="B6" i="4"/>
  <c r="B44" i="3"/>
  <c r="B7" i="4" s="1"/>
  <c r="B21" i="3"/>
  <c r="B19" i="3"/>
  <c r="F34" i="3" l="1"/>
  <c r="F38" i="3" s="1"/>
  <c r="B5" i="4"/>
  <c r="F39" i="3" l="1"/>
  <c r="B8" i="4"/>
  <c r="B9" i="4" s="1"/>
  <c r="A30" i="4" s="1"/>
</calcChain>
</file>

<file path=xl/sharedStrings.xml><?xml version="1.0" encoding="utf-8"?>
<sst xmlns="http://schemas.openxmlformats.org/spreadsheetml/2006/main" count="180" uniqueCount="155">
  <si>
    <t>Plantilla para evaluar si tu negocio está listo para pedir crédito</t>
  </si>
  <si>
    <t>Objetivo</t>
  </si>
  <si>
    <t>Esta plantilla trae datos de ejemplo para que veas cómo funciona. Antes de usarla, borra o sustituye las celdas azul claro con los datos reales de tu negocio. Las celdas grises contienen fórmulas o resultados automáticos y no deben modificarse.</t>
  </si>
  <si>
    <t>Cómo usarla</t>
  </si>
  <si>
    <t>1. Revisa los datos de ejemplo cargados en las hojas Evaluacion rapida y Resumen solicitud.</t>
  </si>
  <si>
    <t>2. En la hoja Evaluacion rapida, reemplaza los datos de ejemplo por los datos reales de tu negocio.</t>
  </si>
  <si>
    <t>3. Lee el glosario si tienes dudas sobre algún concepto.</t>
  </si>
  <si>
    <t>4. Revisa la cuota máxima prudente, la capacidad de pago y el escenario de estrés.</t>
  </si>
  <si>
    <t>5. Completa el checklist, la justificación del crédito y los documentos básicos.</t>
  </si>
  <si>
    <t>6. Usa el diagnóstico final como guía interna antes de hablar con una entidad financiera.</t>
  </si>
  <si>
    <t>Advertencia</t>
  </si>
  <si>
    <t>Importante: los datos cargados son solo un ejemplo. Debes borrarlos y reemplazarlos por tus propios valores antes de tomar decisiones. Esta plantilla es educativa y no garantiza aprobación de crédito.</t>
  </si>
  <si>
    <t>Glosario de la plantilla</t>
  </si>
  <si>
    <t>Consulta estos conceptos si tienes dudas antes de completar la evaluación.</t>
  </si>
  <si>
    <t>Concepto</t>
  </si>
  <si>
    <t>Explicación simple</t>
  </si>
  <si>
    <t>Ejemplo práctico</t>
  </si>
  <si>
    <t>Crédito empresarial</t>
  </si>
  <si>
    <t>Dinero que una entidad presta al negocio y que debe devolverse en cuotas.</t>
  </si>
  <si>
    <t>Crédito para comprar inventario de temporada.</t>
  </si>
  <si>
    <t>Capacidad de pago</t>
  </si>
  <si>
    <t>Dinero disponible para pagar una cuota sin afectar la operación diaria.</t>
  </si>
  <si>
    <t>Caja libre después de gastos, deudas y reserva.</t>
  </si>
  <si>
    <t>Flujo de caja</t>
  </si>
  <si>
    <t>Entradas y salidas reales de dinero del negocio.</t>
  </si>
  <si>
    <t>Ventas cobradas menos pagos a proveedores y gastos.</t>
  </si>
  <si>
    <t>Entradas de efectivo</t>
  </si>
  <si>
    <t>Dinero que ingresa al negocio por ventas, cobros u otros ingresos.</t>
  </si>
  <si>
    <t>Cobros del mes y ventas de contado.</t>
  </si>
  <si>
    <t>Gastos operativos</t>
  </si>
  <si>
    <t>Pagos necesarios para operar el negocio.</t>
  </si>
  <si>
    <t>Nómina, arriendo, servicios y proveedores.</t>
  </si>
  <si>
    <t>Deudas actuales</t>
  </si>
  <si>
    <t>Cuotas o compromisos financieros que el negocio ya paga cada mes.</t>
  </si>
  <si>
    <t>Cuota de un préstamo vigente.</t>
  </si>
  <si>
    <t>Reserva mínima</t>
  </si>
  <si>
    <t>Colchón de dinero para cubrir imprevistos.</t>
  </si>
  <si>
    <t>Dinero separado para emergencias o meses flojos.</t>
  </si>
  <si>
    <t>Cuota estimada</t>
  </si>
  <si>
    <t>Pago mensual aproximado del crédito que se quiere solicitar.</t>
  </si>
  <si>
    <t>Cuota mensual cotizada por la entidad financiera.</t>
  </si>
  <si>
    <t>Cuota máxima prudente</t>
  </si>
  <si>
    <t>Valor sugerido para no usar toda la capacidad de pago.</t>
  </si>
  <si>
    <t>60% de la capacidad estimada de pago.</t>
  </si>
  <si>
    <t>Escenario de estrés</t>
  </si>
  <si>
    <t>Simulación para ver si la cuota se puede pagar si bajan las ventas.</t>
  </si>
  <si>
    <t>Ventas caen 15% y se recalcula la caja.</t>
  </si>
  <si>
    <t>Documentos básicos</t>
  </si>
  <si>
    <t>Soportes que ayudan a demostrar ingresos, gastos, deudas y uso del crédito.</t>
  </si>
  <si>
    <t>Extractos, resumen de ingresos, deudas y presupuesto.</t>
  </si>
  <si>
    <t>Destino del crédito</t>
  </si>
  <si>
    <t>Uso específico del dinero solicitado.</t>
  </si>
  <si>
    <t>Inventario, equipo, emergencia puntual o inversión.</t>
  </si>
  <si>
    <t>Evaluación rápida antes de pedir crédito</t>
  </si>
  <si>
    <t>Datos de ejemplo incluidos: reemplaza las celdas azul claro con la información real de tu negocio. Las celdas grises son resultados automáticos.</t>
  </si>
  <si>
    <t>1. Datos del crédito</t>
  </si>
  <si>
    <t>Campo</t>
  </si>
  <si>
    <t>Valor</t>
  </si>
  <si>
    <t>Completa primero los datos del crédito y la capacidad de pago. El puntaje final aparece más abajo en esta misma hoja.</t>
  </si>
  <si>
    <t>Nombre del negocio</t>
  </si>
  <si>
    <t>Tienda El Progreso</t>
  </si>
  <si>
    <t>Fecha de evaluación</t>
  </si>
  <si>
    <t>Monto que quieres solicitar</t>
  </si>
  <si>
    <t>Compra de inventario de alta rotación para temporada escolar</t>
  </si>
  <si>
    <t>Cuota mensual estimada</t>
  </si>
  <si>
    <t>2. Capacidad de pago simple</t>
  </si>
  <si>
    <t>Concepto mensual</t>
  </si>
  <si>
    <t>Nota</t>
  </si>
  <si>
    <t>Entradas promedio de efectivo</t>
  </si>
  <si>
    <t>Promedio mensual de dinero que entra al negocio</t>
  </si>
  <si>
    <t>Gastos operativos promedio</t>
  </si>
  <si>
    <t>Pagos necesarios para operar</t>
  </si>
  <si>
    <t>Deudas actuales mensuales</t>
  </si>
  <si>
    <t>Cuotas que ya pagas cada mes</t>
  </si>
  <si>
    <t>Reserva mínima deseada</t>
  </si>
  <si>
    <t>Colchón para imprevistos</t>
  </si>
  <si>
    <t>Capacidad estimada de pago</t>
  </si>
  <si>
    <t>Entradas - gastos - deudas - reserva</t>
  </si>
  <si>
    <t>Se toma del bloque de datos del crédito</t>
  </si>
  <si>
    <t>60% de la capacidad estimada de pago</t>
  </si>
  <si>
    <t>Margen después de pagar la cuota</t>
  </si>
  <si>
    <t>Capacidad - cuota estimada</t>
  </si>
  <si>
    <t>Resultado de capacidad</t>
  </si>
  <si>
    <t>Diagnóstico automático</t>
  </si>
  <si>
    <t>3. Mini escenario de estrés</t>
  </si>
  <si>
    <t>Entradas promedio actuales</t>
  </si>
  <si>
    <t>Automático desde capacidad de pago</t>
  </si>
  <si>
    <t>Caída simulada de ventas</t>
  </si>
  <si>
    <t>Puedes cambiar el porcentaje</t>
  </si>
  <si>
    <t>Entradas ajustadas</t>
  </si>
  <si>
    <t>Entradas promedio × (1 - caída)</t>
  </si>
  <si>
    <t>Capacidad ajustada</t>
  </si>
  <si>
    <t>Entradas ajustadas - gastos - deudas - reserva</t>
  </si>
  <si>
    <t>Margen ajustado después de cuota</t>
  </si>
  <si>
    <t>Capacidad ajustada - cuota estimada</t>
  </si>
  <si>
    <t>Resultado del escenario</t>
  </si>
  <si>
    <t>4. Checklist de preparación</t>
  </si>
  <si>
    <t>5. Puntaje final</t>
  </si>
  <si>
    <t>Pregunta</t>
  </si>
  <si>
    <t>Respuesta</t>
  </si>
  <si>
    <t>Área</t>
  </si>
  <si>
    <t>Máximo</t>
  </si>
  <si>
    <t>Obtenido</t>
  </si>
  <si>
    <t>¿Tengo claro para qué necesito el crédito?</t>
  </si>
  <si>
    <t>Sí</t>
  </si>
  <si>
    <t>¿El monto está calculado y no estimado a ojo?</t>
  </si>
  <si>
    <t>¿Revisé mi flujo de caja de los últimos meses?</t>
  </si>
  <si>
    <t>Checklist de preparación</t>
  </si>
  <si>
    <t>¿Conozco mi capacidad de pago mensual?</t>
  </si>
  <si>
    <t>Claridad del destino</t>
  </si>
  <si>
    <t>¿Tengo documentos financieros básicos organizados?</t>
  </si>
  <si>
    <t>Total</t>
  </si>
  <si>
    <t>¿Conozco mis deudas actuales?</t>
  </si>
  <si>
    <t>Diagnóstico por puntaje</t>
  </si>
  <si>
    <t>¿Identifiqué riesgos que podrían afectar el pago?</t>
  </si>
  <si>
    <t>¿Puedo explicar cómo pagaré la cuota?</t>
  </si>
  <si>
    <t>Respuestas Sí</t>
  </si>
  <si>
    <t>Respuestas No</t>
  </si>
  <si>
    <t>Diagnóstico del checklist</t>
  </si>
  <si>
    <t>Resumen para la solicitud de crédito</t>
  </si>
  <si>
    <t>Usa este resumen como base para preparar tu conversación con la entidad financiera. Reemplaza las respuestas de ejemplo por tu caso real.</t>
  </si>
  <si>
    <t>1. Resultado final</t>
  </si>
  <si>
    <t>Área evaluada</t>
  </si>
  <si>
    <t>Resultado</t>
  </si>
  <si>
    <t>Lectura</t>
  </si>
  <si>
    <t>Revisa si la cuota queda dentro de una capacidad prudente.</t>
  </si>
  <si>
    <t>Muestra qué pasa si las ventas caen moderadamente.</t>
  </si>
  <si>
    <t>Resume claridad, documentos y preparación interna.</t>
  </si>
  <si>
    <t>Puntaje total</t>
  </si>
  <si>
    <t>Puntaje general sobre 100.</t>
  </si>
  <si>
    <t>Diagnóstico final</t>
  </si>
  <si>
    <t>Conclusión para orientar la siguiente acción.</t>
  </si>
  <si>
    <t>2. Justificación del crédito</t>
  </si>
  <si>
    <t>Respuesta del usuario</t>
  </si>
  <si>
    <t>¿Para qué necesitas el crédito?</t>
  </si>
  <si>
    <t>¿Cómo calculaste el monto?</t>
  </si>
  <si>
    <t>El monto se calculó con cotizaciones de proveedores y ventas esperadas de temporada.</t>
  </si>
  <si>
    <t>¿Qué beneficio esperas lograr?</t>
  </si>
  <si>
    <t>Comprar productos de alta rotación para evitar quiebres de inventario y aumentar ventas durante la temporada escolar.</t>
  </si>
  <si>
    <t>¿Cómo pagarás la cuota?</t>
  </si>
  <si>
    <t>La cuota se pagará con la caja operativa mensual, manteniendo una reserva mínima para imprevistos.</t>
  </si>
  <si>
    <t>¿Qué riesgo principal debes controlar?</t>
  </si>
  <si>
    <t>Controlar que las ventas de temporada no bajen más de lo estimado y evitar inventario lento.</t>
  </si>
  <si>
    <t>3. Documentos básicos</t>
  </si>
  <si>
    <t>Documento</t>
  </si>
  <si>
    <t>Estado</t>
  </si>
  <si>
    <t>Estado de resultados o resumen de ingresos y gastos</t>
  </si>
  <si>
    <t>Listo</t>
  </si>
  <si>
    <t>Flujo de caja o registro de entradas y salidas</t>
  </si>
  <si>
    <t>Extractos bancarios</t>
  </si>
  <si>
    <t>Relación de deudas actuales</t>
  </si>
  <si>
    <t>Presupuesto de uso del crédito</t>
  </si>
  <si>
    <t>Documentos listos</t>
  </si>
  <si>
    <t>Documentos pendientes</t>
  </si>
  <si>
    <t>4. Siguiente paso recomendado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</si>
</sst>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4">
    <font>
      <sz val="11"/>
      <name val="Carlito"/>
    </font>
    <font>
      <b/>
      <sz val="11"/>
      <name val="Carlito"/>
    </font>
    <font>
      <sz val="11"/>
      <name val="Calibri"/>
    </font>
    <font>
      <b/>
      <sz val="11"/>
      <color rgb="FFFFFFFF"/>
      <name val="Calibri"/>
    </font>
    <font>
      <sz val="11"/>
      <color rgb="FF233245"/>
      <name val="Calibri"/>
    </font>
    <font>
      <b/>
      <sz val="14"/>
      <color rgb="FFFFFFFF"/>
      <name val="Calibri"/>
    </font>
    <font>
      <b/>
      <sz val="12"/>
      <color rgb="FFFFFFFF"/>
      <name val="Calibri"/>
    </font>
    <font>
      <b/>
      <sz val="11"/>
      <color rgb="FF233245"/>
      <name val="Calibri"/>
    </font>
    <font>
      <sz val="10"/>
      <color rgb="FF233245"/>
      <name val="Calibri"/>
    </font>
    <font>
      <b/>
      <sz val="11"/>
      <color rgb="FF0F2747"/>
      <name val="Carlito"/>
    </font>
    <font>
      <b/>
      <sz val="11"/>
      <color rgb="FF0F2747"/>
      <name val="Calibri"/>
    </font>
    <font>
      <b/>
      <sz val="14"/>
      <color rgb="FFFFFFFF"/>
      <name val="Carlito"/>
    </font>
    <font>
      <i/>
      <sz val="11"/>
      <color rgb="FF233245"/>
      <name val="Carlito"/>
    </font>
    <font>
      <sz val="11"/>
      <color rgb="FF233245"/>
      <name val="Carlito"/>
    </font>
  </fonts>
  <fills count="14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0F2747"/>
      </patternFill>
    </fill>
    <fill>
      <patternFill patternType="solid">
        <fgColor rgb="FF17375E"/>
      </patternFill>
    </fill>
    <fill>
      <patternFill patternType="solid">
        <fgColor rgb="FFD9E6F5"/>
      </patternFill>
    </fill>
    <fill>
      <patternFill patternType="solid">
        <fgColor rgb="FFFFF4D6"/>
      </patternFill>
    </fill>
    <fill>
      <patternFill patternType="solid">
        <fgColor rgb="FFFFFFFF"/>
      </patternFill>
    </fill>
    <fill>
      <patternFill patternType="solid">
        <fgColor rgb="FFEAF1FB"/>
      </patternFill>
    </fill>
    <fill>
      <patternFill patternType="solid">
        <fgColor rgb="FFEEF2F7"/>
      </patternFill>
    </fill>
    <fill>
      <patternFill patternType="solid">
        <fgColor rgb="FFEAF1FB"/>
      </patternFill>
    </fill>
    <fill>
      <patternFill patternType="solid">
        <fgColor rgb="FF0F2747"/>
      </patternFill>
    </fill>
    <fill>
      <patternFill patternType="solid">
        <fgColor rgb="FFF5F8FC"/>
      </patternFill>
    </fill>
    <fill>
      <patternFill patternType="solid">
        <fgColor rgb="FFD9E6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C8D4E3"/>
      </left>
      <right style="thin">
        <color rgb="FFC8D4E3"/>
      </right>
      <top style="thin">
        <color rgb="FFC8D4E3"/>
      </top>
      <bottom style="thin">
        <color rgb="FFC8D4E3"/>
      </bottom>
      <diagonal/>
    </border>
    <border>
      <left/>
      <right/>
      <top style="thin">
        <color rgb="FFC8D4E3"/>
      </top>
      <bottom style="thin">
        <color rgb="FFC8D4E3"/>
      </bottom>
      <diagonal/>
    </border>
    <border>
      <left/>
      <right style="thin">
        <color rgb="FFC8D4E3"/>
      </right>
      <top style="thin">
        <color rgb="FFC8D4E3"/>
      </top>
      <bottom style="thin">
        <color rgb="FFC8D4E3"/>
      </bottom>
      <diagonal/>
    </border>
    <border>
      <left style="thin">
        <color rgb="FFC8D4E3"/>
      </left>
      <right/>
      <top style="thin">
        <color rgb="FFC8D4E3"/>
      </top>
      <bottom style="thin">
        <color rgb="FFC8D4E3"/>
      </bottom>
      <diagonal/>
    </border>
  </borders>
  <cellStyleXfs count="1">
    <xf numFmtId="0" fontId="0" fillId="0" borderId="1"/>
  </cellStyleXfs>
  <cellXfs count="56">
    <xf numFmtId="0" fontId="0" fillId="0" borderId="0" xfId="0" applyBorder="1"/>
    <xf numFmtId="0" fontId="1" fillId="2" borderId="0" xfId="0" applyFont="1" applyFill="1" applyBorder="1"/>
    <xf numFmtId="0" fontId="2" fillId="0" borderId="0" xfId="0" applyFont="1" applyBorder="1"/>
    <xf numFmtId="0" fontId="4" fillId="5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4" fillId="8" borderId="2" xfId="0" applyFont="1" applyFill="1" applyBorder="1" applyAlignment="1">
      <alignment horizontal="left" vertical="center" wrapText="1"/>
    </xf>
    <xf numFmtId="165" fontId="4" fillId="8" borderId="2" xfId="0" applyNumberFormat="1" applyFont="1" applyFill="1" applyBorder="1" applyAlignment="1">
      <alignment horizontal="left" vertical="center" wrapText="1"/>
    </xf>
    <xf numFmtId="4" fontId="4" fillId="8" borderId="2" xfId="0" applyNumberFormat="1" applyFont="1" applyFill="1" applyBorder="1" applyAlignment="1">
      <alignment horizontal="left" vertical="center" wrapText="1"/>
    </xf>
    <xf numFmtId="3" fontId="4" fillId="8" borderId="2" xfId="0" applyNumberFormat="1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9" fontId="4" fillId="8" borderId="2" xfId="0" applyNumberFormat="1" applyFont="1" applyFill="1" applyBorder="1" applyAlignment="1">
      <alignment horizontal="left" vertical="center" wrapText="1"/>
    </xf>
    <xf numFmtId="3" fontId="7" fillId="9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4" fillId="5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13" fillId="13" borderId="3" xfId="0" applyFont="1" applyFill="1" applyBorder="1" applyAlignment="1">
      <alignment horizontal="left" vertical="center" wrapText="1"/>
    </xf>
    <xf numFmtId="0" fontId="13" fillId="13" borderId="4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9" fillId="10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2" fillId="12" borderId="0" xfId="0" applyFont="1" applyFill="1" applyBorder="1" applyAlignment="1">
      <alignment horizontal="left" vertical="center" wrapText="1"/>
    </xf>
    <xf numFmtId="0" fontId="0" fillId="0" borderId="2" xfId="0" applyBorder="1"/>
    <xf numFmtId="0" fontId="9" fillId="10" borderId="0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9" fillId="10" borderId="0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7" fillId="9" borderId="2" xfId="0" applyFont="1" applyFill="1" applyBorder="1" applyAlignment="1" applyProtection="1">
      <alignment horizontal="center" vertical="center" wrapText="1"/>
      <protection locked="0"/>
    </xf>
    <xf numFmtId="1" fontId="7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7" fillId="9" borderId="2" xfId="0" applyFont="1" applyFill="1" applyBorder="1" applyAlignment="1" applyProtection="1">
      <alignment horizontal="left" vertical="center" wrapText="1"/>
      <protection locked="0"/>
    </xf>
    <xf numFmtId="0" fontId="4" fillId="8" borderId="2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25">
    <dxf>
      <fill>
        <patternFill>
          <bgColor rgb="FFFCE8E6"/>
        </patternFill>
      </fill>
    </dxf>
    <dxf>
      <fill>
        <patternFill>
          <bgColor rgb="FFFFF4D6"/>
        </patternFill>
      </fill>
    </dxf>
    <dxf>
      <fill>
        <patternFill>
          <bgColor rgb="FFE8F3EC"/>
        </patternFill>
      </fill>
    </dxf>
    <dxf>
      <fill>
        <patternFill>
          <bgColor rgb="FFFCE8E6"/>
        </patternFill>
      </fill>
    </dxf>
    <dxf>
      <fill>
        <patternFill>
          <bgColor rgb="FFFFF4D6"/>
        </patternFill>
      </fill>
    </dxf>
    <dxf>
      <fill>
        <patternFill>
          <bgColor rgb="FFE8F3EC"/>
        </patternFill>
      </fill>
    </dxf>
    <dxf>
      <fill>
        <patternFill>
          <bgColor rgb="FFFCE8E6"/>
        </patternFill>
      </fill>
    </dxf>
    <dxf>
      <fill>
        <patternFill>
          <bgColor rgb="FFFFF4D6"/>
        </patternFill>
      </fill>
    </dxf>
    <dxf>
      <fill>
        <patternFill>
          <bgColor rgb="FFE8F3EC"/>
        </patternFill>
      </fill>
    </dxf>
    <dxf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D9EAD3"/>
        </patternFill>
      </fill>
    </dxf>
    <dxf>
      <fill>
        <patternFill>
          <bgColor rgb="FFFCE8E6"/>
        </patternFill>
      </fill>
    </dxf>
    <dxf>
      <fill>
        <patternFill>
          <bgColor rgb="FFFFF4D6"/>
        </patternFill>
      </fill>
    </dxf>
    <dxf>
      <fill>
        <patternFill>
          <bgColor rgb="FFE8F3EC"/>
        </patternFill>
      </fill>
    </dxf>
    <dxf>
      <fill>
        <patternFill>
          <bgColor rgb="FFFCE8E6"/>
        </patternFill>
      </fill>
    </dxf>
    <dxf>
      <fill>
        <patternFill>
          <bgColor rgb="FFE8F3EC"/>
        </patternFill>
      </fill>
    </dxf>
    <dxf>
      <fill>
        <patternFill>
          <bgColor rgb="FFF4CCCC"/>
        </patternFill>
      </fill>
    </dxf>
    <dxf>
      <fill>
        <patternFill>
          <bgColor rgb="FFD9EAD3"/>
        </patternFill>
      </fill>
    </dxf>
    <dxf>
      <fill>
        <patternFill>
          <bgColor rgb="FFFCE8E6"/>
        </patternFill>
      </fill>
    </dxf>
    <dxf>
      <fill>
        <patternFill>
          <bgColor rgb="FFFFF4D6"/>
        </patternFill>
      </fill>
    </dxf>
    <dxf>
      <fill>
        <patternFill>
          <bgColor rgb="FFE8F3EC"/>
        </patternFill>
      </fill>
    </dxf>
    <dxf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99352</xdr:colOff>
      <xdr:row>3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06AF79-7EBA-47EA-983C-3720D9B2C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5640" y="0"/>
          <a:ext cx="2111032" cy="586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99352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3A5733-5B89-4CC7-9875-CFB94A4EB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0" y="0"/>
          <a:ext cx="2111032" cy="586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99352</xdr:colOff>
      <xdr:row>1</xdr:row>
      <xdr:rowOff>236220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701225-EAC1-483C-B09C-93D924107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0160" y="0"/>
          <a:ext cx="2111032" cy="5867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282232</xdr:colOff>
      <xdr:row>1</xdr:row>
      <xdr:rowOff>259080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650542-7C31-4F76-9AC2-89A420A97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3440" y="0"/>
          <a:ext cx="2111032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2747"/>
  </sheetPr>
  <dimension ref="A1:Z16"/>
  <sheetViews>
    <sheetView showGridLines="0" tabSelected="1" workbookViewId="0">
      <selection activeCell="C19" sqref="C19"/>
    </sheetView>
  </sheetViews>
  <sheetFormatPr baseColWidth="10" defaultColWidth="8.796875" defaultRowHeight="13.8"/>
  <cols>
    <col min="1" max="5" width="18" customWidth="1"/>
    <col min="6" max="6" width="43.3984375" customWidth="1"/>
  </cols>
  <sheetData>
    <row r="1" spans="1:26" ht="14.4">
      <c r="A1" s="22" t="s">
        <v>0</v>
      </c>
      <c r="B1" s="19"/>
      <c r="C1" s="19"/>
      <c r="D1" s="19"/>
      <c r="E1" s="19"/>
      <c r="F1" s="2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3" spans="1:26">
      <c r="A3" s="29" t="s">
        <v>1</v>
      </c>
      <c r="B3" s="19"/>
      <c r="C3" s="19"/>
      <c r="D3" s="19"/>
      <c r="E3" s="19"/>
      <c r="F3" s="20"/>
    </row>
    <row r="4" spans="1:26">
      <c r="A4" s="26" t="s">
        <v>2</v>
      </c>
      <c r="B4" s="27"/>
      <c r="C4" s="27"/>
      <c r="D4" s="27"/>
      <c r="E4" s="27"/>
      <c r="F4" s="28"/>
    </row>
    <row r="7" spans="1:26">
      <c r="A7" s="29" t="s">
        <v>3</v>
      </c>
      <c r="B7" s="19"/>
      <c r="C7" s="19"/>
      <c r="D7" s="19"/>
      <c r="E7" s="19"/>
      <c r="F7" s="20"/>
    </row>
    <row r="8" spans="1:26">
      <c r="A8" s="21" t="s">
        <v>4</v>
      </c>
      <c r="B8" s="19"/>
      <c r="C8" s="19"/>
      <c r="D8" s="19"/>
      <c r="E8" s="19"/>
      <c r="F8" s="20"/>
    </row>
    <row r="9" spans="1:26">
      <c r="A9" s="23" t="s">
        <v>5</v>
      </c>
      <c r="B9" s="24"/>
      <c r="C9" s="24"/>
      <c r="D9" s="24"/>
      <c r="E9" s="24"/>
      <c r="F9" s="25"/>
    </row>
    <row r="10" spans="1:26">
      <c r="A10" s="21" t="s">
        <v>6</v>
      </c>
      <c r="B10" s="19"/>
      <c r="C10" s="19"/>
      <c r="D10" s="19"/>
      <c r="E10" s="19"/>
      <c r="F10" s="20"/>
    </row>
    <row r="11" spans="1:26">
      <c r="A11" s="21" t="s">
        <v>7</v>
      </c>
      <c r="B11" s="19"/>
      <c r="C11" s="19"/>
      <c r="D11" s="19"/>
      <c r="E11" s="19"/>
      <c r="F11" s="20"/>
    </row>
    <row r="12" spans="1:26">
      <c r="A12" s="21" t="s">
        <v>8</v>
      </c>
      <c r="B12" s="19"/>
      <c r="C12" s="19"/>
      <c r="D12" s="19"/>
      <c r="E12" s="19"/>
      <c r="F12" s="20"/>
    </row>
    <row r="13" spans="1:26">
      <c r="A13" s="21" t="s">
        <v>9</v>
      </c>
      <c r="B13" s="19"/>
      <c r="C13" s="19"/>
      <c r="D13" s="19"/>
      <c r="E13" s="19"/>
      <c r="F13" s="20"/>
    </row>
    <row r="15" spans="1:26">
      <c r="A15" s="29" t="s">
        <v>10</v>
      </c>
      <c r="B15" s="19"/>
      <c r="C15" s="19"/>
      <c r="D15" s="19"/>
      <c r="E15" s="19"/>
      <c r="F15" s="20"/>
    </row>
    <row r="16" spans="1:26">
      <c r="A16" s="18" t="s">
        <v>11</v>
      </c>
      <c r="B16" s="19"/>
      <c r="C16" s="19"/>
      <c r="D16" s="19"/>
      <c r="E16" s="19"/>
      <c r="F16" s="20"/>
    </row>
  </sheetData>
  <sheetProtection algorithmName="SHA-512" hashValue="Ja9dvLgHiZieTLNAkTEaB+oQWehJp95Sobt3sXk45z/15pugyWLvvsY1SLgRQ4EmkUHv6YNcv1mztaa5DvygmA==" saltValue="QghoNJvgEbmw1gMPNViXgw==" spinCount="100000" sheet="1" objects="1" scenarios="1" formatCells="0" formatColumns="0" formatRows="0" insertColumns="0" sort="0" autoFilter="0" pivotTables="0"/>
  <mergeCells count="12">
    <mergeCell ref="A16:F16"/>
    <mergeCell ref="A11:F11"/>
    <mergeCell ref="A10:F10"/>
    <mergeCell ref="A13:F13"/>
    <mergeCell ref="A1:F1"/>
    <mergeCell ref="A9:F9"/>
    <mergeCell ref="A8:F8"/>
    <mergeCell ref="A12:F12"/>
    <mergeCell ref="A4:F4"/>
    <mergeCell ref="A3:F3"/>
    <mergeCell ref="A15:F15"/>
    <mergeCell ref="A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2747"/>
  </sheetPr>
  <dimension ref="A1:Z15"/>
  <sheetViews>
    <sheetView showGridLines="0" workbookViewId="0">
      <selection activeCell="E1" sqref="E1"/>
    </sheetView>
  </sheetViews>
  <sheetFormatPr baseColWidth="10" defaultColWidth="8.796875" defaultRowHeight="13.8"/>
  <cols>
    <col min="1" max="1" width="24" customWidth="1"/>
    <col min="2" max="2" width="64.09765625" customWidth="1"/>
    <col min="3" max="3" width="55.59765625" customWidth="1"/>
  </cols>
  <sheetData>
    <row r="1" spans="1:26" ht="14.4">
      <c r="A1" s="22" t="s">
        <v>12</v>
      </c>
      <c r="B1" s="19"/>
      <c r="C1" s="2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>
      <c r="A2" s="30" t="s">
        <v>13</v>
      </c>
      <c r="B2" s="30"/>
      <c r="C2" s="30"/>
    </row>
    <row r="3" spans="1:26" ht="14.4">
      <c r="A3" s="4" t="s">
        <v>14</v>
      </c>
      <c r="B3" s="4" t="s">
        <v>15</v>
      </c>
      <c r="C3" s="4" t="s">
        <v>16</v>
      </c>
    </row>
    <row r="4" spans="1:26" ht="14.4">
      <c r="A4" s="3" t="s">
        <v>17</v>
      </c>
      <c r="B4" s="3" t="s">
        <v>18</v>
      </c>
      <c r="C4" s="3" t="s">
        <v>19</v>
      </c>
    </row>
    <row r="5" spans="1:26" ht="14.4">
      <c r="A5" s="5" t="s">
        <v>20</v>
      </c>
      <c r="B5" s="5" t="s">
        <v>21</v>
      </c>
      <c r="C5" s="5" t="s">
        <v>22</v>
      </c>
    </row>
    <row r="6" spans="1:26" ht="14.4">
      <c r="A6" s="3" t="s">
        <v>23</v>
      </c>
      <c r="B6" s="3" t="s">
        <v>24</v>
      </c>
      <c r="C6" s="3" t="s">
        <v>25</v>
      </c>
    </row>
    <row r="7" spans="1:26" ht="14.4">
      <c r="A7" s="5" t="s">
        <v>26</v>
      </c>
      <c r="B7" s="5" t="s">
        <v>27</v>
      </c>
      <c r="C7" s="5" t="s">
        <v>28</v>
      </c>
    </row>
    <row r="8" spans="1:26" ht="14.4">
      <c r="A8" s="3" t="s">
        <v>29</v>
      </c>
      <c r="B8" s="3" t="s">
        <v>30</v>
      </c>
      <c r="C8" s="3" t="s">
        <v>31</v>
      </c>
    </row>
    <row r="9" spans="1:26" ht="14.4">
      <c r="A9" s="5" t="s">
        <v>32</v>
      </c>
      <c r="B9" s="5" t="s">
        <v>33</v>
      </c>
      <c r="C9" s="5" t="s">
        <v>34</v>
      </c>
    </row>
    <row r="10" spans="1:26" ht="14.4">
      <c r="A10" s="3" t="s">
        <v>35</v>
      </c>
      <c r="B10" s="3" t="s">
        <v>36</v>
      </c>
      <c r="C10" s="3" t="s">
        <v>37</v>
      </c>
    </row>
    <row r="11" spans="1:26" ht="14.4">
      <c r="A11" s="5" t="s">
        <v>38</v>
      </c>
      <c r="B11" s="5" t="s">
        <v>39</v>
      </c>
      <c r="C11" s="5" t="s">
        <v>40</v>
      </c>
    </row>
    <row r="12" spans="1:26" ht="14.4">
      <c r="A12" s="3" t="s">
        <v>41</v>
      </c>
      <c r="B12" s="3" t="s">
        <v>42</v>
      </c>
      <c r="C12" s="3" t="s">
        <v>43</v>
      </c>
    </row>
    <row r="13" spans="1:26" ht="14.4">
      <c r="A13" s="5" t="s">
        <v>44</v>
      </c>
      <c r="B13" s="5" t="s">
        <v>45</v>
      </c>
      <c r="C13" s="5" t="s">
        <v>46</v>
      </c>
    </row>
    <row r="14" spans="1:26" ht="14.4">
      <c r="A14" s="3" t="s">
        <v>47</v>
      </c>
      <c r="B14" s="3" t="s">
        <v>48</v>
      </c>
      <c r="C14" s="3" t="s">
        <v>49</v>
      </c>
    </row>
    <row r="15" spans="1:26" ht="14.4">
      <c r="A15" s="6" t="s">
        <v>50</v>
      </c>
      <c r="B15" s="6" t="s">
        <v>51</v>
      </c>
      <c r="C15" s="6" t="s">
        <v>52</v>
      </c>
    </row>
  </sheetData>
  <mergeCells count="2">
    <mergeCell ref="A1:C1"/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F2747"/>
  </sheetPr>
  <dimension ref="A1:Z44"/>
  <sheetViews>
    <sheetView showGridLines="0" zoomScale="80" zoomScaleNormal="80" workbookViewId="0">
      <selection activeCell="D17" sqref="D17:F32"/>
    </sheetView>
  </sheetViews>
  <sheetFormatPr baseColWidth="10" defaultColWidth="8.796875" defaultRowHeight="13.8"/>
  <cols>
    <col min="1" max="1" width="50.796875" customWidth="1"/>
    <col min="2" max="2" width="24" customWidth="1"/>
    <col min="3" max="3" width="42" customWidth="1"/>
    <col min="4" max="4" width="24" customWidth="1"/>
    <col min="5" max="5" width="12" customWidth="1"/>
    <col min="6" max="6" width="18" customWidth="1"/>
  </cols>
  <sheetData>
    <row r="1" spans="1:26" ht="28.05" customHeight="1">
      <c r="A1" s="34" t="s">
        <v>53</v>
      </c>
      <c r="B1" s="35"/>
      <c r="C1" s="35"/>
      <c r="D1" s="36"/>
      <c r="E1" s="37"/>
      <c r="F1" s="3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.95" customHeight="1">
      <c r="A2" s="32" t="s">
        <v>54</v>
      </c>
      <c r="B2" s="32"/>
      <c r="C2" s="32"/>
      <c r="D2" s="32"/>
      <c r="E2" s="33"/>
      <c r="F2" s="33"/>
    </row>
    <row r="3" spans="1:26" ht="25.95" customHeight="1">
      <c r="A3" s="29" t="s">
        <v>55</v>
      </c>
      <c r="B3" s="19"/>
      <c r="C3" s="20"/>
      <c r="D3" s="1"/>
      <c r="E3" s="1"/>
      <c r="F3" s="1"/>
    </row>
    <row r="4" spans="1:26" ht="24" customHeight="1">
      <c r="A4" s="8" t="s">
        <v>56</v>
      </c>
      <c r="B4" s="8" t="s">
        <v>57</v>
      </c>
      <c r="D4" s="38" t="s">
        <v>58</v>
      </c>
      <c r="E4" s="38"/>
      <c r="F4" s="38"/>
    </row>
    <row r="5" spans="1:26" ht="24" customHeight="1">
      <c r="A5" s="3" t="s">
        <v>59</v>
      </c>
      <c r="B5" s="10" t="s">
        <v>60</v>
      </c>
      <c r="D5" s="38"/>
      <c r="E5" s="38"/>
      <c r="F5" s="38"/>
    </row>
    <row r="6" spans="1:26" ht="24" customHeight="1">
      <c r="A6" s="3" t="s">
        <v>61</v>
      </c>
      <c r="B6" s="11">
        <v>46150</v>
      </c>
      <c r="D6" s="38"/>
      <c r="E6" s="38"/>
      <c r="F6" s="38"/>
    </row>
    <row r="7" spans="1:26" ht="24" customHeight="1">
      <c r="A7" s="3" t="s">
        <v>62</v>
      </c>
      <c r="B7" s="12">
        <v>12000</v>
      </c>
      <c r="D7" s="38"/>
      <c r="E7" s="38"/>
      <c r="F7" s="38"/>
    </row>
    <row r="8" spans="1:26" ht="24" customHeight="1">
      <c r="A8" s="3" t="s">
        <v>50</v>
      </c>
      <c r="B8" s="13" t="s">
        <v>63</v>
      </c>
      <c r="D8" s="38"/>
      <c r="E8" s="38"/>
      <c r="F8" s="38"/>
    </row>
    <row r="9" spans="1:26" ht="24" customHeight="1">
      <c r="A9" s="3" t="s">
        <v>64</v>
      </c>
      <c r="B9" s="12">
        <v>1200</v>
      </c>
      <c r="D9" s="38"/>
      <c r="E9" s="38"/>
      <c r="F9" s="38"/>
    </row>
    <row r="10" spans="1:26" ht="24" customHeight="1"/>
    <row r="11" spans="1:26" ht="25.95" customHeight="1">
      <c r="A11" s="29" t="s">
        <v>65</v>
      </c>
      <c r="B11" s="31"/>
      <c r="C11" s="31"/>
    </row>
    <row r="12" spans="1:26" ht="24" customHeight="1">
      <c r="A12" s="8" t="s">
        <v>66</v>
      </c>
      <c r="B12" s="8" t="s">
        <v>57</v>
      </c>
      <c r="C12" s="8" t="s">
        <v>67</v>
      </c>
    </row>
    <row r="13" spans="1:26" ht="24" customHeight="1">
      <c r="A13" s="3" t="s">
        <v>68</v>
      </c>
      <c r="B13" s="12">
        <v>18000</v>
      </c>
      <c r="C13" s="14" t="s">
        <v>69</v>
      </c>
    </row>
    <row r="14" spans="1:26" ht="24" customHeight="1">
      <c r="A14" s="3" t="s">
        <v>70</v>
      </c>
      <c r="B14" s="12">
        <v>10500</v>
      </c>
      <c r="C14" s="14" t="s">
        <v>71</v>
      </c>
    </row>
    <row r="15" spans="1:26" ht="24" customHeight="1">
      <c r="A15" s="3" t="s">
        <v>72</v>
      </c>
      <c r="B15" s="12">
        <v>1200</v>
      </c>
      <c r="C15" s="14" t="s">
        <v>73</v>
      </c>
    </row>
    <row r="16" spans="1:26" ht="24" customHeight="1">
      <c r="A16" s="3" t="s">
        <v>74</v>
      </c>
      <c r="B16" s="12">
        <v>1800</v>
      </c>
      <c r="C16" s="14" t="s">
        <v>75</v>
      </c>
    </row>
    <row r="17" spans="1:6" ht="24" customHeight="1">
      <c r="A17" s="3" t="s">
        <v>76</v>
      </c>
      <c r="B17" s="15">
        <f>B13-B14-B15-B16</f>
        <v>4500</v>
      </c>
      <c r="C17" s="14" t="s">
        <v>77</v>
      </c>
    </row>
    <row r="18" spans="1:6" ht="24" customHeight="1">
      <c r="A18" s="3" t="s">
        <v>64</v>
      </c>
      <c r="B18" s="15">
        <f>B9</f>
        <v>1200</v>
      </c>
      <c r="C18" s="14" t="s">
        <v>78</v>
      </c>
    </row>
    <row r="19" spans="1:6" ht="24" customHeight="1">
      <c r="A19" s="3" t="s">
        <v>41</v>
      </c>
      <c r="B19" s="15">
        <f>B17*60%</f>
        <v>2700</v>
      </c>
      <c r="C19" s="14" t="s">
        <v>79</v>
      </c>
    </row>
    <row r="20" spans="1:6" ht="24" customHeight="1">
      <c r="A20" s="3" t="s">
        <v>80</v>
      </c>
      <c r="B20" s="15">
        <f>B17-B18</f>
        <v>3300</v>
      </c>
      <c r="C20" s="14" t="s">
        <v>81</v>
      </c>
    </row>
    <row r="21" spans="1:6" ht="24" customHeight="1">
      <c r="A21" s="3" t="s">
        <v>82</v>
      </c>
      <c r="B21" s="7" t="str">
        <f>IF(B17&lt;=0,"Primero ordena tu caja",IF(B18&lt;=B17*60%,"Listo con margen",IF(B18&lt;=B17*85%,"Revisar con cuidado","No recomendable todavía")))</f>
        <v>Listo con margen</v>
      </c>
      <c r="C21" s="14" t="s">
        <v>83</v>
      </c>
    </row>
    <row r="22" spans="1:6" ht="24" customHeight="1">
      <c r="A22" s="9"/>
      <c r="B22" s="9"/>
      <c r="C22" s="9"/>
    </row>
    <row r="23" spans="1:6" ht="25.95" customHeight="1">
      <c r="A23" s="29" t="s">
        <v>84</v>
      </c>
      <c r="B23" s="31"/>
      <c r="C23" s="31"/>
    </row>
    <row r="24" spans="1:6" ht="24" customHeight="1">
      <c r="A24" s="8" t="s">
        <v>56</v>
      </c>
      <c r="B24" s="8" t="s">
        <v>57</v>
      </c>
      <c r="C24" s="8" t="s">
        <v>67</v>
      </c>
    </row>
    <row r="25" spans="1:6" ht="24" customHeight="1">
      <c r="A25" s="3" t="s">
        <v>85</v>
      </c>
      <c r="B25" s="15">
        <f>B13</f>
        <v>18000</v>
      </c>
      <c r="C25" s="14" t="s">
        <v>86</v>
      </c>
    </row>
    <row r="26" spans="1:6" ht="24" customHeight="1">
      <c r="A26" s="3" t="s">
        <v>87</v>
      </c>
      <c r="B26" s="16">
        <v>0.15</v>
      </c>
      <c r="C26" s="14" t="s">
        <v>88</v>
      </c>
    </row>
    <row r="27" spans="1:6" ht="24" customHeight="1">
      <c r="A27" s="3" t="s">
        <v>89</v>
      </c>
      <c r="B27" s="15">
        <f>B25*(1-B26)</f>
        <v>15300</v>
      </c>
      <c r="C27" s="14" t="s">
        <v>90</v>
      </c>
    </row>
    <row r="28" spans="1:6" ht="24" customHeight="1">
      <c r="A28" s="3" t="s">
        <v>91</v>
      </c>
      <c r="B28" s="15">
        <f>B27-B14-B15-B16</f>
        <v>1800</v>
      </c>
      <c r="C28" s="14" t="s">
        <v>92</v>
      </c>
    </row>
    <row r="29" spans="1:6" ht="24" customHeight="1">
      <c r="A29" s="3" t="s">
        <v>93</v>
      </c>
      <c r="B29" s="15">
        <f>B28-B18</f>
        <v>600</v>
      </c>
      <c r="C29" s="14" t="s">
        <v>94</v>
      </c>
    </row>
    <row r="30" spans="1:6" ht="24" customHeight="1">
      <c r="A30" s="3" t="s">
        <v>95</v>
      </c>
      <c r="B30" s="7" t="str">
        <f>IF(B29&gt;=0,"La cuota resiste una caída moderada","La cuota sería riesgosa si bajan las ventas")</f>
        <v>La cuota resiste una caída moderada</v>
      </c>
      <c r="C30" s="14" t="s">
        <v>83</v>
      </c>
    </row>
    <row r="31" spans="1:6" ht="24" customHeight="1"/>
    <row r="32" spans="1:6" ht="25.95" customHeight="1">
      <c r="A32" s="29" t="s">
        <v>96</v>
      </c>
      <c r="B32" s="31"/>
      <c r="D32" s="29" t="s">
        <v>97</v>
      </c>
      <c r="E32" s="31"/>
      <c r="F32" s="31"/>
    </row>
    <row r="33" spans="1:6" ht="24" customHeight="1">
      <c r="A33" s="8" t="s">
        <v>98</v>
      </c>
      <c r="B33" s="8" t="s">
        <v>99</v>
      </c>
      <c r="D33" s="8" t="s">
        <v>100</v>
      </c>
      <c r="E33" s="8" t="s">
        <v>101</v>
      </c>
      <c r="F33" s="8" t="s">
        <v>102</v>
      </c>
    </row>
    <row r="34" spans="1:6" ht="24" customHeight="1">
      <c r="A34" s="3" t="s">
        <v>103</v>
      </c>
      <c r="B34" s="10" t="s">
        <v>104</v>
      </c>
      <c r="D34" s="3" t="s">
        <v>20</v>
      </c>
      <c r="E34" s="3">
        <v>40</v>
      </c>
      <c r="F34" s="17">
        <f>IF(B21="Listo con margen",40,IF(B21="Revisar con cuidado",25,IF(B21="No recomendable todavía",10,0)))</f>
        <v>40</v>
      </c>
    </row>
    <row r="35" spans="1:6" ht="24" customHeight="1">
      <c r="A35" s="3" t="s">
        <v>105</v>
      </c>
      <c r="B35" s="10" t="s">
        <v>104</v>
      </c>
      <c r="D35" s="3" t="s">
        <v>44</v>
      </c>
      <c r="E35" s="3">
        <v>20</v>
      </c>
      <c r="F35" s="17">
        <f>IF(B30="La cuota resiste una caída moderada",20,0)</f>
        <v>20</v>
      </c>
    </row>
    <row r="36" spans="1:6" ht="24" customHeight="1">
      <c r="A36" s="3" t="s">
        <v>106</v>
      </c>
      <c r="B36" s="10" t="s">
        <v>104</v>
      </c>
      <c r="D36" s="3" t="s">
        <v>107</v>
      </c>
      <c r="E36" s="3">
        <v>30</v>
      </c>
      <c r="F36" s="17">
        <f>B42/8*30</f>
        <v>30</v>
      </c>
    </row>
    <row r="37" spans="1:6" ht="24" customHeight="1">
      <c r="A37" s="3" t="s">
        <v>108</v>
      </c>
      <c r="B37" s="10" t="s">
        <v>104</v>
      </c>
      <c r="D37" s="3" t="s">
        <v>109</v>
      </c>
      <c r="E37" s="3">
        <v>10</v>
      </c>
      <c r="F37" s="17">
        <f>IF(LEN(TRIM(B8))&gt;0,10,0)</f>
        <v>10</v>
      </c>
    </row>
    <row r="38" spans="1:6" ht="24" customHeight="1">
      <c r="A38" s="3" t="s">
        <v>110</v>
      </c>
      <c r="B38" s="10" t="s">
        <v>104</v>
      </c>
      <c r="D38" s="3" t="s">
        <v>111</v>
      </c>
      <c r="E38" s="3">
        <v>100</v>
      </c>
      <c r="F38" s="17">
        <f>SUM(F34:F37)</f>
        <v>100</v>
      </c>
    </row>
    <row r="39" spans="1:6" ht="24" customHeight="1">
      <c r="A39" s="3" t="s">
        <v>112</v>
      </c>
      <c r="B39" s="10" t="s">
        <v>104</v>
      </c>
      <c r="D39" s="3" t="s">
        <v>113</v>
      </c>
      <c r="E39" s="3"/>
      <c r="F39" s="7" t="str">
        <f>IF(F38&gt;=80,"Preparación alta",IF(F38&gt;=60,"Preparación media","Preparación baja"))</f>
        <v>Preparación alta</v>
      </c>
    </row>
    <row r="40" spans="1:6" ht="24" customHeight="1">
      <c r="A40" s="3" t="s">
        <v>114</v>
      </c>
      <c r="B40" s="10" t="s">
        <v>104</v>
      </c>
    </row>
    <row r="41" spans="1:6" ht="24" customHeight="1">
      <c r="A41" s="3" t="s">
        <v>115</v>
      </c>
      <c r="B41" s="10" t="s">
        <v>104</v>
      </c>
    </row>
    <row r="42" spans="1:6" ht="24" customHeight="1">
      <c r="A42" s="3" t="s">
        <v>116</v>
      </c>
      <c r="B42" s="7">
        <f>COUNTIF(B34:B41,"Sí")</f>
        <v>8</v>
      </c>
    </row>
    <row r="43" spans="1:6" ht="24" customHeight="1">
      <c r="A43" s="3" t="s">
        <v>117</v>
      </c>
      <c r="B43" s="7">
        <f>COUNTIF(B34:B41,"No")</f>
        <v>0</v>
      </c>
    </row>
    <row r="44" spans="1:6" ht="24" customHeight="1">
      <c r="A44" s="3" t="s">
        <v>118</v>
      </c>
      <c r="B44" s="7" t="str">
        <f>IF(B42&gt;=7,"Preparación alta",IF(B42&gt;=5,"Preparación media","Preparación baja"))</f>
        <v>Preparación alta</v>
      </c>
    </row>
  </sheetData>
  <mergeCells count="8">
    <mergeCell ref="A2:F2"/>
    <mergeCell ref="A1:F1"/>
    <mergeCell ref="D4:F9"/>
    <mergeCell ref="A11:C11"/>
    <mergeCell ref="A23:C23"/>
    <mergeCell ref="D32:F32"/>
    <mergeCell ref="A32:B32"/>
    <mergeCell ref="A3:C3"/>
  </mergeCells>
  <conditionalFormatting sqref="B21">
    <cfRule type="expression" dxfId="24" priority="1">
      <formula>B21="Listo con margen"</formula>
    </cfRule>
    <cfRule type="expression" dxfId="23" priority="2">
      <formula>B21="Revisar con cuidado"</formula>
    </cfRule>
    <cfRule type="expression" dxfId="22" priority="3">
      <formula>OR(B21="No recomendable todavía",B21="Primero ordena tu caja")</formula>
    </cfRule>
    <cfRule type="expression" dxfId="21" priority="9">
      <formula>OR(ISNUMBER(SEARCH("Listo",B21)),ISNUMBER(SEARCH("alta",B21)))</formula>
    </cfRule>
    <cfRule type="expression" dxfId="20" priority="10">
      <formula>OR(ISNUMBER(SEARCH("Revisar",B21)),ISNUMBER(SEARCH("media",B21)))</formula>
    </cfRule>
    <cfRule type="expression" dxfId="19" priority="11">
      <formula>OR(ISNUMBER(SEARCH("No recomendable",B21)),ISNUMBER(SEARCH("Primero",B21)),ISNUMBER(SEARCH("baja",B21)))</formula>
    </cfRule>
  </conditionalFormatting>
  <conditionalFormatting sqref="B30">
    <cfRule type="expression" dxfId="18" priority="4">
      <formula>B30="La cuota resiste una caída moderada"</formula>
    </cfRule>
    <cfRule type="expression" dxfId="17" priority="5">
      <formula>B30="La cuota sería riesgosa si bajan las ventas"</formula>
    </cfRule>
    <cfRule type="expression" dxfId="16" priority="18">
      <formula>ISNUMBER(SEARCH("resiste",B30))</formula>
    </cfRule>
    <cfRule type="expression" dxfId="15" priority="19">
      <formula>ISNUMBER(SEARCH("riesgosa",B30))</formula>
    </cfRule>
  </conditionalFormatting>
  <conditionalFormatting sqref="B44">
    <cfRule type="expression" dxfId="14" priority="12">
      <formula>OR(ISNUMBER(SEARCH("Listo",B44)),ISNUMBER(SEARCH("alta",B44)))</formula>
    </cfRule>
    <cfRule type="expression" dxfId="13" priority="13">
      <formula>OR(ISNUMBER(SEARCH("Revisar",B44)),ISNUMBER(SEARCH("media",B44)))</formula>
    </cfRule>
    <cfRule type="expression" dxfId="12" priority="14">
      <formula>OR(ISNUMBER(SEARCH("No recomendable",B44)),ISNUMBER(SEARCH("Primero",B44)),ISNUMBER(SEARCH("baja",B44)))</formula>
    </cfRule>
  </conditionalFormatting>
  <conditionalFormatting sqref="F39">
    <cfRule type="expression" dxfId="11" priority="6">
      <formula>F39="Preparación alta"</formula>
    </cfRule>
    <cfRule type="expression" dxfId="10" priority="7">
      <formula>F39="Preparación media"</formula>
    </cfRule>
    <cfRule type="expression" dxfId="9" priority="8">
      <formula>F39="Preparación baja"</formula>
    </cfRule>
    <cfRule type="expression" dxfId="8" priority="15">
      <formula>OR(ISNUMBER(SEARCH("Listo",F39)),ISNUMBER(SEARCH("alta",F39)))</formula>
    </cfRule>
    <cfRule type="expression" dxfId="7" priority="16">
      <formula>OR(ISNUMBER(SEARCH("Revisar",F39)),ISNUMBER(SEARCH("media",F39)))</formula>
    </cfRule>
    <cfRule type="expression" dxfId="6" priority="17">
      <formula>OR(ISNUMBER(SEARCH("No recomendable",F39)),ISNUMBER(SEARCH("Primero",F39)),ISNUMBER(SEARCH("baja",F39)))</formula>
    </cfRule>
  </conditionalFormatting>
  <dataValidations count="2">
    <dataValidation type="list" sqref="B34:B41" xr:uid="{00000000-0002-0000-0200-000000000000}">
      <formula1>"Sí,No"</formula1>
    </dataValidation>
    <dataValidation type="list" allowBlank="1" sqref="B34:B41" xr:uid="{00000000-0002-0000-0200-000001000000}">
      <formula1>"Sí,No"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F2747"/>
  </sheetPr>
  <dimension ref="A1:Z87"/>
  <sheetViews>
    <sheetView showGridLines="0" workbookViewId="0">
      <selection activeCell="C9" sqref="C9"/>
    </sheetView>
  </sheetViews>
  <sheetFormatPr baseColWidth="10" defaultColWidth="8.796875" defaultRowHeight="13.8"/>
  <cols>
    <col min="1" max="1" width="42" customWidth="1"/>
    <col min="2" max="2" width="67.296875" customWidth="1"/>
    <col min="3" max="3" width="59.19921875" customWidth="1"/>
    <col min="4" max="6" width="12" customWidth="1"/>
  </cols>
  <sheetData>
    <row r="1" spans="1:26" ht="25.95" customHeight="1">
      <c r="A1" s="39" t="s">
        <v>119</v>
      </c>
      <c r="B1" s="40"/>
      <c r="C1" s="4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.95" customHeight="1">
      <c r="A2" s="42" t="s">
        <v>120</v>
      </c>
      <c r="B2" s="42"/>
      <c r="C2" s="42"/>
    </row>
    <row r="3" spans="1:26" ht="25.95" customHeight="1">
      <c r="A3" s="43" t="s">
        <v>121</v>
      </c>
      <c r="B3" s="40"/>
      <c r="C3" s="41"/>
    </row>
    <row r="4" spans="1:26" ht="24" customHeight="1">
      <c r="A4" s="44" t="s">
        <v>122</v>
      </c>
      <c r="B4" s="44" t="s">
        <v>123</v>
      </c>
      <c r="C4" s="44" t="s">
        <v>124</v>
      </c>
    </row>
    <row r="5" spans="1:26" ht="24" customHeight="1">
      <c r="A5" s="45" t="s">
        <v>20</v>
      </c>
      <c r="B5" s="46" t="str">
        <f>'Evaluacion rapida'!B21</f>
        <v>Listo con margen</v>
      </c>
      <c r="C5" s="45" t="s">
        <v>125</v>
      </c>
    </row>
    <row r="6" spans="1:26" ht="24" customHeight="1">
      <c r="A6" s="45" t="s">
        <v>44</v>
      </c>
      <c r="B6" s="46" t="str">
        <f>'Evaluacion rapida'!B30</f>
        <v>La cuota resiste una caída moderada</v>
      </c>
      <c r="C6" s="45" t="s">
        <v>126</v>
      </c>
    </row>
    <row r="7" spans="1:26" ht="24" customHeight="1">
      <c r="A7" s="45" t="s">
        <v>107</v>
      </c>
      <c r="B7" s="46" t="str">
        <f>'Evaluacion rapida'!B44</f>
        <v>Preparación alta</v>
      </c>
      <c r="C7" s="45" t="s">
        <v>127</v>
      </c>
    </row>
    <row r="8" spans="1:26" ht="24" customHeight="1">
      <c r="A8" s="45" t="s">
        <v>128</v>
      </c>
      <c r="B8" s="47">
        <f>'Evaluacion rapida'!F38</f>
        <v>100</v>
      </c>
      <c r="C8" s="45" t="s">
        <v>129</v>
      </c>
    </row>
    <row r="9" spans="1:26" ht="24" customHeight="1">
      <c r="A9" s="45" t="s">
        <v>130</v>
      </c>
      <c r="B9" s="46" t="str">
        <f>IF(AND(B8&gt;=80,OR(B5="Listo con margen",B5="Revisar con cuidado")),"Tu negocio parece preparado para iniciar la solicitud.",IF(B8&gt;=60,"Conviene ordenar algunos puntos antes de solicitar crédito.","Primero revisa caja, deudas y documentos antes de endeudarte."))</f>
        <v>Tu negocio parece preparado para iniciar la solicitud.</v>
      </c>
      <c r="C9" s="45" t="s">
        <v>131</v>
      </c>
    </row>
    <row r="10" spans="1:26" ht="24" customHeight="1">
      <c r="A10" s="48"/>
      <c r="B10" s="48"/>
      <c r="C10" s="49"/>
    </row>
    <row r="11" spans="1:26" ht="25.95" customHeight="1">
      <c r="A11" s="43" t="s">
        <v>132</v>
      </c>
      <c r="B11" s="50"/>
      <c r="C11" s="49"/>
    </row>
    <row r="12" spans="1:26" ht="24" customHeight="1">
      <c r="A12" s="44" t="s">
        <v>98</v>
      </c>
      <c r="B12" s="44" t="s">
        <v>133</v>
      </c>
      <c r="C12" s="49"/>
    </row>
    <row r="13" spans="1:26" ht="24" customHeight="1">
      <c r="A13" s="45" t="s">
        <v>134</v>
      </c>
      <c r="B13" s="51" t="str">
        <f>'Evaluacion rapida'!B8</f>
        <v>Compra de inventario de alta rotación para temporada escolar</v>
      </c>
      <c r="C13" s="49"/>
    </row>
    <row r="14" spans="1:26" ht="24" customHeight="1">
      <c r="A14" s="45" t="s">
        <v>135</v>
      </c>
      <c r="B14" s="52" t="s">
        <v>136</v>
      </c>
      <c r="C14" s="49"/>
    </row>
    <row r="15" spans="1:26" ht="24" customHeight="1">
      <c r="A15" s="45" t="s">
        <v>137</v>
      </c>
      <c r="B15" s="52" t="s">
        <v>138</v>
      </c>
      <c r="C15" s="49"/>
    </row>
    <row r="16" spans="1:26" ht="24" customHeight="1">
      <c r="A16" s="45" t="s">
        <v>139</v>
      </c>
      <c r="B16" s="52" t="s">
        <v>140</v>
      </c>
      <c r="C16" s="49"/>
    </row>
    <row r="17" spans="1:3" ht="24" customHeight="1">
      <c r="A17" s="45" t="s">
        <v>141</v>
      </c>
      <c r="B17" s="52" t="s">
        <v>142</v>
      </c>
      <c r="C17" s="49"/>
    </row>
    <row r="18" spans="1:3" ht="24" customHeight="1">
      <c r="A18" s="48"/>
      <c r="B18" s="48"/>
      <c r="C18" s="49"/>
    </row>
    <row r="19" spans="1:3" ht="25.95" customHeight="1">
      <c r="A19" s="43" t="s">
        <v>143</v>
      </c>
      <c r="B19" s="50"/>
      <c r="C19" s="49"/>
    </row>
    <row r="20" spans="1:3" ht="24" customHeight="1">
      <c r="A20" s="44" t="s">
        <v>144</v>
      </c>
      <c r="B20" s="44" t="s">
        <v>145</v>
      </c>
      <c r="C20" s="49"/>
    </row>
    <row r="21" spans="1:3" ht="24" customHeight="1">
      <c r="A21" s="45" t="s">
        <v>146</v>
      </c>
      <c r="B21" s="52" t="s">
        <v>147</v>
      </c>
      <c r="C21" s="49"/>
    </row>
    <row r="22" spans="1:3" ht="24" customHeight="1">
      <c r="A22" s="45" t="s">
        <v>148</v>
      </c>
      <c r="B22" s="52" t="s">
        <v>147</v>
      </c>
      <c r="C22" s="49"/>
    </row>
    <row r="23" spans="1:3" ht="24" customHeight="1">
      <c r="A23" s="45" t="s">
        <v>149</v>
      </c>
      <c r="B23" s="52" t="s">
        <v>147</v>
      </c>
      <c r="C23" s="49"/>
    </row>
    <row r="24" spans="1:3" ht="24" customHeight="1">
      <c r="A24" s="45" t="s">
        <v>150</v>
      </c>
      <c r="B24" s="52" t="s">
        <v>147</v>
      </c>
      <c r="C24" s="49"/>
    </row>
    <row r="25" spans="1:3" ht="24" customHeight="1">
      <c r="A25" s="45" t="s">
        <v>151</v>
      </c>
      <c r="B25" s="52" t="s">
        <v>147</v>
      </c>
      <c r="C25" s="49"/>
    </row>
    <row r="26" spans="1:3" ht="24" customHeight="1">
      <c r="A26" s="45" t="s">
        <v>152</v>
      </c>
      <c r="B26" s="46">
        <f>COUNTIF(B21:B25,"Listo")</f>
        <v>5</v>
      </c>
      <c r="C26" s="49"/>
    </row>
    <row r="27" spans="1:3" ht="24" customHeight="1">
      <c r="A27" s="45" t="s">
        <v>153</v>
      </c>
      <c r="B27" s="46">
        <f>COUNTIF(B21:B25,"Pendiente")</f>
        <v>0</v>
      </c>
      <c r="C27" s="49"/>
    </row>
    <row r="28" spans="1:3" ht="24" customHeight="1">
      <c r="A28" s="48"/>
      <c r="B28" s="48"/>
      <c r="C28" s="49"/>
    </row>
    <row r="29" spans="1:3" ht="25.95" customHeight="1">
      <c r="A29" s="53" t="s">
        <v>154</v>
      </c>
      <c r="B29" s="54"/>
      <c r="C29" s="49"/>
    </row>
    <row r="30" spans="1:3" ht="24" customHeight="1">
      <c r="A30" s="55" t="str">
        <f>IF(B9="Tu negocio parece preparado para iniciar la solicitud.","Prepara tus documentos, revisa las condiciones del crédito y confirma que la cuota no comprometa la operación diaria.",IF(B9="Conviene ordenar algunos puntos antes de solicitar crédito.","Antes de solicitar crédito, ordena los puntos pendientes del checklist, revisa la cuota estimada y actualiza tus documentos.","Primero mejora tu flujo de caja, reduce presión de deudas actuales y completa los documentos básicos antes de endeudarte."))</f>
        <v>Prepara tus documentos, revisa las condiciones del crédito y confirma que la cuota no comprometa la operación diaria.</v>
      </c>
      <c r="B30" s="48"/>
      <c r="C30" s="49"/>
    </row>
    <row r="31" spans="1:3">
      <c r="A31" s="49"/>
      <c r="B31" s="49"/>
      <c r="C31" s="49"/>
    </row>
    <row r="32" spans="1:3">
      <c r="A32" s="49"/>
      <c r="B32" s="49"/>
      <c r="C32" s="49"/>
    </row>
    <row r="33" spans="1:3">
      <c r="A33" s="49"/>
      <c r="B33" s="49"/>
      <c r="C33" s="49"/>
    </row>
    <row r="34" spans="1:3">
      <c r="A34" s="49"/>
      <c r="B34" s="49"/>
      <c r="C34" s="49"/>
    </row>
    <row r="35" spans="1:3">
      <c r="A35" s="49"/>
      <c r="B35" s="49"/>
      <c r="C35" s="49"/>
    </row>
    <row r="36" spans="1:3">
      <c r="A36" s="49"/>
      <c r="B36" s="49"/>
      <c r="C36" s="49"/>
    </row>
    <row r="37" spans="1:3">
      <c r="A37" s="49"/>
      <c r="B37" s="49"/>
      <c r="C37" s="49"/>
    </row>
    <row r="38" spans="1:3">
      <c r="A38" s="49"/>
      <c r="B38" s="49"/>
      <c r="C38" s="49"/>
    </row>
    <row r="39" spans="1:3">
      <c r="A39" s="49"/>
      <c r="B39" s="49"/>
      <c r="C39" s="49"/>
    </row>
    <row r="40" spans="1:3">
      <c r="A40" s="49"/>
      <c r="B40" s="49"/>
      <c r="C40" s="49"/>
    </row>
    <row r="41" spans="1:3">
      <c r="A41" s="49"/>
      <c r="B41" s="49"/>
      <c r="C41" s="49"/>
    </row>
    <row r="42" spans="1:3">
      <c r="A42" s="49"/>
      <c r="B42" s="49"/>
      <c r="C42" s="49"/>
    </row>
    <row r="43" spans="1:3">
      <c r="A43" s="49"/>
      <c r="B43" s="49"/>
      <c r="C43" s="49"/>
    </row>
    <row r="44" spans="1:3">
      <c r="A44" s="49"/>
      <c r="B44" s="49"/>
      <c r="C44" s="49"/>
    </row>
    <row r="45" spans="1:3">
      <c r="A45" s="49"/>
      <c r="B45" s="49"/>
      <c r="C45" s="49"/>
    </row>
    <row r="46" spans="1:3">
      <c r="A46" s="49"/>
      <c r="B46" s="49"/>
      <c r="C46" s="49"/>
    </row>
    <row r="47" spans="1:3">
      <c r="A47" s="49"/>
      <c r="B47" s="49"/>
      <c r="C47" s="49"/>
    </row>
    <row r="48" spans="1:3">
      <c r="A48" s="49"/>
      <c r="B48" s="49"/>
      <c r="C48" s="49"/>
    </row>
    <row r="49" spans="1:3">
      <c r="A49" s="49"/>
      <c r="B49" s="49"/>
      <c r="C49" s="49"/>
    </row>
    <row r="50" spans="1:3">
      <c r="A50" s="49"/>
      <c r="B50" s="49"/>
      <c r="C50" s="49"/>
    </row>
    <row r="51" spans="1:3">
      <c r="A51" s="49"/>
      <c r="B51" s="49"/>
      <c r="C51" s="49"/>
    </row>
    <row r="52" spans="1:3">
      <c r="A52" s="49"/>
      <c r="B52" s="49"/>
      <c r="C52" s="49"/>
    </row>
    <row r="53" spans="1:3">
      <c r="A53" s="49"/>
      <c r="B53" s="49"/>
      <c r="C53" s="49"/>
    </row>
    <row r="54" spans="1:3">
      <c r="A54" s="49"/>
      <c r="B54" s="49"/>
      <c r="C54" s="49"/>
    </row>
    <row r="55" spans="1:3">
      <c r="A55" s="49"/>
      <c r="B55" s="49"/>
      <c r="C55" s="49"/>
    </row>
    <row r="56" spans="1:3">
      <c r="A56" s="49"/>
      <c r="B56" s="49"/>
      <c r="C56" s="49"/>
    </row>
    <row r="57" spans="1:3">
      <c r="A57" s="49"/>
      <c r="B57" s="49"/>
      <c r="C57" s="49"/>
    </row>
    <row r="58" spans="1:3">
      <c r="A58" s="49"/>
      <c r="B58" s="49"/>
      <c r="C58" s="49"/>
    </row>
    <row r="59" spans="1:3">
      <c r="A59" s="49"/>
      <c r="B59" s="49"/>
      <c r="C59" s="49"/>
    </row>
    <row r="60" spans="1:3">
      <c r="A60" s="49"/>
      <c r="B60" s="49"/>
      <c r="C60" s="49"/>
    </row>
    <row r="61" spans="1:3">
      <c r="A61" s="49"/>
      <c r="B61" s="49"/>
      <c r="C61" s="49"/>
    </row>
    <row r="62" spans="1:3">
      <c r="A62" s="49"/>
      <c r="B62" s="49"/>
      <c r="C62" s="49"/>
    </row>
    <row r="63" spans="1:3">
      <c r="A63" s="49"/>
      <c r="B63" s="49"/>
      <c r="C63" s="49"/>
    </row>
    <row r="64" spans="1:3">
      <c r="A64" s="49"/>
      <c r="B64" s="49"/>
      <c r="C64" s="49"/>
    </row>
    <row r="65" spans="1:3">
      <c r="A65" s="49"/>
      <c r="B65" s="49"/>
      <c r="C65" s="49"/>
    </row>
    <row r="66" spans="1:3">
      <c r="A66" s="49"/>
      <c r="B66" s="49"/>
      <c r="C66" s="49"/>
    </row>
    <row r="67" spans="1:3">
      <c r="A67" s="49"/>
      <c r="B67" s="49"/>
      <c r="C67" s="49"/>
    </row>
    <row r="68" spans="1:3">
      <c r="A68" s="49"/>
      <c r="B68" s="49"/>
      <c r="C68" s="49"/>
    </row>
    <row r="69" spans="1:3">
      <c r="A69" s="49"/>
      <c r="B69" s="49"/>
      <c r="C69" s="49"/>
    </row>
    <row r="70" spans="1:3">
      <c r="A70" s="49"/>
      <c r="B70" s="49"/>
      <c r="C70" s="49"/>
    </row>
    <row r="71" spans="1:3">
      <c r="A71" s="49"/>
      <c r="B71" s="49"/>
      <c r="C71" s="49"/>
    </row>
    <row r="72" spans="1:3">
      <c r="A72" s="49"/>
      <c r="B72" s="49"/>
      <c r="C72" s="49"/>
    </row>
    <row r="73" spans="1:3">
      <c r="A73" s="49"/>
      <c r="B73" s="49"/>
      <c r="C73" s="49"/>
    </row>
    <row r="74" spans="1:3">
      <c r="A74" s="49"/>
      <c r="B74" s="49"/>
      <c r="C74" s="49"/>
    </row>
    <row r="75" spans="1:3">
      <c r="A75" s="49"/>
      <c r="B75" s="49"/>
      <c r="C75" s="49"/>
    </row>
    <row r="76" spans="1:3">
      <c r="A76" s="49"/>
      <c r="B76" s="49"/>
      <c r="C76" s="49"/>
    </row>
    <row r="77" spans="1:3">
      <c r="A77" s="49"/>
      <c r="B77" s="49"/>
      <c r="C77" s="49"/>
    </row>
    <row r="78" spans="1:3">
      <c r="A78" s="49"/>
      <c r="B78" s="49"/>
      <c r="C78" s="49"/>
    </row>
    <row r="79" spans="1:3">
      <c r="A79" s="49"/>
      <c r="B79" s="49"/>
      <c r="C79" s="49"/>
    </row>
    <row r="80" spans="1:3">
      <c r="A80" s="49"/>
      <c r="B80" s="49"/>
      <c r="C80" s="49"/>
    </row>
    <row r="81" spans="1:3">
      <c r="A81" s="49"/>
      <c r="B81" s="49"/>
      <c r="C81" s="49"/>
    </row>
    <row r="82" spans="1:3">
      <c r="A82" s="49"/>
      <c r="B82" s="49"/>
      <c r="C82" s="49"/>
    </row>
    <row r="83" spans="1:3">
      <c r="A83" s="49"/>
      <c r="B83" s="49"/>
      <c r="C83" s="49"/>
    </row>
    <row r="84" spans="1:3">
      <c r="A84" s="49"/>
      <c r="B84" s="49"/>
      <c r="C84" s="49"/>
    </row>
    <row r="85" spans="1:3">
      <c r="A85" s="49"/>
      <c r="B85" s="49"/>
      <c r="C85" s="49"/>
    </row>
    <row r="86" spans="1:3">
      <c r="A86" s="49"/>
      <c r="B86" s="49"/>
      <c r="C86" s="49"/>
    </row>
    <row r="87" spans="1:3">
      <c r="A87" s="49"/>
      <c r="B87" s="49"/>
      <c r="C87" s="49"/>
    </row>
  </sheetData>
  <sheetProtection algorithmName="SHA-512" hashValue="kxsRUFFAcEVie94w2u9lzGd2xvYMB1yyvdf3n/j/3c8DLnCflrhk3miOZ4u7ozKjUFrgoGuKpZ5w8N9D3jujlA==" saltValue="H9s/uiwD+Gg6MQ9SigTfKA==" spinCount="100000" sheet="1" objects="1" scenarios="1" formatCells="0" formatColumns="0" formatRows="0" sort="0" autoFilter="0" pivotTables="0"/>
  <mergeCells count="6">
    <mergeCell ref="A1:C1"/>
    <mergeCell ref="A19:B19"/>
    <mergeCell ref="A11:B11"/>
    <mergeCell ref="A3:C3"/>
    <mergeCell ref="A2:C2"/>
    <mergeCell ref="A29:B29"/>
  </mergeCells>
  <conditionalFormatting sqref="B5:B7">
    <cfRule type="expression" dxfId="5" priority="1">
      <formula>OR(ISNUMBER(SEARCH("Listo",B5)),ISNUMBER(SEARCH("alta",B5)),ISNUMBER(SEARCH("preparado",B5)))</formula>
    </cfRule>
    <cfRule type="expression" dxfId="4" priority="2">
      <formula>OR(ISNUMBER(SEARCH("Revisar",B5)),ISNUMBER(SEARCH("media",B5)),ISNUMBER(SEARCH("Conviene",B5)))</formula>
    </cfRule>
    <cfRule type="expression" dxfId="3" priority="3">
      <formula>OR(ISNUMBER(SEARCH("Primero",B5)),ISNUMBER(SEARCH("baja",B5)))</formula>
    </cfRule>
  </conditionalFormatting>
  <conditionalFormatting sqref="B9">
    <cfRule type="expression" dxfId="2" priority="10">
      <formula>OR(ISNUMBER(SEARCH("Listo",B9)),ISNUMBER(SEARCH("alta",B9)),ISNUMBER(SEARCH("preparado",B9)))</formula>
    </cfRule>
    <cfRule type="expression" dxfId="1" priority="11">
      <formula>OR(ISNUMBER(SEARCH("Revisar",B9)),ISNUMBER(SEARCH("media",B9)),ISNUMBER(SEARCH("Conviene",B9)))</formula>
    </cfRule>
    <cfRule type="expression" dxfId="0" priority="12">
      <formula>OR(ISNUMBER(SEARCH("Primero",B9)),ISNUMBER(SEARCH("baja",B9)))</formula>
    </cfRule>
  </conditionalFormatting>
  <dataValidations count="2">
    <dataValidation type="list" sqref="B21:B25" xr:uid="{00000000-0002-0000-0300-000000000000}">
      <formula1>"Listo,Pendiente"</formula1>
    </dataValidation>
    <dataValidation type="list" allowBlank="1" sqref="B21:B25" xr:uid="{00000000-0002-0000-0300-000001000000}">
      <formula1>"Listo,Pendiente"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Glosario</vt:lpstr>
      <vt:lpstr>Evaluacion rapida</vt:lpstr>
      <vt:lpstr>Resumen solicitud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modified xsi:type="dcterms:W3CDTF">2026-05-08T10:05:09Z</dcterms:modified>
</cp:coreProperties>
</file>