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E450E16-12FC-4F1C-ACFE-5C76339F1B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Datos base" sheetId="3" r:id="rId3"/>
    <sheet name="Capacidad" sheetId="4" r:id="rId4"/>
    <sheet name="Resultado" sheetId="5" r:id="rId5"/>
  </sheets>
  <definedNames>
    <definedName name="BrechaOperativa">Capacidad!$B$14</definedName>
    <definedName name="CapacidadDespacho">'Datos base'!$B$13</definedName>
    <definedName name="CapacidadReal">Capacidad!$B$10</definedName>
    <definedName name="CapacidadVendible">Capacidad!$B$12</definedName>
    <definedName name="DemandaEsperada">'Datos base'!$B$14</definedName>
    <definedName name="EstadoOperativo">Capacidad!$B$16</definedName>
    <definedName name="HorasDisponibles">'Datos base'!$B$7</definedName>
    <definedName name="InventarioDisponible">'Datos base'!$B$11</definedName>
    <definedName name="MargenSeguridad">'Datos base'!$B$15</definedName>
    <definedName name="PeriodoCalculo">'Datos base'!$B$6</definedName>
    <definedName name="PersonalDisponible">'Datos base'!$B$9</definedName>
    <definedName name="Recomendacion">Capacidad!$B$17</definedName>
    <definedName name="RecursoLimitante">Capacidad!$B$11</definedName>
    <definedName name="TiempoPorPedido">'Datos base'!$B$10</definedName>
    <definedName name="TiempoUtil">'Datos base'!$B$8</definedName>
    <definedName name="TipoNegocio">'Datos base'!$B$5</definedName>
    <definedName name="UnidadesPorVenta">'Datos base'!$B$12</definedName>
    <definedName name="UsoCapacidad">Capacidad!$B$15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5" l="1"/>
  <c r="B13" i="4"/>
  <c r="B9" i="4"/>
  <c r="B27" i="5" s="1"/>
  <c r="B8" i="4"/>
  <c r="B26" i="5" s="1"/>
  <c r="B5" i="4"/>
  <c r="B6" i="4" l="1"/>
  <c r="B7" i="4" s="1"/>
  <c r="B25" i="5" l="1"/>
  <c r="B10" i="4"/>
  <c r="B12" i="4" s="1"/>
  <c r="A5" i="5" l="1"/>
  <c r="B11" i="4"/>
  <c r="H10" i="5" s="1"/>
  <c r="C5" i="5"/>
  <c r="B15" i="4"/>
  <c r="B10" i="5" s="1"/>
  <c r="B14" i="4"/>
  <c r="G5" i="5" s="1"/>
  <c r="B16" i="4" l="1"/>
  <c r="E10" i="5" l="1"/>
  <c r="B17" i="4"/>
  <c r="A13" i="5" s="1"/>
</calcChain>
</file>

<file path=xl/sharedStrings.xml><?xml version="1.0" encoding="utf-8"?>
<sst xmlns="http://schemas.openxmlformats.org/spreadsheetml/2006/main" count="156" uniqueCount="139">
  <si>
    <t>Plantilla Excel de capacidad operativa</t>
  </si>
  <si>
    <t>Calcula cuánto puede vender tu negocio sin saturar procesos, tiempos, inventario o despacho.</t>
  </si>
  <si>
    <t>Uso recomendado</t>
  </si>
  <si>
    <t>Paso</t>
  </si>
  <si>
    <t>Acción</t>
  </si>
  <si>
    <t>Qué hacer</t>
  </si>
  <si>
    <t>Lee el glosario</t>
  </si>
  <si>
    <t>Aclara los conceptos antes de ingresar datos. Te ayudará a interpretar capacidad real, capacidad vendible y brecha operativa.</t>
  </si>
  <si>
    <t>Completa Datos base</t>
  </si>
  <si>
    <t>Escribe solo en las celdas amarillas. Usa promedios realistas del periodo que vas a medir: día, semana o mes.</t>
  </si>
  <si>
    <t>Revisa Capacidad</t>
  </si>
  <si>
    <t>La hoja calcula capacidad por personal/tiempo, inventario y despacho. También identifica el recurso que limita tu operación.</t>
  </si>
  <si>
    <t>Consulta Resultado</t>
  </si>
  <si>
    <t>El semáforo te dirá si puedes vender más, estás cerca del límite o hay riesgo de saturación.</t>
  </si>
  <si>
    <t>Toma una decisión</t>
  </si>
  <si>
    <t>Si estás en rojo, aumenta capacidad, limita ventas o ajusta la promesa al cliente antes de seguir vendiendo.</t>
  </si>
  <si>
    <t>Reglas de uso</t>
  </si>
  <si>
    <t>• Completa solo las celdas amarillas de la hoja Datos base.</t>
  </si>
  <si>
    <t>• No modifiques las hojas Capacidad y Resultado: contienen fórmulas protegidas.</t>
  </si>
  <si>
    <t>• Ingresa porcentajes como 70% o 0.70.</t>
  </si>
  <si>
    <t>• Si no tienes inventario físico, usa un valor alto para que inventario no limite el cálculo.</t>
  </si>
  <si>
    <t>• Si no tienes despacho, usa la capacidad máxima de atención o entrega final del periodo.</t>
  </si>
  <si>
    <t>Infoexperiencia</t>
  </si>
  <si>
    <t>Glosario de capacidad operativa</t>
  </si>
  <si>
    <t>Conceptos clave para interpretar la plantilla correctamente.</t>
  </si>
  <si>
    <t>Concepto</t>
  </si>
  <si>
    <t>Definición simple</t>
  </si>
  <si>
    <t>Ejemplo práctico</t>
  </si>
  <si>
    <t>Capacidad operativa</t>
  </si>
  <si>
    <t>Cantidad máxima de ventas, pedidos o servicios que el negocio puede cumplir bien con sus recursos actuales.</t>
  </si>
  <si>
    <t>Un ecommerce puede recibir 200 pedidos, pero despachar bien 120.</t>
  </si>
  <si>
    <t>Capacidad real</t>
  </si>
  <si>
    <t>Límite calculado según el recurso que menos soporta la operación.</t>
  </si>
  <si>
    <t>Si despacho soporta 100 y personal/tiempo 120, la capacidad real es 100.</t>
  </si>
  <si>
    <t>Capacidad vendible</t>
  </si>
  <si>
    <t>Capacidad que puedes prometer al cliente después de aplicar un margen de seguridad.</t>
  </si>
  <si>
    <t>Si la capacidad real es 100 y el margen es 90%, puedes prometer 90.</t>
  </si>
  <si>
    <t>Demanda esperada</t>
  </si>
  <si>
    <t>Cantidad de ventas, pedidos o servicios que esperas recibir en el periodo.</t>
  </si>
  <si>
    <t>Una promoción puede generar 150 pedidos al día.</t>
  </si>
  <si>
    <t>Margen de seguridad</t>
  </si>
  <si>
    <t>Porcentaje usado para no vender al límite exacto de capacidad.</t>
  </si>
  <si>
    <t>Usar 90% deja espacio para imprevistos.</t>
  </si>
  <si>
    <t>Recurso limitante</t>
  </si>
  <si>
    <t>Área o recurso que define el límite real del negocio.</t>
  </si>
  <si>
    <t>Inventario, despacho, personal, tiempo o espacio.</t>
  </si>
  <si>
    <t>Brecha operativa</t>
  </si>
  <si>
    <t>Diferencia entre demanda esperada y capacidad vendible.</t>
  </si>
  <si>
    <t>Si esperas 120 pedidos y puedes vender 100, la brecha es 20.</t>
  </si>
  <si>
    <t>Semáforo operativo</t>
  </si>
  <si>
    <t>Lectura rápida del nivel de uso de capacidad.</t>
  </si>
  <si>
    <t>Verde: espacio. Amarillo: cerca del límite. Rojo: saturación.</t>
  </si>
  <si>
    <t>Datos base</t>
  </si>
  <si>
    <t>Ingresa la información de tu negocio. Solo modifica las celdas amarillas.</t>
  </si>
  <si>
    <t>Campo</t>
  </si>
  <si>
    <t>Dato ingresado</t>
  </si>
  <si>
    <t>Ayuda</t>
  </si>
  <si>
    <t>Tipo de negocio</t>
  </si>
  <si>
    <t>Ecommerce</t>
  </si>
  <si>
    <t>Restaurante / ecommerce / tienda / servicios</t>
  </si>
  <si>
    <t>Periodo de cálculo</t>
  </si>
  <si>
    <t>Día</t>
  </si>
  <si>
    <t>Día / Semana / Mes</t>
  </si>
  <si>
    <t>Horas disponibles por persona</t>
  </si>
  <si>
    <t>Horas operativas por persona en el periodo</t>
  </si>
  <si>
    <t>% de tiempo útil</t>
  </si>
  <si>
    <t>Ejemplo: 70% si hay pausas y tiempos muertos</t>
  </si>
  <si>
    <t>Personal disponible</t>
  </si>
  <si>
    <t>Número de personas que ejecutan el proceso</t>
  </si>
  <si>
    <t>Tiempo promedio por pedido o servicio (min)</t>
  </si>
  <si>
    <t>Minutos promedio que consume cada venta</t>
  </si>
  <si>
    <t>Inventario disponible</t>
  </si>
  <si>
    <t>Unidades disponibles para vender en el periodo</t>
  </si>
  <si>
    <t>Unidades por venta</t>
  </si>
  <si>
    <t>Unidades promedio consumidas por venta</t>
  </si>
  <si>
    <t>Capacidad de despacho/entrega</t>
  </si>
  <si>
    <t>Pedidos, entregas o atenciones máximas del periodo</t>
  </si>
  <si>
    <t>Pedidos, ventas o servicios esperados en el periodo</t>
  </si>
  <si>
    <t>Ejemplo: 90% para no vender al límite exacto</t>
  </si>
  <si>
    <t>Cálculo de capacidad</t>
  </si>
  <si>
    <t>Fórmulas automáticas: identifica capacidad real, vendible, brecha y recurso limitante.</t>
  </si>
  <si>
    <t>Indicador</t>
  </si>
  <si>
    <t>Resultado</t>
  </si>
  <si>
    <t>Cómo se calcula</t>
  </si>
  <si>
    <t>Interpretación</t>
  </si>
  <si>
    <t>Tiempo operativo efectivo por persona.</t>
  </si>
  <si>
    <t>Capacidad por tiempo por persona</t>
  </si>
  <si>
    <t>Minutos útiles ÷ minutos por pedido</t>
  </si>
  <si>
    <t>Pedidos/servicios que puede atender una persona.</t>
  </si>
  <si>
    <t>Capacidad por personal/tiempo</t>
  </si>
  <si>
    <t>Capacidad por persona × personal disponible</t>
  </si>
  <si>
    <t>Capacidad total considerando equipo y tiempo disponible.</t>
  </si>
  <si>
    <t>Capacidad por inventario</t>
  </si>
  <si>
    <t>Inventario ÷ unidades por venta</t>
  </si>
  <si>
    <t>Límite de ventas según inventario.</t>
  </si>
  <si>
    <t>Capacidad por despacho/entrega</t>
  </si>
  <si>
    <t>Límite de entrega, atención final o despacho.</t>
  </si>
  <si>
    <t>Menor valor entre personal/tiempo, inventario y despacho</t>
  </si>
  <si>
    <t>Límite real del negocio en el periodo.</t>
  </si>
  <si>
    <t>Recurso con menor capacidad</t>
  </si>
  <si>
    <t>Indica dónde está el límite operativo principal.</t>
  </si>
  <si>
    <t>Capacidad real × margen de seguridad</t>
  </si>
  <si>
    <t>Cantidad que puedes prometer sin vender al límite exacto.</t>
  </si>
  <si>
    <t>Ventas, pedidos o servicios esperados.</t>
  </si>
  <si>
    <t>Demanda esperada − capacidad vendible</t>
  </si>
  <si>
    <t>Positivo: falta capacidad. Negativo: hay capacidad disponible.</t>
  </si>
  <si>
    <t>% uso de capacidad</t>
  </si>
  <si>
    <t>Demanda esperada ÷ capacidad vendible</t>
  </si>
  <si>
    <t>Mide qué tanto estás usando el límite seguro.</t>
  </si>
  <si>
    <t>Estado operativo</t>
  </si>
  <si>
    <t>Semáforo según uso de capacidad</t>
  </si>
  <si>
    <t>Verde: espacio. Amarillo: cerca. Rojo: saturación.</t>
  </si>
  <si>
    <t>Recomendación</t>
  </si>
  <si>
    <t>Interpretación automática</t>
  </si>
  <si>
    <t>Acción sugerida según el semáforo.</t>
  </si>
  <si>
    <t>Resultado ejecutivo</t>
  </si>
  <si>
    <t>Lectura rápida para decidir si puedes vender más o si tu operación está cerca de saturarse.</t>
  </si>
  <si>
    <t>Uso de capacidad</t>
  </si>
  <si>
    <t>Estado</t>
  </si>
  <si>
    <t>Recomendación automática</t>
  </si>
  <si>
    <t>Lectura</t>
  </si>
  <si>
    <t>Decisión sugerida</t>
  </si>
  <si>
    <t>VERDE</t>
  </si>
  <si>
    <t>La demanda está por debajo del 80% de la capacidad vendible.</t>
  </si>
  <si>
    <t>Puedes impulsar ventas, mantener seguimiento y cuidar la calidad.</t>
  </si>
  <si>
    <t>AMARILLO</t>
  </si>
  <si>
    <t>La demanda usa entre 80% y 95% de la capacidad vendible.</t>
  </si>
  <si>
    <t>Controla tiempos, inventario, despacho y carga del equipo.</t>
  </si>
  <si>
    <t>ROJO</t>
  </si>
  <si>
    <t>La demanda supera el 95% de la capacidad vendible.</t>
  </si>
  <si>
    <t>No aumentes ventas sin ajustar capacidad, promesa de entrega o recursos.</t>
  </si>
  <si>
    <t>Comparación de capacidades</t>
  </si>
  <si>
    <t>Recurso</t>
  </si>
  <si>
    <t>Capacidad</t>
  </si>
  <si>
    <t>Personal/tiempo</t>
  </si>
  <si>
    <t>Inventario</t>
  </si>
  <si>
    <t>Despacho/entrega</t>
  </si>
  <si>
    <t>Minutos operativos disponibles</t>
  </si>
  <si>
    <t>Horas a  60 × % tiempo útil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</si>
</sst>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1"/>
      <color rgb="FFFFFFFF"/>
      <name val="Calibri"/>
    </font>
    <font>
      <b/>
      <sz val="13"/>
      <color rgb="FF0B1F3A"/>
      <name val="Calibri"/>
    </font>
    <font>
      <b/>
      <sz val="11"/>
      <color rgb="FFFFFFFF"/>
      <name val="Calibri"/>
    </font>
    <font>
      <b/>
      <sz val="11"/>
      <color rgb="FF0B1F3A"/>
      <name val="Calibri"/>
    </font>
    <font>
      <b/>
      <sz val="16"/>
      <color rgb="FF0B1F3A"/>
      <name val="Calibri"/>
    </font>
    <font>
      <b/>
      <sz val="13"/>
      <color rgb="FFFFFFFF"/>
      <name val="Calibri"/>
    </font>
    <font>
      <b/>
      <sz val="12"/>
      <color rgb="FF0B1F3A"/>
      <name val="Calibri"/>
    </font>
    <font>
      <b/>
      <sz val="11"/>
      <name val="Calibri"/>
    </font>
    <font>
      <i/>
      <sz val="9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65C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4F8FB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1" fontId="0" fillId="5" borderId="1" xfId="0" applyNumberFormat="1" applyFill="1" applyBorder="1" applyAlignment="1" applyProtection="1">
      <alignment vertical="center" wrapText="1"/>
      <protection locked="0"/>
    </xf>
    <xf numFmtId="9" fontId="0" fillId="5" borderId="1" xfId="0" applyNumberFormat="1" applyFill="1" applyBorder="1" applyAlignment="1" applyProtection="1">
      <alignment vertical="center" wrapText="1"/>
      <protection locked="0"/>
    </xf>
    <xf numFmtId="1" fontId="5" fillId="6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9" fontId="5" fillId="6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5" fillId="4" borderId="1" xfId="0" applyFont="1" applyFill="1" applyBorder="1"/>
    <xf numFmtId="9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1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0" xfId="0"/>
    <xf numFmtId="0" fontId="3" fillId="4" borderId="0" xfId="0" applyFont="1" applyFill="1"/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</cellXfs>
  <cellStyles count="1">
    <cellStyle name="Normal" xfId="0" builtinId="0"/>
  </cellStyles>
  <dxfs count="6"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6500"/>
      </font>
      <fill>
        <patternFill patternType="solid">
          <fgColor rgb="FFFFEB9C"/>
        </patternFill>
      </fill>
    </dxf>
    <dxf>
      <font>
        <b/>
        <color rgb="FF006100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9C6500"/>
      </font>
      <fill>
        <patternFill patternType="solid">
          <fgColor rgb="FFFFEB9C"/>
        </patternFill>
      </fill>
    </dxf>
    <dxf>
      <font>
        <b/>
        <color rgb="FF006100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s-CO"/>
              <a:t>Capacidad por recurso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Resultado!$B$24</c:f>
              <c:strCache>
                <c:ptCount val="1"/>
                <c:pt idx="0">
                  <c:v>Capacidad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Resultado!$A$25:$A$27</c:f>
              <c:strCache>
                <c:ptCount val="3"/>
                <c:pt idx="0">
                  <c:v>Personal/tiempo</c:v>
                </c:pt>
                <c:pt idx="1">
                  <c:v>Inventario</c:v>
                </c:pt>
                <c:pt idx="2">
                  <c:v>Despacho/entrega</c:v>
                </c:pt>
              </c:strCache>
            </c:strRef>
          </c:cat>
          <c:val>
            <c:numRef>
              <c:f>Resultado!$B$25:$B$27</c:f>
              <c:numCache>
                <c:formatCode>0</c:formatCode>
                <c:ptCount val="3"/>
                <c:pt idx="0">
                  <c:v>56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F-4DC9-A306-8C2459E5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Recurso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Ventas / pedidos / servicios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286042</xdr:colOff>
      <xdr:row>2</xdr:row>
      <xdr:rowOff>24765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D37A04-A8BD-474B-966C-00155E339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282232</xdr:colOff>
      <xdr:row>2</xdr:row>
      <xdr:rowOff>20955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814401-23BF-4AA0-8F0F-397D6ADFB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61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286042</xdr:colOff>
      <xdr:row>2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ADFD4E-F4DA-4380-B128-876006E96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8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286042</xdr:colOff>
      <xdr:row>2</xdr:row>
      <xdr:rowOff>17145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18A110-6EBA-4557-8D3E-3D08E2FA0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16</xdr:row>
      <xdr:rowOff>0</xdr:rowOff>
    </xdr:from>
    <xdr:ext cx="504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B1F3A"/>
    <pageSetUpPr fitToPage="1"/>
  </sheetPr>
  <dimension ref="A1:D19"/>
  <sheetViews>
    <sheetView showGridLines="0" tabSelected="1" workbookViewId="0">
      <pane ySplit="3" topLeftCell="A4" activePane="bottomLeft" state="frozen"/>
      <selection pane="bottomLeft" activeCell="G8" sqref="G8"/>
    </sheetView>
  </sheetViews>
  <sheetFormatPr baseColWidth="10" defaultColWidth="8.88671875" defaultRowHeight="14.4" x14ac:dyDescent="0.3"/>
  <cols>
    <col min="1" max="1" width="10" customWidth="1"/>
    <col min="2" max="2" width="26" customWidth="1"/>
    <col min="3" max="3" width="68" customWidth="1"/>
    <col min="4" max="4" width="18" customWidth="1"/>
  </cols>
  <sheetData>
    <row r="1" spans="1:4" ht="30" customHeight="1" x14ac:dyDescent="0.3">
      <c r="A1" s="24" t="s">
        <v>0</v>
      </c>
      <c r="B1" s="21"/>
      <c r="C1" s="21"/>
      <c r="D1" s="21"/>
    </row>
    <row r="2" spans="1:4" x14ac:dyDescent="0.3">
      <c r="A2" s="23" t="s">
        <v>1</v>
      </c>
      <c r="B2" s="21"/>
      <c r="C2" s="21"/>
      <c r="D2" s="21"/>
    </row>
    <row r="4" spans="1:4" ht="17.399999999999999" x14ac:dyDescent="0.35">
      <c r="A4" s="22" t="s">
        <v>2</v>
      </c>
      <c r="B4" s="21"/>
      <c r="C4" s="21"/>
    </row>
    <row r="6" spans="1:4" x14ac:dyDescent="0.3">
      <c r="A6" s="1" t="s">
        <v>3</v>
      </c>
      <c r="B6" s="1" t="s">
        <v>4</v>
      </c>
      <c r="C6" s="1" t="s">
        <v>5</v>
      </c>
    </row>
    <row r="7" spans="1:4" ht="45" customHeight="1" x14ac:dyDescent="0.3">
      <c r="A7" s="2">
        <v>1</v>
      </c>
      <c r="B7" s="3" t="s">
        <v>6</v>
      </c>
      <c r="C7" s="3" t="s">
        <v>7</v>
      </c>
    </row>
    <row r="8" spans="1:4" ht="45" customHeight="1" x14ac:dyDescent="0.3">
      <c r="A8" s="2">
        <v>2</v>
      </c>
      <c r="B8" s="3" t="s">
        <v>8</v>
      </c>
      <c r="C8" s="3" t="s">
        <v>9</v>
      </c>
    </row>
    <row r="9" spans="1:4" ht="45" customHeight="1" x14ac:dyDescent="0.3">
      <c r="A9" s="2">
        <v>3</v>
      </c>
      <c r="B9" s="3" t="s">
        <v>10</v>
      </c>
      <c r="C9" s="3" t="s">
        <v>11</v>
      </c>
    </row>
    <row r="10" spans="1:4" ht="45" customHeight="1" x14ac:dyDescent="0.3">
      <c r="A10" s="2">
        <v>4</v>
      </c>
      <c r="B10" s="3" t="s">
        <v>12</v>
      </c>
      <c r="C10" s="3" t="s">
        <v>13</v>
      </c>
    </row>
    <row r="11" spans="1:4" ht="45" customHeight="1" x14ac:dyDescent="0.3">
      <c r="A11" s="2">
        <v>5</v>
      </c>
      <c r="B11" s="3" t="s">
        <v>14</v>
      </c>
      <c r="C11" s="3" t="s">
        <v>15</v>
      </c>
    </row>
    <row r="14" spans="1:4" ht="17.399999999999999" x14ac:dyDescent="0.35">
      <c r="A14" s="22" t="s">
        <v>16</v>
      </c>
      <c r="B14" s="21"/>
      <c r="C14" s="21"/>
    </row>
    <row r="15" spans="1:4" ht="31.95" customHeight="1" x14ac:dyDescent="0.3">
      <c r="A15" s="20" t="s">
        <v>17</v>
      </c>
      <c r="B15" s="21"/>
      <c r="C15" s="21"/>
    </row>
    <row r="16" spans="1:4" ht="31.95" customHeight="1" x14ac:dyDescent="0.3">
      <c r="A16" s="20" t="s">
        <v>18</v>
      </c>
      <c r="B16" s="21"/>
      <c r="C16" s="21"/>
    </row>
    <row r="17" spans="1:3" ht="31.95" customHeight="1" x14ac:dyDescent="0.3">
      <c r="A17" s="20" t="s">
        <v>19</v>
      </c>
      <c r="B17" s="21"/>
      <c r="C17" s="21"/>
    </row>
    <row r="18" spans="1:3" ht="31.95" customHeight="1" x14ac:dyDescent="0.3">
      <c r="A18" s="20" t="s">
        <v>20</v>
      </c>
      <c r="B18" s="21"/>
      <c r="C18" s="21"/>
    </row>
    <row r="19" spans="1:3" ht="31.95" customHeight="1" x14ac:dyDescent="0.3">
      <c r="A19" s="20" t="s">
        <v>21</v>
      </c>
      <c r="B19" s="21"/>
      <c r="C19" s="21"/>
    </row>
  </sheetData>
  <sheetProtection algorithmName="SHA-512" hashValue="o7s7ABGD5sWSo5/lWtpXRI1OWVblpEkhMdyIuMVy3e7Yz/sP6RITRUwM8jkt8U+Je7cndf6gEl8goWgRr875vg==" saltValue="30Wtuex0rCA1ZIcEn80NZg==" spinCount="100000" sheet="1" objects="1" scenarios="1" formatCells="0" formatColumns="0" sort="0" autoFilter="0"/>
  <mergeCells count="9">
    <mergeCell ref="A1:D1"/>
    <mergeCell ref="A15:C15"/>
    <mergeCell ref="A4:C4"/>
    <mergeCell ref="A16:C16"/>
    <mergeCell ref="A19:C19"/>
    <mergeCell ref="A14:C14"/>
    <mergeCell ref="A2:D2"/>
    <mergeCell ref="A17:C17"/>
    <mergeCell ref="A18:C18"/>
  </mergeCells>
  <pageMargins left="0.75" right="0.75" top="1" bottom="1" header="0.5" footer="0.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B1F3A"/>
    <pageSetUpPr fitToPage="1"/>
  </sheetPr>
  <dimension ref="A1:D12"/>
  <sheetViews>
    <sheetView showGridLines="0" workbookViewId="0">
      <pane ySplit="3" topLeftCell="A4" activePane="bottomLeft" state="frozen"/>
      <selection pane="bottomLeft" activeCell="C16" sqref="C16"/>
    </sheetView>
  </sheetViews>
  <sheetFormatPr baseColWidth="10" defaultColWidth="8.88671875" defaultRowHeight="14.4" x14ac:dyDescent="0.3"/>
  <cols>
    <col min="1" max="1" width="26" customWidth="1"/>
    <col min="2" max="2" width="61.77734375" customWidth="1"/>
    <col min="3" max="3" width="55.21875" customWidth="1"/>
    <col min="4" max="4" width="3.5546875" customWidth="1"/>
  </cols>
  <sheetData>
    <row r="1" spans="1:4" ht="30" customHeight="1" x14ac:dyDescent="0.3">
      <c r="A1" s="24" t="s">
        <v>23</v>
      </c>
      <c r="B1" s="21"/>
      <c r="C1" s="21"/>
      <c r="D1" s="21"/>
    </row>
    <row r="2" spans="1:4" x14ac:dyDescent="0.3">
      <c r="A2" s="23" t="s">
        <v>24</v>
      </c>
      <c r="B2" s="21"/>
      <c r="C2" s="21"/>
      <c r="D2" s="21"/>
    </row>
    <row r="4" spans="1:4" x14ac:dyDescent="0.3">
      <c r="A4" s="1" t="s">
        <v>25</v>
      </c>
      <c r="B4" s="1" t="s">
        <v>26</v>
      </c>
      <c r="C4" s="1" t="s">
        <v>27</v>
      </c>
    </row>
    <row r="5" spans="1:4" ht="49.95" customHeight="1" x14ac:dyDescent="0.3">
      <c r="A5" s="5" t="s">
        <v>28</v>
      </c>
      <c r="B5" s="3" t="s">
        <v>29</v>
      </c>
      <c r="C5" s="3" t="s">
        <v>30</v>
      </c>
    </row>
    <row r="6" spans="1:4" ht="49.95" customHeight="1" x14ac:dyDescent="0.3">
      <c r="A6" s="5" t="s">
        <v>31</v>
      </c>
      <c r="B6" s="3" t="s">
        <v>32</v>
      </c>
      <c r="C6" s="3" t="s">
        <v>33</v>
      </c>
    </row>
    <row r="7" spans="1:4" ht="49.95" customHeight="1" x14ac:dyDescent="0.3">
      <c r="A7" s="5" t="s">
        <v>34</v>
      </c>
      <c r="B7" s="3" t="s">
        <v>35</v>
      </c>
      <c r="C7" s="3" t="s">
        <v>36</v>
      </c>
    </row>
    <row r="8" spans="1:4" ht="49.95" customHeight="1" x14ac:dyDescent="0.3">
      <c r="A8" s="5" t="s">
        <v>37</v>
      </c>
      <c r="B8" s="3" t="s">
        <v>38</v>
      </c>
      <c r="C8" s="3" t="s">
        <v>39</v>
      </c>
    </row>
    <row r="9" spans="1:4" ht="49.95" customHeight="1" x14ac:dyDescent="0.3">
      <c r="A9" s="5" t="s">
        <v>40</v>
      </c>
      <c r="B9" s="3" t="s">
        <v>41</v>
      </c>
      <c r="C9" s="3" t="s">
        <v>42</v>
      </c>
    </row>
    <row r="10" spans="1:4" ht="49.95" customHeight="1" x14ac:dyDescent="0.3">
      <c r="A10" s="5" t="s">
        <v>43</v>
      </c>
      <c r="B10" s="3" t="s">
        <v>44</v>
      </c>
      <c r="C10" s="3" t="s">
        <v>45</v>
      </c>
    </row>
    <row r="11" spans="1:4" ht="49.95" customHeight="1" x14ac:dyDescent="0.3">
      <c r="A11" s="5" t="s">
        <v>46</v>
      </c>
      <c r="B11" s="3" t="s">
        <v>47</v>
      </c>
      <c r="C11" s="3" t="s">
        <v>48</v>
      </c>
    </row>
    <row r="12" spans="1:4" ht="49.95" customHeight="1" x14ac:dyDescent="0.3">
      <c r="A12" s="5" t="s">
        <v>49</v>
      </c>
      <c r="B12" s="3" t="s">
        <v>50</v>
      </c>
      <c r="C12" s="3" t="s">
        <v>51</v>
      </c>
    </row>
  </sheetData>
  <sheetProtection algorithmName="SHA-512" hashValue="IB/wzgmMzsUUAZew7cMQdvBbawVZOphx9/gjcv7a3NPlM101hgMdSaakzypY6wXkDKRPq3tKajGQhyyCkjSxkg==" saltValue="5818L/wFiiaSxPVhYAI3Xg==" spinCount="100000" sheet="1" objects="1" scenarios="1" formatCells="0" formatColumns="0" formatRows="0" sort="0" autoFilter="0" pivotTables="0"/>
  <mergeCells count="2">
    <mergeCell ref="A2:D2"/>
    <mergeCell ref="A1:D1"/>
  </mergeCells>
  <pageMargins left="0.75" right="0.75" top="1" bottom="1" header="0.5" footer="0.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B1F3A"/>
    <pageSetUpPr fitToPage="1"/>
  </sheetPr>
  <dimension ref="A1:D15"/>
  <sheetViews>
    <sheetView showGridLines="0" workbookViewId="0">
      <pane ySplit="3" topLeftCell="A4" activePane="bottomLeft" state="frozen"/>
      <selection pane="bottomLeft" activeCell="G9" sqref="G9"/>
    </sheetView>
  </sheetViews>
  <sheetFormatPr baseColWidth="10" defaultColWidth="8.88671875" defaultRowHeight="14.4" x14ac:dyDescent="0.3"/>
  <cols>
    <col min="1" max="1" width="38" customWidth="1"/>
    <col min="2" max="2" width="22" customWidth="1"/>
    <col min="3" max="3" width="62" customWidth="1"/>
    <col min="4" max="4" width="18" customWidth="1"/>
  </cols>
  <sheetData>
    <row r="1" spans="1:4" ht="30" customHeight="1" x14ac:dyDescent="0.3">
      <c r="A1" s="32" t="s">
        <v>52</v>
      </c>
      <c r="B1" s="33"/>
      <c r="C1" s="33"/>
      <c r="D1" s="33"/>
    </row>
    <row r="2" spans="1:4" x14ac:dyDescent="0.3">
      <c r="A2" s="34" t="s">
        <v>53</v>
      </c>
      <c r="B2" s="33"/>
      <c r="C2" s="33"/>
      <c r="D2" s="33"/>
    </row>
    <row r="3" spans="1:4" x14ac:dyDescent="0.3">
      <c r="A3" s="35"/>
      <c r="B3" s="35"/>
      <c r="C3" s="35"/>
      <c r="D3" s="35"/>
    </row>
    <row r="4" spans="1:4" x14ac:dyDescent="0.3">
      <c r="A4" s="36" t="s">
        <v>54</v>
      </c>
      <c r="B4" s="36" t="s">
        <v>55</v>
      </c>
      <c r="C4" s="36" t="s">
        <v>56</v>
      </c>
      <c r="D4" s="35"/>
    </row>
    <row r="5" spans="1:4" ht="37.950000000000003" customHeight="1" x14ac:dyDescent="0.3">
      <c r="A5" s="37" t="s">
        <v>57</v>
      </c>
      <c r="B5" s="7" t="s">
        <v>58</v>
      </c>
      <c r="C5" s="38" t="s">
        <v>59</v>
      </c>
      <c r="D5" s="35"/>
    </row>
    <row r="6" spans="1:4" ht="37.950000000000003" customHeight="1" x14ac:dyDescent="0.3">
      <c r="A6" s="37" t="s">
        <v>60</v>
      </c>
      <c r="B6" s="7" t="s">
        <v>61</v>
      </c>
      <c r="C6" s="38" t="s">
        <v>62</v>
      </c>
      <c r="D6" s="35"/>
    </row>
    <row r="7" spans="1:4" ht="37.950000000000003" customHeight="1" x14ac:dyDescent="0.3">
      <c r="A7" s="37" t="s">
        <v>63</v>
      </c>
      <c r="B7" s="9">
        <v>8</v>
      </c>
      <c r="C7" s="38" t="s">
        <v>64</v>
      </c>
      <c r="D7" s="35"/>
    </row>
    <row r="8" spans="1:4" ht="37.950000000000003" customHeight="1" x14ac:dyDescent="0.3">
      <c r="A8" s="37" t="s">
        <v>65</v>
      </c>
      <c r="B8" s="10">
        <v>0.7</v>
      </c>
      <c r="C8" s="38" t="s">
        <v>66</v>
      </c>
      <c r="D8" s="35"/>
    </row>
    <row r="9" spans="1:4" ht="37.950000000000003" customHeight="1" x14ac:dyDescent="0.3">
      <c r="A9" s="37" t="s">
        <v>67</v>
      </c>
      <c r="B9" s="9">
        <v>2</v>
      </c>
      <c r="C9" s="38" t="s">
        <v>68</v>
      </c>
      <c r="D9" s="35"/>
    </row>
    <row r="10" spans="1:4" ht="37.950000000000003" customHeight="1" x14ac:dyDescent="0.3">
      <c r="A10" s="37" t="s">
        <v>69</v>
      </c>
      <c r="B10" s="9">
        <v>12</v>
      </c>
      <c r="C10" s="38" t="s">
        <v>70</v>
      </c>
      <c r="D10" s="35"/>
    </row>
    <row r="11" spans="1:4" ht="37.950000000000003" customHeight="1" x14ac:dyDescent="0.3">
      <c r="A11" s="37" t="s">
        <v>71</v>
      </c>
      <c r="B11" s="9">
        <v>300</v>
      </c>
      <c r="C11" s="38" t="s">
        <v>72</v>
      </c>
      <c r="D11" s="35"/>
    </row>
    <row r="12" spans="1:4" ht="37.950000000000003" customHeight="1" x14ac:dyDescent="0.3">
      <c r="A12" s="37" t="s">
        <v>73</v>
      </c>
      <c r="B12" s="9">
        <v>3</v>
      </c>
      <c r="C12" s="38" t="s">
        <v>74</v>
      </c>
      <c r="D12" s="35"/>
    </row>
    <row r="13" spans="1:4" ht="37.950000000000003" customHeight="1" x14ac:dyDescent="0.3">
      <c r="A13" s="37" t="s">
        <v>75</v>
      </c>
      <c r="B13" s="9">
        <v>100</v>
      </c>
      <c r="C13" s="38" t="s">
        <v>76</v>
      </c>
      <c r="D13" s="35"/>
    </row>
    <row r="14" spans="1:4" ht="37.950000000000003" customHeight="1" x14ac:dyDescent="0.3">
      <c r="A14" s="37" t="s">
        <v>37</v>
      </c>
      <c r="B14" s="9">
        <v>90</v>
      </c>
      <c r="C14" s="38" t="s">
        <v>77</v>
      </c>
      <c r="D14" s="35"/>
    </row>
    <row r="15" spans="1:4" ht="37.950000000000003" customHeight="1" x14ac:dyDescent="0.3">
      <c r="A15" s="37" t="s">
        <v>40</v>
      </c>
      <c r="B15" s="10">
        <v>0.9</v>
      </c>
      <c r="C15" s="38" t="s">
        <v>78</v>
      </c>
      <c r="D15" s="35"/>
    </row>
  </sheetData>
  <sheetProtection algorithmName="SHA-512" hashValue="8ewUT6S6kCHKpi1Y2QMFngRyPilOqbgIEacXa6RV6/Nq81jNVucgmkiGYMJBX7rBI2bVIM8tt107+1r0l9gHnQ==" saltValue="ai5Fxin9rNWzWOEdYVRf/A==" spinCount="100000" sheet="1" objects="1" scenarios="1" formatCells="0" formatColumns="0" formatRows="0" sort="0" autoFilter="0"/>
  <mergeCells count="2">
    <mergeCell ref="A2:D2"/>
    <mergeCell ref="A1:D1"/>
  </mergeCells>
  <dataValidations count="4">
    <dataValidation type="list" sqref="B6" xr:uid="{00000000-0002-0000-0200-000000000000}">
      <formula1>"Día,Semana,Mes"</formula1>
    </dataValidation>
    <dataValidation type="decimal" operator="greaterThan" sqref="B7 B10:B14" xr:uid="{00000000-0002-0000-0200-000001000000}">
      <formula1>0</formula1>
    </dataValidation>
    <dataValidation type="whole" operator="greaterThan" sqref="B9" xr:uid="{00000000-0002-0000-0200-000007000000}">
      <formula1>0</formula1>
    </dataValidation>
    <dataValidation type="decimal" sqref="B8 B15" xr:uid="{00000000-0002-0000-0200-000008000000}">
      <formula1>0.01</formula1>
      <formula2>1</formula2>
    </dataValidation>
  </dataValidations>
  <pageMargins left="0.75" right="0.75" top="1" bottom="1" header="0.5" footer="0.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B1F3A"/>
    <pageSetUpPr fitToPage="1"/>
  </sheetPr>
  <dimension ref="A1:E30"/>
  <sheetViews>
    <sheetView showGridLines="0" workbookViewId="0">
      <pane ySplit="3" topLeftCell="A8" activePane="bottomLeft" state="frozen"/>
      <selection pane="bottomLeft" activeCell="F10" sqref="F10"/>
    </sheetView>
  </sheetViews>
  <sheetFormatPr baseColWidth="10" defaultColWidth="8.88671875" defaultRowHeight="14.4" x14ac:dyDescent="0.3"/>
  <cols>
    <col min="1" max="1" width="34" customWidth="1"/>
    <col min="2" max="2" width="29.5546875" customWidth="1"/>
    <col min="3" max="3" width="48.109375" customWidth="1"/>
    <col min="4" max="4" width="53.44140625" customWidth="1"/>
    <col min="5" max="5" width="18" customWidth="1"/>
  </cols>
  <sheetData>
    <row r="1" spans="1:5" ht="30" customHeight="1" x14ac:dyDescent="0.3">
      <c r="A1" s="24" t="s">
        <v>79</v>
      </c>
      <c r="B1" s="21"/>
      <c r="C1" s="21"/>
      <c r="D1" s="21"/>
      <c r="E1" s="21"/>
    </row>
    <row r="2" spans="1:5" x14ac:dyDescent="0.3">
      <c r="A2" s="23" t="s">
        <v>80</v>
      </c>
      <c r="B2" s="21"/>
      <c r="C2" s="21"/>
      <c r="D2" s="21"/>
      <c r="E2" s="21"/>
    </row>
    <row r="4" spans="1:5" x14ac:dyDescent="0.3">
      <c r="A4" s="1" t="s">
        <v>81</v>
      </c>
      <c r="B4" s="1" t="s">
        <v>82</v>
      </c>
      <c r="C4" s="1" t="s">
        <v>83</v>
      </c>
      <c r="D4" s="1" t="s">
        <v>84</v>
      </c>
    </row>
    <row r="5" spans="1:5" ht="42" customHeight="1" x14ac:dyDescent="0.3">
      <c r="A5" s="6" t="s">
        <v>137</v>
      </c>
      <c r="B5" s="11">
        <f>ROUND(HorasDisponibles*60*TiempoUtil,0)</f>
        <v>336</v>
      </c>
      <c r="C5" s="8" t="s">
        <v>138</v>
      </c>
      <c r="D5" s="8" t="s">
        <v>85</v>
      </c>
    </row>
    <row r="6" spans="1:5" ht="42" customHeight="1" x14ac:dyDescent="0.3">
      <c r="A6" s="6" t="s">
        <v>86</v>
      </c>
      <c r="B6" s="11">
        <f>IFERROR(ROUNDDOWN(B5/TiempoPorPedido,0),0)</f>
        <v>28</v>
      </c>
      <c r="C6" s="8" t="s">
        <v>87</v>
      </c>
      <c r="D6" s="8" t="s">
        <v>88</v>
      </c>
    </row>
    <row r="7" spans="1:5" ht="42" customHeight="1" x14ac:dyDescent="0.3">
      <c r="A7" s="6" t="s">
        <v>89</v>
      </c>
      <c r="B7" s="11">
        <f>ROUNDDOWN(B6*PersonalDisponible,0)</f>
        <v>56</v>
      </c>
      <c r="C7" s="8" t="s">
        <v>90</v>
      </c>
      <c r="D7" s="8" t="s">
        <v>91</v>
      </c>
    </row>
    <row r="8" spans="1:5" ht="42" customHeight="1" x14ac:dyDescent="0.3">
      <c r="A8" s="6" t="s">
        <v>92</v>
      </c>
      <c r="B8" s="11">
        <f>IFERROR(ROUNDDOWN(InventarioDisponible/UnidadesPorVenta,0),0)</f>
        <v>100</v>
      </c>
      <c r="C8" s="8" t="s">
        <v>93</v>
      </c>
      <c r="D8" s="8" t="s">
        <v>94</v>
      </c>
    </row>
    <row r="9" spans="1:5" ht="42" customHeight="1" x14ac:dyDescent="0.3">
      <c r="A9" s="6" t="s">
        <v>95</v>
      </c>
      <c r="B9" s="11">
        <f>CapacidadDespacho</f>
        <v>100</v>
      </c>
      <c r="C9" s="8" t="s">
        <v>55</v>
      </c>
      <c r="D9" s="8" t="s">
        <v>96</v>
      </c>
    </row>
    <row r="10" spans="1:5" ht="42" customHeight="1" x14ac:dyDescent="0.3">
      <c r="A10" s="6" t="s">
        <v>31</v>
      </c>
      <c r="B10" s="11">
        <f>MIN(B7:B9)</f>
        <v>56</v>
      </c>
      <c r="C10" s="8" t="s">
        <v>97</v>
      </c>
      <c r="D10" s="8" t="s">
        <v>98</v>
      </c>
    </row>
    <row r="11" spans="1:5" ht="42" customHeight="1" x14ac:dyDescent="0.3">
      <c r="A11" s="6" t="s">
        <v>43</v>
      </c>
      <c r="B11" s="12" t="str">
        <f>IF(COUNTIF(B7:B9,B10)&gt;1,"Varios recursos",IF(B10=B7,"Personal/tiempo",IF(B10=B8,"Inventario",IF(B10=B9,"Despacho/entrega","Revisar datos"))))</f>
        <v>Personal/tiempo</v>
      </c>
      <c r="C11" s="8" t="s">
        <v>99</v>
      </c>
      <c r="D11" s="8" t="s">
        <v>100</v>
      </c>
    </row>
    <row r="12" spans="1:5" ht="42" customHeight="1" x14ac:dyDescent="0.3">
      <c r="A12" s="6" t="s">
        <v>34</v>
      </c>
      <c r="B12" s="11">
        <f>ROUNDDOWN(B10*MargenSeguridad,0)</f>
        <v>50</v>
      </c>
      <c r="C12" s="8" t="s">
        <v>101</v>
      </c>
      <c r="D12" s="8" t="s">
        <v>102</v>
      </c>
    </row>
    <row r="13" spans="1:5" ht="42" customHeight="1" x14ac:dyDescent="0.3">
      <c r="A13" s="6" t="s">
        <v>37</v>
      </c>
      <c r="B13" s="11">
        <f>DemandaEsperada</f>
        <v>90</v>
      </c>
      <c r="C13" s="8" t="s">
        <v>55</v>
      </c>
      <c r="D13" s="8" t="s">
        <v>103</v>
      </c>
    </row>
    <row r="14" spans="1:5" ht="42" customHeight="1" x14ac:dyDescent="0.3">
      <c r="A14" s="6" t="s">
        <v>46</v>
      </c>
      <c r="B14" s="11">
        <f>B13-B12</f>
        <v>40</v>
      </c>
      <c r="C14" s="8" t="s">
        <v>104</v>
      </c>
      <c r="D14" s="8" t="s">
        <v>105</v>
      </c>
    </row>
    <row r="15" spans="1:5" ht="42" customHeight="1" x14ac:dyDescent="0.3">
      <c r="A15" s="6" t="s">
        <v>106</v>
      </c>
      <c r="B15" s="13">
        <f>IFERROR(B13/B12,0)</f>
        <v>1.8</v>
      </c>
      <c r="C15" s="8" t="s">
        <v>107</v>
      </c>
      <c r="D15" s="8" t="s">
        <v>108</v>
      </c>
    </row>
    <row r="16" spans="1:5" ht="42" customHeight="1" x14ac:dyDescent="0.3">
      <c r="A16" s="6" t="s">
        <v>109</v>
      </c>
      <c r="B16" s="12" t="str">
        <f>IF(B12&lt;=0,"REVISAR DATOS",IF(B15&lt;0.8,"VERDE",IF(B15&lt;=0.95,"AMARILLO","ROJO")))</f>
        <v>ROJO</v>
      </c>
      <c r="C16" s="8" t="s">
        <v>110</v>
      </c>
      <c r="D16" s="8" t="s">
        <v>111</v>
      </c>
    </row>
    <row r="17" spans="1:5" ht="76.8" customHeight="1" x14ac:dyDescent="0.3">
      <c r="A17" s="6" t="s">
        <v>112</v>
      </c>
      <c r="B17" s="12" t="str">
        <f>IF(B16="VERDE","Puedes vender más sin saturar la operación.",IF(B16="AMARILLO","Estás cerca del límite: controla tiempos, calidad y capacidad.",IF(B16="ROJO","Riesgo de saturación: aumenta capacidad, limita ventas o ajusta la promesa al cliente.","Revisa los datos ingresados.")))</f>
        <v>Riesgo de saturación: aumenta capacidad, limita ventas o ajusta la promesa al cliente.</v>
      </c>
      <c r="C17" s="8" t="s">
        <v>113</v>
      </c>
      <c r="D17" s="8" t="s">
        <v>114</v>
      </c>
    </row>
    <row r="30" spans="1:5" x14ac:dyDescent="0.3">
      <c r="E30" s="4" t="s">
        <v>22</v>
      </c>
    </row>
  </sheetData>
  <sheetProtection algorithmName="SHA-512" hashValue="se7nhfYaUdnVDRsShME5wePV0vRjsBq74utZBYpp1yusgYdXnFhcJRy8coim8+CFURvyUxfzZMMh62TgCzmWsg==" saltValue="o1AuWqaSD1zyzxLuEOHQmQ==" spinCount="100000" sheet="1" formatCells="0" formatColumns="0" formatRows="0" sort="0" autoFilter="0" pivotTables="0"/>
  <mergeCells count="2">
    <mergeCell ref="A2:E2"/>
    <mergeCell ref="A1:E1"/>
  </mergeCells>
  <conditionalFormatting sqref="B16">
    <cfRule type="expression" dxfId="5" priority="1" stopIfTrue="1">
      <formula>B16="VERDE"</formula>
    </cfRule>
    <cfRule type="expression" dxfId="4" priority="2" stopIfTrue="1">
      <formula>B16="AMARILLO"</formula>
    </cfRule>
    <cfRule type="expression" dxfId="3" priority="3" stopIfTrue="1">
      <formula>B16="ROJO"</formula>
    </cfRule>
  </conditionalFormatting>
  <pageMargins left="0.75" right="0.75" top="1" bottom="1" header="0.5" footer="0.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B1F3A"/>
    <pageSetUpPr fitToPage="1"/>
  </sheetPr>
  <dimension ref="A1:H30"/>
  <sheetViews>
    <sheetView showGridLines="0" workbookViewId="0">
      <pane ySplit="3" topLeftCell="A4" activePane="bottomLeft" state="frozen"/>
      <selection pane="bottomLeft" activeCell="G9" sqref="G9"/>
    </sheetView>
  </sheetViews>
  <sheetFormatPr baseColWidth="10" defaultColWidth="8.88671875" defaultRowHeight="14.4" x14ac:dyDescent="0.3"/>
  <cols>
    <col min="1" max="1" width="20" customWidth="1"/>
    <col min="2" max="2" width="54" customWidth="1"/>
    <col min="3" max="3" width="68" customWidth="1"/>
    <col min="4" max="4" width="18" customWidth="1"/>
    <col min="5" max="5" width="28" customWidth="1"/>
    <col min="6" max="6" width="18" customWidth="1"/>
    <col min="7" max="7" width="28" customWidth="1"/>
    <col min="8" max="8" width="18" customWidth="1"/>
  </cols>
  <sheetData>
    <row r="1" spans="1:8" ht="30" customHeight="1" x14ac:dyDescent="0.3">
      <c r="A1" s="24" t="s">
        <v>115</v>
      </c>
      <c r="B1" s="21"/>
      <c r="C1" s="21"/>
      <c r="D1" s="21"/>
      <c r="E1" s="21"/>
      <c r="F1" s="21"/>
      <c r="G1" s="21"/>
      <c r="H1" s="21"/>
    </row>
    <row r="2" spans="1:8" x14ac:dyDescent="0.3">
      <c r="A2" s="23" t="s">
        <v>116</v>
      </c>
      <c r="B2" s="21"/>
      <c r="C2" s="21"/>
      <c r="D2" s="21"/>
      <c r="E2" s="21"/>
      <c r="F2" s="21"/>
      <c r="G2" s="21"/>
      <c r="H2" s="21"/>
    </row>
    <row r="4" spans="1:8" ht="28.05" customHeight="1" x14ac:dyDescent="0.3">
      <c r="A4" s="25" t="s">
        <v>31</v>
      </c>
      <c r="B4" s="26"/>
      <c r="C4" s="25" t="s">
        <v>34</v>
      </c>
      <c r="D4" s="26"/>
      <c r="E4" s="25" t="s">
        <v>37</v>
      </c>
      <c r="F4" s="26"/>
      <c r="G4" s="25" t="s">
        <v>46</v>
      </c>
      <c r="H4" s="26"/>
    </row>
    <row r="5" spans="1:8" ht="36" customHeight="1" x14ac:dyDescent="0.3">
      <c r="A5" s="29">
        <f>CapacidadReal</f>
        <v>56</v>
      </c>
      <c r="B5" s="26"/>
      <c r="C5" s="29">
        <f>CapacidadVendible</f>
        <v>50</v>
      </c>
      <c r="D5" s="26"/>
      <c r="E5" s="29">
        <f>DemandaEsperada</f>
        <v>90</v>
      </c>
      <c r="F5" s="26"/>
      <c r="G5" s="29">
        <f>BrechaOperativa</f>
        <v>40</v>
      </c>
      <c r="H5" s="26"/>
    </row>
    <row r="8" spans="1:8" ht="17.399999999999999" x14ac:dyDescent="0.35">
      <c r="A8" s="31" t="s">
        <v>49</v>
      </c>
      <c r="B8" s="21"/>
      <c r="C8" s="21"/>
      <c r="D8" s="21"/>
      <c r="E8" s="21"/>
      <c r="F8" s="21"/>
      <c r="G8" s="21"/>
      <c r="H8" s="21"/>
    </row>
    <row r="10" spans="1:8" x14ac:dyDescent="0.3">
      <c r="A10" s="15" t="s">
        <v>117</v>
      </c>
      <c r="B10" s="16">
        <f>UsoCapacidad</f>
        <v>1.8</v>
      </c>
      <c r="C10" s="14"/>
      <c r="D10" s="15" t="s">
        <v>118</v>
      </c>
      <c r="E10" s="17" t="str">
        <f>EstadoOperativo</f>
        <v>ROJO</v>
      </c>
      <c r="F10" s="14"/>
      <c r="G10" s="15" t="s">
        <v>43</v>
      </c>
      <c r="H10" s="17" t="str">
        <f>RecursoLimitante</f>
        <v>Personal/tiempo</v>
      </c>
    </row>
    <row r="12" spans="1:8" x14ac:dyDescent="0.3">
      <c r="A12" s="27" t="s">
        <v>119</v>
      </c>
      <c r="B12" s="26"/>
      <c r="C12" s="26"/>
      <c r="D12" s="26"/>
      <c r="E12" s="26"/>
      <c r="F12" s="26"/>
      <c r="G12" s="26"/>
      <c r="H12" s="26"/>
    </row>
    <row r="13" spans="1:8" ht="48" customHeight="1" x14ac:dyDescent="0.3">
      <c r="A13" s="28" t="str">
        <f>Recomendacion</f>
        <v>Riesgo de saturación: aumenta capacidad, limita ventas o ajusta la promesa al cliente.</v>
      </c>
      <c r="B13" s="26"/>
      <c r="C13" s="26"/>
      <c r="D13" s="26"/>
      <c r="E13" s="26"/>
      <c r="F13" s="26"/>
      <c r="G13" s="26"/>
      <c r="H13" s="26"/>
    </row>
    <row r="14" spans="1:8" x14ac:dyDescent="0.3">
      <c r="A14" s="26"/>
      <c r="B14" s="26"/>
      <c r="C14" s="26"/>
      <c r="D14" s="26"/>
      <c r="E14" s="26"/>
      <c r="F14" s="26"/>
      <c r="G14" s="26"/>
      <c r="H14" s="26"/>
    </row>
    <row r="17" spans="1:8" x14ac:dyDescent="0.3">
      <c r="A17" s="1" t="s">
        <v>118</v>
      </c>
      <c r="B17" s="1" t="s">
        <v>120</v>
      </c>
      <c r="C17" s="1" t="s">
        <v>121</v>
      </c>
    </row>
    <row r="18" spans="1:8" ht="49.95" customHeight="1" x14ac:dyDescent="0.3">
      <c r="A18" s="18" t="s">
        <v>122</v>
      </c>
      <c r="B18" s="3" t="s">
        <v>123</v>
      </c>
      <c r="C18" s="3" t="s">
        <v>124</v>
      </c>
    </row>
    <row r="19" spans="1:8" ht="49.95" customHeight="1" x14ac:dyDescent="0.3">
      <c r="A19" s="18" t="s">
        <v>125</v>
      </c>
      <c r="B19" s="3" t="s">
        <v>126</v>
      </c>
      <c r="C19" s="3" t="s">
        <v>127</v>
      </c>
    </row>
    <row r="20" spans="1:8" ht="49.95" customHeight="1" x14ac:dyDescent="0.3">
      <c r="A20" s="18" t="s">
        <v>128</v>
      </c>
      <c r="B20" s="3" t="s">
        <v>129</v>
      </c>
      <c r="C20" s="3" t="s">
        <v>130</v>
      </c>
    </row>
    <row r="23" spans="1:8" x14ac:dyDescent="0.3">
      <c r="A23" s="30" t="s">
        <v>131</v>
      </c>
      <c r="B23" s="21"/>
    </row>
    <row r="24" spans="1:8" x14ac:dyDescent="0.3">
      <c r="A24" s="1" t="s">
        <v>132</v>
      </c>
      <c r="B24" s="1" t="s">
        <v>133</v>
      </c>
    </row>
    <row r="25" spans="1:8" x14ac:dyDescent="0.3">
      <c r="A25" s="14" t="s">
        <v>134</v>
      </c>
      <c r="B25" s="19">
        <f>Capacidad!B7</f>
        <v>56</v>
      </c>
    </row>
    <row r="26" spans="1:8" x14ac:dyDescent="0.3">
      <c r="A26" s="14" t="s">
        <v>135</v>
      </c>
      <c r="B26" s="19">
        <f>Capacidad!B8</f>
        <v>100</v>
      </c>
    </row>
    <row r="27" spans="1:8" x14ac:dyDescent="0.3">
      <c r="A27" s="14" t="s">
        <v>136</v>
      </c>
      <c r="B27" s="19">
        <f>Capacidad!B9</f>
        <v>100</v>
      </c>
    </row>
    <row r="30" spans="1:8" x14ac:dyDescent="0.3">
      <c r="H30" s="4" t="s">
        <v>22</v>
      </c>
    </row>
  </sheetData>
  <sheetProtection algorithmName="SHA-512" hashValue="OTa1KkS4hT1cO1PMH48A+oDHKYhDiW5Uo8GTT6geREK6pR2Q/y5u8e19K5SxfVglw+WX138t6OzDq+YCj3iVnA==" saltValue="PrTwbT5JbZCAdGdcqhKbsA==" spinCount="100000" sheet="1" objects="1" scenarios="1" formatCells="0" formatColumns="0" formatRows="0" sort="0" autoFilter="0" pivotTables="0"/>
  <mergeCells count="14">
    <mergeCell ref="A23:B23"/>
    <mergeCell ref="A1:H1"/>
    <mergeCell ref="A8:H8"/>
    <mergeCell ref="C4:D4"/>
    <mergeCell ref="A2:H2"/>
    <mergeCell ref="C5:D5"/>
    <mergeCell ref="A5:B5"/>
    <mergeCell ref="G5:H5"/>
    <mergeCell ref="E5:F5"/>
    <mergeCell ref="A4:B4"/>
    <mergeCell ref="G4:H4"/>
    <mergeCell ref="E4:F4"/>
    <mergeCell ref="A12:H12"/>
    <mergeCell ref="A13:H14"/>
  </mergeCells>
  <conditionalFormatting sqref="E10">
    <cfRule type="expression" dxfId="2" priority="1" stopIfTrue="1">
      <formula>E10="VERDE"</formula>
    </cfRule>
    <cfRule type="expression" dxfId="1" priority="2" stopIfTrue="1">
      <formula>E10="AMARILLO"</formula>
    </cfRule>
    <cfRule type="expression" dxfId="0" priority="3" stopIfTrue="1">
      <formula>E10="ROJO"</formula>
    </cfRule>
  </conditionalFormatting>
  <pageMargins left="0.75" right="0.75" top="1" bottom="1" header="0.5" footer="0.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18</vt:i4>
      </vt:variant>
    </vt:vector>
  </HeadingPairs>
  <TitlesOfParts>
    <vt:vector size="23" baseType="lpstr">
      <vt:lpstr>Instrucciones</vt:lpstr>
      <vt:lpstr>Glosario</vt:lpstr>
      <vt:lpstr>Datos base</vt:lpstr>
      <vt:lpstr>Capacidad</vt:lpstr>
      <vt:lpstr>Resultado</vt:lpstr>
      <vt:lpstr>BrechaOperativa</vt:lpstr>
      <vt:lpstr>CapacidadDespacho</vt:lpstr>
      <vt:lpstr>CapacidadReal</vt:lpstr>
      <vt:lpstr>CapacidadVendible</vt:lpstr>
      <vt:lpstr>DemandaEsperada</vt:lpstr>
      <vt:lpstr>EstadoOperativo</vt:lpstr>
      <vt:lpstr>HorasDisponibles</vt:lpstr>
      <vt:lpstr>InventarioDisponible</vt:lpstr>
      <vt:lpstr>MargenSeguridad</vt:lpstr>
      <vt:lpstr>PeriodoCalculo</vt:lpstr>
      <vt:lpstr>PersonalDisponible</vt:lpstr>
      <vt:lpstr>Recomendacion</vt:lpstr>
      <vt:lpstr>RecursoLimitante</vt:lpstr>
      <vt:lpstr>TiempoPorPedido</vt:lpstr>
      <vt:lpstr>TiempoUtil</vt:lpstr>
      <vt:lpstr>TipoNegocio</vt:lpstr>
      <vt:lpstr>UnidadesPorVenta</vt:lpstr>
      <vt:lpstr>UsoCapacidad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2026-04-30T01:00:25Z</dcterms:created>
  <dcterms:modified xsi:type="dcterms:W3CDTF">2026-04-30T01:54:47Z</dcterms:modified>
</cp:coreProperties>
</file>