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39E0E3B-A3EC-4A58-B4D7-6A5ED4ABEE6C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Instrucciones" sheetId="1" r:id="rId1"/>
    <sheet name="Glosario" sheetId="2" r:id="rId2"/>
    <sheet name="Base_Datos" sheetId="3" r:id="rId3"/>
    <sheet name="Resum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H100" i="3"/>
  <c r="I100" i="3" s="1"/>
  <c r="J100" i="3" s="1"/>
  <c r="G100" i="3"/>
  <c r="H99" i="3"/>
  <c r="I99" i="3" s="1"/>
  <c r="J99" i="3" s="1"/>
  <c r="G99" i="3"/>
  <c r="I98" i="3"/>
  <c r="J98" i="3" s="1"/>
  <c r="H98" i="3"/>
  <c r="G98" i="3"/>
  <c r="H97" i="3"/>
  <c r="I97" i="3" s="1"/>
  <c r="J97" i="3" s="1"/>
  <c r="G97" i="3"/>
  <c r="H96" i="3"/>
  <c r="I96" i="3" s="1"/>
  <c r="J96" i="3" s="1"/>
  <c r="G96" i="3"/>
  <c r="I95" i="3"/>
  <c r="J95" i="3" s="1"/>
  <c r="H95" i="3"/>
  <c r="G95" i="3"/>
  <c r="H94" i="3"/>
  <c r="I94" i="3" s="1"/>
  <c r="J94" i="3" s="1"/>
  <c r="G94" i="3"/>
  <c r="H93" i="3"/>
  <c r="I93" i="3" s="1"/>
  <c r="J93" i="3" s="1"/>
  <c r="G93" i="3"/>
  <c r="I92" i="3"/>
  <c r="J92" i="3" s="1"/>
  <c r="H92" i="3"/>
  <c r="G92" i="3"/>
  <c r="H91" i="3"/>
  <c r="I91" i="3" s="1"/>
  <c r="J91" i="3" s="1"/>
  <c r="G91" i="3"/>
  <c r="H90" i="3"/>
  <c r="I90" i="3" s="1"/>
  <c r="J90" i="3" s="1"/>
  <c r="G90" i="3"/>
  <c r="I89" i="3"/>
  <c r="J89" i="3" s="1"/>
  <c r="H89" i="3"/>
  <c r="G89" i="3"/>
  <c r="H88" i="3"/>
  <c r="I88" i="3" s="1"/>
  <c r="J88" i="3" s="1"/>
  <c r="G88" i="3"/>
  <c r="H87" i="3"/>
  <c r="I87" i="3" s="1"/>
  <c r="J87" i="3" s="1"/>
  <c r="G87" i="3"/>
  <c r="I86" i="3"/>
  <c r="J86" i="3" s="1"/>
  <c r="H86" i="3"/>
  <c r="G86" i="3"/>
  <c r="H85" i="3"/>
  <c r="I85" i="3" s="1"/>
  <c r="J85" i="3" s="1"/>
  <c r="G85" i="3"/>
  <c r="H84" i="3"/>
  <c r="I84" i="3" s="1"/>
  <c r="J84" i="3" s="1"/>
  <c r="G84" i="3"/>
  <c r="I83" i="3"/>
  <c r="J83" i="3" s="1"/>
  <c r="H83" i="3"/>
  <c r="G83" i="3"/>
  <c r="H82" i="3"/>
  <c r="I82" i="3" s="1"/>
  <c r="J82" i="3" s="1"/>
  <c r="G82" i="3"/>
  <c r="H81" i="3"/>
  <c r="I81" i="3" s="1"/>
  <c r="J81" i="3" s="1"/>
  <c r="G81" i="3"/>
  <c r="I80" i="3"/>
  <c r="J80" i="3" s="1"/>
  <c r="H80" i="3"/>
  <c r="G80" i="3"/>
  <c r="H79" i="3"/>
  <c r="I79" i="3" s="1"/>
  <c r="J79" i="3" s="1"/>
  <c r="G79" i="3"/>
  <c r="H78" i="3"/>
  <c r="I78" i="3" s="1"/>
  <c r="J78" i="3" s="1"/>
  <c r="G78" i="3"/>
  <c r="I77" i="3"/>
  <c r="J77" i="3" s="1"/>
  <c r="H77" i="3"/>
  <c r="G77" i="3"/>
  <c r="H76" i="3"/>
  <c r="I76" i="3" s="1"/>
  <c r="J76" i="3" s="1"/>
  <c r="G76" i="3"/>
  <c r="H75" i="3"/>
  <c r="I75" i="3" s="1"/>
  <c r="J75" i="3" s="1"/>
  <c r="G75" i="3"/>
  <c r="I74" i="3"/>
  <c r="J74" i="3" s="1"/>
  <c r="H74" i="3"/>
  <c r="G74" i="3"/>
  <c r="H73" i="3"/>
  <c r="I73" i="3" s="1"/>
  <c r="J73" i="3" s="1"/>
  <c r="G73" i="3"/>
  <c r="H72" i="3"/>
  <c r="I72" i="3" s="1"/>
  <c r="J72" i="3" s="1"/>
  <c r="G72" i="3"/>
  <c r="I71" i="3"/>
  <c r="J71" i="3" s="1"/>
  <c r="H71" i="3"/>
  <c r="G71" i="3"/>
  <c r="H70" i="3"/>
  <c r="I70" i="3" s="1"/>
  <c r="J70" i="3" s="1"/>
  <c r="G70" i="3"/>
  <c r="H69" i="3"/>
  <c r="I69" i="3" s="1"/>
  <c r="J69" i="3" s="1"/>
  <c r="G69" i="3"/>
  <c r="I68" i="3"/>
  <c r="J68" i="3" s="1"/>
  <c r="H68" i="3"/>
  <c r="G68" i="3"/>
  <c r="H67" i="3"/>
  <c r="I67" i="3" s="1"/>
  <c r="J67" i="3" s="1"/>
  <c r="G67" i="3"/>
  <c r="H66" i="3"/>
  <c r="I66" i="3" s="1"/>
  <c r="J66" i="3" s="1"/>
  <c r="G66" i="3"/>
  <c r="I65" i="3"/>
  <c r="J65" i="3" s="1"/>
  <c r="H65" i="3"/>
  <c r="G65" i="3"/>
  <c r="H64" i="3"/>
  <c r="I64" i="3" s="1"/>
  <c r="J64" i="3" s="1"/>
  <c r="G64" i="3"/>
  <c r="H63" i="3"/>
  <c r="I63" i="3" s="1"/>
  <c r="J63" i="3" s="1"/>
  <c r="G63" i="3"/>
  <c r="I62" i="3"/>
  <c r="J62" i="3" s="1"/>
  <c r="H62" i="3"/>
  <c r="G62" i="3"/>
  <c r="H61" i="3"/>
  <c r="I61" i="3" s="1"/>
  <c r="J61" i="3" s="1"/>
  <c r="G61" i="3"/>
  <c r="H60" i="3"/>
  <c r="I60" i="3" s="1"/>
  <c r="J60" i="3" s="1"/>
  <c r="G60" i="3"/>
  <c r="I59" i="3"/>
  <c r="J59" i="3" s="1"/>
  <c r="H59" i="3"/>
  <c r="G59" i="3"/>
  <c r="H58" i="3"/>
  <c r="I58" i="3" s="1"/>
  <c r="J58" i="3" s="1"/>
  <c r="G58" i="3"/>
  <c r="H57" i="3"/>
  <c r="I57" i="3" s="1"/>
  <c r="J57" i="3" s="1"/>
  <c r="G57" i="3"/>
  <c r="I56" i="3"/>
  <c r="J56" i="3" s="1"/>
  <c r="H56" i="3"/>
  <c r="G56" i="3"/>
  <c r="H55" i="3"/>
  <c r="I55" i="3" s="1"/>
  <c r="J55" i="3" s="1"/>
  <c r="G55" i="3"/>
  <c r="H54" i="3"/>
  <c r="I54" i="3" s="1"/>
  <c r="J54" i="3" s="1"/>
  <c r="G54" i="3"/>
  <c r="I53" i="3"/>
  <c r="J53" i="3" s="1"/>
  <c r="H53" i="3"/>
  <c r="G53" i="3"/>
  <c r="H52" i="3"/>
  <c r="I52" i="3" s="1"/>
  <c r="J52" i="3" s="1"/>
  <c r="G52" i="3"/>
  <c r="H51" i="3"/>
  <c r="I51" i="3" s="1"/>
  <c r="J51" i="3" s="1"/>
  <c r="G51" i="3"/>
  <c r="I50" i="3"/>
  <c r="J50" i="3" s="1"/>
  <c r="H50" i="3"/>
  <c r="G50" i="3"/>
  <c r="H49" i="3"/>
  <c r="I49" i="3" s="1"/>
  <c r="J49" i="3" s="1"/>
  <c r="G49" i="3"/>
  <c r="H48" i="3"/>
  <c r="I48" i="3" s="1"/>
  <c r="J48" i="3" s="1"/>
  <c r="G48" i="3"/>
  <c r="I47" i="3"/>
  <c r="J47" i="3" s="1"/>
  <c r="H47" i="3"/>
  <c r="G47" i="3"/>
  <c r="H46" i="3"/>
  <c r="I46" i="3" s="1"/>
  <c r="J46" i="3" s="1"/>
  <c r="G46" i="3"/>
  <c r="H45" i="3"/>
  <c r="I45" i="3" s="1"/>
  <c r="J45" i="3" s="1"/>
  <c r="G45" i="3"/>
  <c r="I44" i="3"/>
  <c r="J44" i="3" s="1"/>
  <c r="H44" i="3"/>
  <c r="G44" i="3"/>
  <c r="H43" i="3"/>
  <c r="I43" i="3" s="1"/>
  <c r="J43" i="3" s="1"/>
  <c r="G43" i="3"/>
  <c r="H42" i="3"/>
  <c r="I42" i="3" s="1"/>
  <c r="J42" i="3" s="1"/>
  <c r="G42" i="3"/>
  <c r="I41" i="3"/>
  <c r="J41" i="3" s="1"/>
  <c r="H41" i="3"/>
  <c r="G41" i="3"/>
  <c r="H40" i="3"/>
  <c r="I40" i="3" s="1"/>
  <c r="J40" i="3" s="1"/>
  <c r="G40" i="3"/>
  <c r="H39" i="3"/>
  <c r="I39" i="3" s="1"/>
  <c r="J39" i="3" s="1"/>
  <c r="G39" i="3"/>
  <c r="I38" i="3"/>
  <c r="J38" i="3" s="1"/>
  <c r="H38" i="3"/>
  <c r="G38" i="3"/>
  <c r="H37" i="3"/>
  <c r="I37" i="3" s="1"/>
  <c r="J37" i="3" s="1"/>
  <c r="G37" i="3"/>
  <c r="H36" i="3"/>
  <c r="I36" i="3" s="1"/>
  <c r="J36" i="3" s="1"/>
  <c r="G36" i="3"/>
  <c r="I35" i="3"/>
  <c r="J35" i="3" s="1"/>
  <c r="H35" i="3"/>
  <c r="G35" i="3"/>
  <c r="H34" i="3"/>
  <c r="I34" i="3" s="1"/>
  <c r="J34" i="3" s="1"/>
  <c r="G34" i="3"/>
  <c r="H33" i="3"/>
  <c r="I33" i="3" s="1"/>
  <c r="J33" i="3" s="1"/>
  <c r="G33" i="3"/>
  <c r="I32" i="3"/>
  <c r="J32" i="3" s="1"/>
  <c r="H32" i="3"/>
  <c r="G32" i="3"/>
  <c r="H31" i="3"/>
  <c r="I31" i="3" s="1"/>
  <c r="J31" i="3" s="1"/>
  <c r="G31" i="3"/>
  <c r="H30" i="3"/>
  <c r="I30" i="3" s="1"/>
  <c r="J30" i="3" s="1"/>
  <c r="G30" i="3"/>
  <c r="I29" i="3"/>
  <c r="J29" i="3" s="1"/>
  <c r="H29" i="3"/>
  <c r="G29" i="3"/>
  <c r="H28" i="3"/>
  <c r="I28" i="3" s="1"/>
  <c r="J28" i="3" s="1"/>
  <c r="G28" i="3"/>
  <c r="H27" i="3"/>
  <c r="I27" i="3" s="1"/>
  <c r="J27" i="3" s="1"/>
  <c r="G27" i="3"/>
  <c r="I26" i="3"/>
  <c r="J26" i="3" s="1"/>
  <c r="H26" i="3"/>
  <c r="G26" i="3"/>
  <c r="H25" i="3"/>
  <c r="I25" i="3" s="1"/>
  <c r="J25" i="3" s="1"/>
  <c r="G25" i="3"/>
  <c r="H24" i="3"/>
  <c r="I24" i="3" s="1"/>
  <c r="J24" i="3" s="1"/>
  <c r="G24" i="3"/>
  <c r="I23" i="3"/>
  <c r="J23" i="3" s="1"/>
  <c r="H23" i="3"/>
  <c r="G23" i="3"/>
  <c r="H22" i="3"/>
  <c r="I22" i="3" s="1"/>
  <c r="J22" i="3" s="1"/>
  <c r="G22" i="3"/>
  <c r="H21" i="3"/>
  <c r="I21" i="3" s="1"/>
  <c r="J21" i="3" s="1"/>
  <c r="G21" i="3"/>
  <c r="I20" i="3"/>
  <c r="J20" i="3" s="1"/>
  <c r="H20" i="3"/>
  <c r="G20" i="3"/>
  <c r="H19" i="3"/>
  <c r="I19" i="3" s="1"/>
  <c r="J19" i="3" s="1"/>
  <c r="G19" i="3"/>
  <c r="H18" i="3"/>
  <c r="I18" i="3" s="1"/>
  <c r="J18" i="3" s="1"/>
  <c r="G18" i="3"/>
  <c r="I17" i="3"/>
  <c r="J17" i="3" s="1"/>
  <c r="H17" i="3"/>
  <c r="G17" i="3"/>
  <c r="H16" i="3"/>
  <c r="I16" i="3" s="1"/>
  <c r="J16" i="3" s="1"/>
  <c r="G16" i="3"/>
  <c r="H15" i="3"/>
  <c r="I15" i="3" s="1"/>
  <c r="J15" i="3" s="1"/>
  <c r="G15" i="3"/>
  <c r="I14" i="3"/>
  <c r="J14" i="3" s="1"/>
  <c r="H14" i="3"/>
  <c r="G14" i="3"/>
  <c r="H13" i="3"/>
  <c r="I13" i="3" s="1"/>
  <c r="J13" i="3" s="1"/>
  <c r="G13" i="3"/>
  <c r="H12" i="3"/>
  <c r="I12" i="3" s="1"/>
  <c r="J12" i="3" s="1"/>
  <c r="G12" i="3"/>
  <c r="I11" i="3"/>
  <c r="J11" i="3" s="1"/>
  <c r="H11" i="3"/>
  <c r="G11" i="3"/>
  <c r="H10" i="3"/>
  <c r="I10" i="3" s="1"/>
  <c r="J10" i="3" s="1"/>
  <c r="G10" i="3"/>
  <c r="H9" i="3"/>
  <c r="I9" i="3" s="1"/>
  <c r="J9" i="3" s="1"/>
  <c r="G9" i="3"/>
  <c r="I8" i="3"/>
  <c r="J8" i="3" s="1"/>
  <c r="H8" i="3"/>
  <c r="G8" i="3"/>
  <c r="H7" i="3"/>
  <c r="I7" i="3" s="1"/>
  <c r="J7" i="3" s="1"/>
  <c r="G7" i="3"/>
  <c r="H6" i="3"/>
  <c r="I6" i="3" s="1"/>
  <c r="G6" i="3"/>
  <c r="I5" i="3"/>
  <c r="J5" i="3" s="1"/>
  <c r="H5" i="3"/>
  <c r="G5" i="3"/>
  <c r="B4" i="4" s="1"/>
  <c r="B7" i="4" l="1"/>
  <c r="C13" i="4"/>
  <c r="B13" i="4"/>
  <c r="C12" i="4"/>
  <c r="D12" i="4" s="1"/>
  <c r="B12" i="4"/>
  <c r="B5" i="4"/>
  <c r="C11" i="4"/>
  <c r="D11" i="4" s="1"/>
  <c r="B11" i="4"/>
  <c r="J6" i="3"/>
  <c r="C10" i="4"/>
  <c r="D10" i="4" s="1"/>
  <c r="B10" i="4"/>
  <c r="D13" i="4"/>
  <c r="B6" i="4"/>
</calcChain>
</file>

<file path=xl/sharedStrings.xml><?xml version="1.0" encoding="utf-8"?>
<sst xmlns="http://schemas.openxmlformats.org/spreadsheetml/2006/main" count="108" uniqueCount="94">
  <si>
    <t>Plantilla básica de reporte de antigüedad de inventario en Excel</t>
  </si>
  <si>
    <t>Esta plantilla te ayuda a clasificar tu inventario por antigüedad para detectar stock lento, inmovilizado y con riesgo de obsolescencia.</t>
  </si>
  <si>
    <t>1. Fecha de corte</t>
  </si>
  <si>
    <t>Ve a Base_Datos y define la fecha de corte en B2. Esa fecha se usa para calcular los días en inventario.</t>
  </si>
  <si>
    <t>2. Edita o reemplaza el ejemplo</t>
  </si>
  <si>
    <t>Desde la fila 5 puedes reemplazar los datos de ejemplo por tus referencias reales.</t>
  </si>
  <si>
    <t>3. Llena solo columnas editables</t>
  </si>
  <si>
    <t>Edita SKU, Producto, Categoría, Fecha de ingreso, Stock actual y Costo unitario. Las demás columnas se calculan solas. Si una fecha de ingreso es posterior a la fecha de corte, verás 'Revisar fecha'.</t>
  </si>
  <si>
    <t>4. Revisa el resumen</t>
  </si>
  <si>
    <t>Ve a la hoja Resumen para ver cuántos SKUs y cuánto valor tienes en cada tramo de antigüedad.</t>
  </si>
  <si>
    <t>5. Toma decisiones</t>
  </si>
  <si>
    <t>Usa la columna Decisión recomendada como guía inicial. Ajusta la acción según tu negocio, temporada y demanda real.</t>
  </si>
  <si>
    <t>Recomendación: usa esta plantilla para diagnosticar inventario envejecido. Si el problema ya no es solo detectar stock viejo, sino decidir qué comprar, frenar o liquidar, el siguiente paso lógico es un sistema de planeación y compras.</t>
  </si>
  <si>
    <t>Glosario</t>
  </si>
  <si>
    <t>Término</t>
  </si>
  <si>
    <t>Significado simple</t>
  </si>
  <si>
    <t>Para qué sirve</t>
  </si>
  <si>
    <t>Fecha de corte</t>
  </si>
  <si>
    <t>Día en el que tomas la foto del inventario.</t>
  </si>
  <si>
    <t>Permite calcular cuántos días lleva cada producto en stock.</t>
  </si>
  <si>
    <t>Días en inventario</t>
  </si>
  <si>
    <t>Cantidad de días entre la fecha de ingreso y la fecha de corte.</t>
  </si>
  <si>
    <t>Mide la edad real del inventario.</t>
  </si>
  <si>
    <t>Tramo de antigüedad</t>
  </si>
  <si>
    <t>Rango donde cae cada producto según sus días en inventario.</t>
  </si>
  <si>
    <t>Ayuda a clasificar el riesgo del stock.</t>
  </si>
  <si>
    <t>Inventario lento</t>
  </si>
  <si>
    <t>Producto que ya se está quedando más tiempo del deseado.</t>
  </si>
  <si>
    <t>Pide revisión comercial y seguimiento.</t>
  </si>
  <si>
    <t>Inventario inmovilizado</t>
  </si>
  <si>
    <t>Stock que ya tiene demasiado tiempo y retiene caja.</t>
  </si>
  <si>
    <t>Pide frenar compras y activar salida.</t>
  </si>
  <si>
    <t>Riesgo de obsolescencia</t>
  </si>
  <si>
    <t>Inventario que puede perder valor, vigencia o salida.</t>
  </si>
  <si>
    <t>Pide liquidar, reagrupar o descontinuar.</t>
  </si>
  <si>
    <t>Revisar fecha</t>
  </si>
  <si>
    <t>La fecha de ingreso es posterior a la fecha de corte.</t>
  </si>
  <si>
    <t>Ayuda a detectar errores de captura antes de tomar decisiones.</t>
  </si>
  <si>
    <t>Valor total</t>
  </si>
  <si>
    <t>Stock actual multiplicado por costo unitario.</t>
  </si>
  <si>
    <t>Mide cuánto dinero está comprometido en cada referencia.</t>
  </si>
  <si>
    <t>Base de datos y cálculo</t>
  </si>
  <si>
    <t>Hogar</t>
  </si>
  <si>
    <t>Edita esta fecha</t>
  </si>
  <si>
    <t>Organización</t>
  </si>
  <si>
    <t>Decoración</t>
  </si>
  <si>
    <t>SKU</t>
  </si>
  <si>
    <t>Producto</t>
  </si>
  <si>
    <t>Categoría</t>
  </si>
  <si>
    <t>Fecha de ingreso</t>
  </si>
  <si>
    <t>Stock actual</t>
  </si>
  <si>
    <t>Costo unitario</t>
  </si>
  <si>
    <t>Tramo</t>
  </si>
  <si>
    <t>Decisión recomendada</t>
  </si>
  <si>
    <t>Temporada</t>
  </si>
  <si>
    <t>H001</t>
  </si>
  <si>
    <t>Vaso térmico negro</t>
  </si>
  <si>
    <t>Cocina</t>
  </si>
  <si>
    <t>H002</t>
  </si>
  <si>
    <t>Organizador mediano</t>
  </si>
  <si>
    <t>H003</t>
  </si>
  <si>
    <t>Caja decorativa vintage</t>
  </si>
  <si>
    <t>H004</t>
  </si>
  <si>
    <t>Set navideño rojo</t>
  </si>
  <si>
    <t>H005</t>
  </si>
  <si>
    <t>Lámpara de mesa cobre</t>
  </si>
  <si>
    <t>H006</t>
  </si>
  <si>
    <t>Frasco de vidrio 500 ml</t>
  </si>
  <si>
    <t>H007</t>
  </si>
  <si>
    <t>Canasta tejida mediana</t>
  </si>
  <si>
    <t>H008</t>
  </si>
  <si>
    <t>Bandeja bambú rectangular</t>
  </si>
  <si>
    <t>Resumen de antigüedad del inventario</t>
  </si>
  <si>
    <t>Lectura rápida</t>
  </si>
  <si>
    <t>Valor total inventario</t>
  </si>
  <si>
    <t>Si el valor en más de 60 días es alto</t>
  </si>
  <si>
    <t>Revisa compras repetidas y salida real.</t>
  </si>
  <si>
    <t>SKUs con más de 60 días</t>
  </si>
  <si>
    <t>Si tienes muchos SKUs en más de 90 días</t>
  </si>
  <si>
    <t>Evalúa liquidar, reagrupar o descontinuar.</t>
  </si>
  <si>
    <t>% valor con más de 60 días</t>
  </si>
  <si>
    <t>Si el inventario está concentrado en 0-30 días</t>
  </si>
  <si>
    <t>La composición del stock está más sana.</t>
  </si>
  <si>
    <t>Valor inmovilizado (+60 días)</t>
  </si>
  <si>
    <t>Si una categoría envejece seguido</t>
  </si>
  <si>
    <t>Ajusta surtido, compras y ritmo de reposición.</t>
  </si>
  <si>
    <t>Recuerda</t>
  </si>
  <si>
    <t>La plantilla diagnostica. No reemplaza una planeación completa de compras.</t>
  </si>
  <si>
    <t>SKUs</t>
  </si>
  <si>
    <t>% del valor</t>
  </si>
  <si>
    <t>0-30 días</t>
  </si>
  <si>
    <t>31-60 días</t>
  </si>
  <si>
    <t>61-90 días</t>
  </si>
  <si>
    <t>Más de 90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</si>
</sst>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\$#,##0.00"/>
    <numFmt numFmtId="166" formatCode="0.0%"/>
  </numFmts>
  <fonts count="9">
    <font>
      <sz val="11"/>
      <name val="Carlito"/>
    </font>
    <font>
      <b/>
      <sz val="14"/>
      <color rgb="FFFFFFFF"/>
      <name val="Carlito"/>
    </font>
    <font>
      <sz val="11"/>
      <color rgb="FF0B1F3A"/>
      <name val="Carlito"/>
    </font>
    <font>
      <b/>
      <sz val="11"/>
      <color rgb="FFFFFFFF"/>
      <name val="Carlito"/>
    </font>
    <font>
      <i/>
      <sz val="11"/>
      <color rgb="FF0B1F3A"/>
      <name val="Carlito"/>
    </font>
    <font>
      <b/>
      <sz val="13"/>
      <color rgb="FFFFFFFF"/>
      <name val="Carlito"/>
    </font>
    <font>
      <b/>
      <sz val="11"/>
      <color rgb="FF0B1F3A"/>
      <name val="Carlito"/>
    </font>
    <font>
      <b/>
      <sz val="11"/>
      <color rgb="FF0F2747"/>
      <name val="Calibri"/>
    </font>
    <font>
      <sz val="11"/>
      <color rgb="FF111827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0F7"/>
      </patternFill>
    </fill>
    <fill>
      <patternFill patternType="solid">
        <fgColor rgb="FF17365D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0F7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4E5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8DEE8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3" borderId="0" xfId="0" applyFont="1" applyFill="1"/>
    <xf numFmtId="164" fontId="6" fillId="3" borderId="0" xfId="0" applyNumberFormat="1" applyFont="1" applyFill="1"/>
    <xf numFmtId="0" fontId="3" fillId="4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0" fillId="6" borderId="0" xfId="0" applyFill="1"/>
    <xf numFmtId="0" fontId="2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top" wrapText="1"/>
    </xf>
    <xf numFmtId="0" fontId="0" fillId="9" borderId="0" xfId="0" applyFill="1" applyAlignment="1">
      <alignment vertical="top" wrapText="1"/>
    </xf>
    <xf numFmtId="0" fontId="4" fillId="10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top" wrapText="1"/>
    </xf>
    <xf numFmtId="0" fontId="0" fillId="6" borderId="0" xfId="0" applyFill="1" applyAlignment="1">
      <alignment vertical="top" wrapText="1"/>
    </xf>
    <xf numFmtId="0" fontId="6" fillId="7" borderId="0" xfId="0" applyFont="1" applyFill="1"/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</xf>
    <xf numFmtId="1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64" fontId="0" fillId="9" borderId="0" xfId="0" applyNumberFormat="1" applyFill="1"/>
    <xf numFmtId="0" fontId="3" fillId="8" borderId="0" xfId="0" applyFont="1" applyFill="1" applyAlignment="1">
      <alignment horizontal="center"/>
    </xf>
    <xf numFmtId="165" fontId="0" fillId="9" borderId="0" xfId="0" applyNumberFormat="1" applyFill="1"/>
    <xf numFmtId="0" fontId="6" fillId="7" borderId="0" xfId="0" applyFont="1" applyFill="1" applyAlignment="1">
      <alignment vertical="top" wrapText="1"/>
    </xf>
    <xf numFmtId="0" fontId="0" fillId="9" borderId="0" xfId="0" applyFill="1"/>
    <xf numFmtId="166" fontId="0" fillId="9" borderId="0" xfId="0" applyNumberFormat="1" applyFill="1"/>
    <xf numFmtId="0" fontId="7" fillId="15" borderId="1" xfId="0" applyFont="1" applyFill="1" applyBorder="1" applyAlignment="1">
      <alignment horizontal="left" vertical="center"/>
    </xf>
    <xf numFmtId="165" fontId="8" fillId="6" borderId="1" xfId="0" applyNumberFormat="1" applyFont="1" applyFill="1" applyBorder="1" applyAlignment="1">
      <alignment horizontal="right" vertical="center"/>
    </xf>
    <xf numFmtId="0" fontId="3" fillId="8" borderId="0" xfId="0" applyFont="1" applyFill="1" applyAlignment="1">
      <alignment horizontal="center"/>
    </xf>
    <xf numFmtId="0" fontId="0" fillId="11" borderId="0" xfId="0" applyFill="1"/>
    <xf numFmtId="165" fontId="0" fillId="6" borderId="0" xfId="0" applyNumberFormat="1" applyFill="1"/>
    <xf numFmtId="166" fontId="0" fillId="6" borderId="0" xfId="0" applyNumberFormat="1" applyFill="1"/>
    <xf numFmtId="0" fontId="0" fillId="12" borderId="0" xfId="0" applyFill="1"/>
    <xf numFmtId="0" fontId="0" fillId="13" borderId="0" xfId="0" applyFill="1"/>
    <xf numFmtId="0" fontId="0" fillId="14" borderId="0" xfId="0" applyFill="1"/>
  </cellXfs>
  <cellStyles count="1">
    <cellStyle name="Normal" xfId="0" builtinId="0"/>
  </cellStyles>
  <dxfs count="18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B45F06"/>
      </font>
      <fill>
        <patternFill patternType="solid">
          <bgColor rgb="FFFCE5CD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ill>
        <patternFill>
          <bgColor rgb="FFF4CCCC"/>
        </patternFill>
      </fill>
    </dxf>
    <dxf>
      <fill>
        <patternFill>
          <bgColor rgb="FFFCE4D6"/>
        </patternFill>
      </fill>
    </dxf>
    <dxf>
      <fill>
        <patternFill>
          <bgColor rgb="FFFFF2CC"/>
        </patternFill>
      </fill>
    </dxf>
    <dxf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Valor del inventario por tramo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SKUs</c:v>
          </c:tx>
          <c:invertIfNegative val="1"/>
          <c:cat>
            <c:strRef>
              <c:f>Resumen!$A$10:$A$13</c:f>
              <c:strCache>
                <c:ptCount val="4"/>
                <c:pt idx="0">
                  <c:v>0-30 días</c:v>
                </c:pt>
                <c:pt idx="1">
                  <c:v>31-60 días</c:v>
                </c:pt>
                <c:pt idx="2">
                  <c:v>61-90 días</c:v>
                </c:pt>
                <c:pt idx="3">
                  <c:v>Más de 90 días</c:v>
                </c:pt>
              </c:strCache>
            </c:strRef>
          </c:cat>
          <c:val>
            <c:numRef>
              <c:f>Resumen!$B$10:$B$13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6-44FE-A16F-FA2F09EF5F78}"/>
            </c:ext>
          </c:extLst>
        </c:ser>
        <c:ser>
          <c:idx val="1"/>
          <c:order val="1"/>
          <c:tx>
            <c:v>Valor total</c:v>
          </c:tx>
          <c:invertIfNegative val="1"/>
          <c:cat>
            <c:strRef>
              <c:f>Resumen!$A$10:$A$13</c:f>
              <c:strCache>
                <c:ptCount val="4"/>
                <c:pt idx="0">
                  <c:v>0-30 días</c:v>
                </c:pt>
                <c:pt idx="1">
                  <c:v>31-60 días</c:v>
                </c:pt>
                <c:pt idx="2">
                  <c:v>61-90 días</c:v>
                </c:pt>
                <c:pt idx="3">
                  <c:v>Más de 90 días</c:v>
                </c:pt>
              </c:strCache>
            </c:strRef>
          </c:cat>
          <c:val>
            <c:numRef>
              <c:f>Resumen!$C$10:$C$13</c:f>
              <c:numCache>
                <c:formatCode>\$#,##0.00</c:formatCode>
                <c:ptCount val="4"/>
                <c:pt idx="0">
                  <c:v>547.5</c:v>
                </c:pt>
                <c:pt idx="1">
                  <c:v>975</c:v>
                </c:pt>
                <c:pt idx="2">
                  <c:v>450</c:v>
                </c:pt>
                <c:pt idx="3">
                  <c:v>1628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E6-44FE-A16F-FA2F09EF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110782</xdr:colOff>
      <xdr:row>2</xdr:row>
      <xdr:rowOff>167640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87D5E0-1B80-4AB9-A596-C0622DD8B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54200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110782</xdr:colOff>
      <xdr:row>3</xdr:row>
      <xdr:rowOff>34290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C65842-0F32-4D49-AAD6-32FA06B35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6700" y="0"/>
          <a:ext cx="211103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15</xdr:col>
      <xdr:colOff>110782</xdr:colOff>
      <xdr:row>3</xdr:row>
      <xdr:rowOff>34290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F42874-F2CD-4652-989E-360D49A4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0" y="0"/>
          <a:ext cx="211103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0</xdr:rowOff>
    </xdr:from>
    <xdr:to>
      <xdr:col>13</xdr:col>
      <xdr:colOff>0</xdr:colOff>
      <xdr:row>24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13</xdr:col>
      <xdr:colOff>110782</xdr:colOff>
      <xdr:row>3</xdr:row>
      <xdr:rowOff>34290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6F9873-4DDE-459C-8E4D-FB971FDBB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50" y="0"/>
          <a:ext cx="211103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gingTable" displayName="AgingTable" ref="A4:J100">
  <tableColumns count="10">
    <tableColumn id="1" xr3:uid="{00000000-0010-0000-0000-000001000000}" name="SKU" dataDxfId="9"/>
    <tableColumn id="2" xr3:uid="{00000000-0010-0000-0000-000002000000}" name="Producto" dataDxfId="8"/>
    <tableColumn id="3" xr3:uid="{00000000-0010-0000-0000-000003000000}" name="Categoría" dataDxfId="7"/>
    <tableColumn id="4" xr3:uid="{00000000-0010-0000-0000-000004000000}" name="Fecha de ingreso" dataDxfId="6"/>
    <tableColumn id="5" xr3:uid="{00000000-0010-0000-0000-000005000000}" name="Stock actual" dataDxfId="5"/>
    <tableColumn id="6" xr3:uid="{00000000-0010-0000-0000-000006000000}" name="Costo unitario" dataDxfId="4"/>
    <tableColumn id="7" xr3:uid="{00000000-0010-0000-0000-000007000000}" name="Valor total" dataDxfId="3"/>
    <tableColumn id="8" xr3:uid="{00000000-0010-0000-0000-000008000000}" name="Días en inventario" dataDxfId="2"/>
    <tableColumn id="9" xr3:uid="{00000000-0010-0000-0000-000009000000}" name="Tramo" dataDxfId="1"/>
    <tableColumn id="10" xr3:uid="{00000000-0010-0000-0000-00000A000000}" name="Decisión recomendad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21" sqref="B21"/>
    </sheetView>
  </sheetViews>
  <sheetFormatPr baseColWidth="10" defaultColWidth="8.796875" defaultRowHeight="13.8"/>
  <cols>
    <col min="1" max="1" width="30.59765625" style="6" customWidth="1"/>
    <col min="2" max="2" width="151.59765625" style="6" customWidth="1"/>
    <col min="3" max="16384" width="8.796875" style="6"/>
  </cols>
  <sheetData>
    <row r="1" spans="1:2" ht="19.2" customHeight="1">
      <c r="A1" s="5" t="s">
        <v>0</v>
      </c>
      <c r="B1" s="5"/>
    </row>
    <row r="3" spans="1:2" ht="28.8" customHeight="1">
      <c r="A3" s="7" t="s">
        <v>1</v>
      </c>
      <c r="B3" s="7"/>
    </row>
    <row r="5" spans="1:2">
      <c r="A5" s="8" t="s">
        <v>2</v>
      </c>
      <c r="B5" s="9" t="s">
        <v>3</v>
      </c>
    </row>
    <row r="6" spans="1:2">
      <c r="A6" s="8" t="s">
        <v>4</v>
      </c>
      <c r="B6" s="9" t="s">
        <v>5</v>
      </c>
    </row>
    <row r="7" spans="1:2" ht="27.6">
      <c r="A7" s="8" t="s">
        <v>6</v>
      </c>
      <c r="B7" s="9" t="s">
        <v>7</v>
      </c>
    </row>
    <row r="8" spans="1:2">
      <c r="A8" s="8" t="s">
        <v>8</v>
      </c>
      <c r="B8" s="9" t="s">
        <v>9</v>
      </c>
    </row>
    <row r="9" spans="1:2">
      <c r="A9" s="8" t="s">
        <v>10</v>
      </c>
      <c r="B9" s="9" t="s">
        <v>11</v>
      </c>
    </row>
    <row r="11" spans="1:2" ht="37.799999999999997" customHeight="1">
      <c r="A11" s="10" t="s">
        <v>12</v>
      </c>
      <c r="B11" s="10"/>
    </row>
  </sheetData>
  <sheetProtection algorithmName="SHA-512" hashValue="7Sl1UBxMSUtRxtTCf0HuQlVnG9wvDykQSLRoGa59iFcYPRbZgDYEhol/z/+ApSLZe5iNRv23AFTwaL8b51c5Hw==" saltValue="PhbCeHYQkXkj/Olsu/dfiw==" spinCount="100000" sheet="1" objects="1" scenarios="1"/>
  <mergeCells count="3">
    <mergeCell ref="A1:B1"/>
    <mergeCell ref="A3:B3"/>
    <mergeCell ref="A11:B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E1" sqref="E1"/>
    </sheetView>
  </sheetViews>
  <sheetFormatPr baseColWidth="10" defaultColWidth="8.796875" defaultRowHeight="13.8"/>
  <cols>
    <col min="1" max="1" width="24" style="6" customWidth="1"/>
    <col min="2" max="2" width="52.8984375" style="6" customWidth="1"/>
    <col min="3" max="3" width="67.8984375" style="6" customWidth="1"/>
    <col min="4" max="16384" width="8.796875" style="6"/>
  </cols>
  <sheetData>
    <row r="1" spans="1:3" ht="16.8">
      <c r="A1" s="11" t="s">
        <v>13</v>
      </c>
      <c r="B1" s="11"/>
      <c r="C1" s="11"/>
    </row>
    <row r="3" spans="1:3">
      <c r="A3" s="12" t="s">
        <v>14</v>
      </c>
      <c r="B3" s="12" t="s">
        <v>15</v>
      </c>
      <c r="C3" s="12" t="s">
        <v>16</v>
      </c>
    </row>
    <row r="4" spans="1:3" ht="27.6">
      <c r="A4" s="13" t="s">
        <v>17</v>
      </c>
      <c r="B4" s="13" t="s">
        <v>18</v>
      </c>
      <c r="C4" s="13" t="s">
        <v>19</v>
      </c>
    </row>
    <row r="5" spans="1:3" ht="27.6">
      <c r="A5" s="13" t="s">
        <v>20</v>
      </c>
      <c r="B5" s="13" t="s">
        <v>21</v>
      </c>
      <c r="C5" s="13" t="s">
        <v>22</v>
      </c>
    </row>
    <row r="6" spans="1:3" ht="27.6">
      <c r="A6" s="13" t="s">
        <v>23</v>
      </c>
      <c r="B6" s="13" t="s">
        <v>24</v>
      </c>
      <c r="C6" s="13" t="s">
        <v>25</v>
      </c>
    </row>
    <row r="7" spans="1:3" ht="27.6">
      <c r="A7" s="13" t="s">
        <v>26</v>
      </c>
      <c r="B7" s="13" t="s">
        <v>27</v>
      </c>
      <c r="C7" s="13" t="s">
        <v>28</v>
      </c>
    </row>
    <row r="8" spans="1:3" ht="27.6">
      <c r="A8" s="13" t="s">
        <v>29</v>
      </c>
      <c r="B8" s="13" t="s">
        <v>30</v>
      </c>
      <c r="C8" s="13" t="s">
        <v>31</v>
      </c>
    </row>
    <row r="9" spans="1:3" ht="27.6">
      <c r="A9" s="13" t="s">
        <v>32</v>
      </c>
      <c r="B9" s="13" t="s">
        <v>33</v>
      </c>
      <c r="C9" s="13" t="s">
        <v>34</v>
      </c>
    </row>
    <row r="10" spans="1:3" ht="27.6">
      <c r="A10" s="13" t="s">
        <v>35</v>
      </c>
      <c r="B10" s="13" t="s">
        <v>36</v>
      </c>
      <c r="C10" s="13" t="s">
        <v>37</v>
      </c>
    </row>
    <row r="11" spans="1:3">
      <c r="A11" s="6" t="s">
        <v>38</v>
      </c>
      <c r="B11" s="6" t="s">
        <v>39</v>
      </c>
      <c r="C11" s="6" t="s">
        <v>40</v>
      </c>
    </row>
  </sheetData>
  <sheetProtection algorithmName="SHA-512" hashValue="3BYbfpp7ubXtHiubEKQx+zdm3Ogglm0oew6LA2i0myyg9BfEkpC0gnocf/Z3IeEueBaioCLKq/CxD/qx+m2xJA==" saltValue="SY4MEkpcD4qmsuEOVCtVUg==" spinCount="100000" sheet="1" objects="1" scenarios="1"/>
  <mergeCells count="1"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"/>
  <sheetViews>
    <sheetView workbookViewId="0">
      <selection activeCell="A9" sqref="A9"/>
    </sheetView>
  </sheetViews>
  <sheetFormatPr baseColWidth="10" defaultColWidth="8.796875" defaultRowHeight="13.8"/>
  <cols>
    <col min="1" max="1" width="17.5" style="6" customWidth="1"/>
    <col min="2" max="2" width="31.796875" style="6" customWidth="1"/>
    <col min="3" max="3" width="21.296875" style="6" customWidth="1"/>
    <col min="4" max="4" width="19" style="6" customWidth="1"/>
    <col min="5" max="5" width="12" style="6" customWidth="1"/>
    <col min="6" max="8" width="14" style="6" customWidth="1"/>
    <col min="9" max="9" width="15" style="6" customWidth="1"/>
    <col min="10" max="10" width="24" style="6" customWidth="1"/>
    <col min="11" max="11" width="8.796875" style="6"/>
    <col min="12" max="12" width="0" style="6" hidden="1" customWidth="1"/>
    <col min="13" max="16384" width="8.796875" style="6"/>
  </cols>
  <sheetData>
    <row r="1" spans="1:12" ht="16.8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L1" s="6" t="s">
        <v>42</v>
      </c>
    </row>
    <row r="2" spans="1:12">
      <c r="A2" s="1" t="s">
        <v>17</v>
      </c>
      <c r="B2" s="2">
        <v>46203</v>
      </c>
      <c r="C2" s="1" t="s">
        <v>43</v>
      </c>
      <c r="L2" s="6" t="s">
        <v>44</v>
      </c>
    </row>
    <row r="3" spans="1:12">
      <c r="L3" s="6" t="s">
        <v>45</v>
      </c>
    </row>
    <row r="4" spans="1:12" ht="27.6">
      <c r="A4" s="3" t="s">
        <v>46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38</v>
      </c>
      <c r="H4" s="3" t="s">
        <v>20</v>
      </c>
      <c r="I4" s="3" t="s">
        <v>52</v>
      </c>
      <c r="J4" s="3" t="s">
        <v>53</v>
      </c>
      <c r="L4" s="6" t="s">
        <v>54</v>
      </c>
    </row>
    <row r="5" spans="1:12">
      <c r="A5" s="15" t="s">
        <v>55</v>
      </c>
      <c r="B5" s="15" t="s">
        <v>56</v>
      </c>
      <c r="C5" s="15" t="s">
        <v>42</v>
      </c>
      <c r="D5" s="16">
        <v>46174</v>
      </c>
      <c r="E5" s="15">
        <v>40</v>
      </c>
      <c r="F5" s="17">
        <v>8</v>
      </c>
      <c r="G5" s="18">
        <f t="shared" ref="G5:G36" si="0">IF(OR(D5="",E5="",F5=""),"",E5*F5)</f>
        <v>320</v>
      </c>
      <c r="H5" s="19">
        <f t="shared" ref="H5:H36" si="1">IF(D5="","",$B$2-D5)</f>
        <v>29</v>
      </c>
      <c r="I5" s="20" t="str">
        <f t="shared" ref="I5:I36" si="2">IF(H5="","",IF(H5&lt;0,"Revisar fecha",IF(H5&lt;=30,"0-30 días",IF(H5&lt;=60,"31-60 días",IF(H5&lt;=90,"61-90 días","Más de 90 días")))))</f>
        <v>0-30 días</v>
      </c>
      <c r="J5" s="20" t="str">
        <f t="shared" ref="J5:J36" si="3">IF(I5="","",IF(I5="Revisar fecha","Verificar fecha",IF(I5="0-30 días","Mantener seguimiento",IF(I5="31-60 días","Revisar salida",IF(I5="61-90 días","Frenar compra","Liquidar o reagrupar")))))</f>
        <v>Mantener seguimiento</v>
      </c>
      <c r="L5" s="6" t="s">
        <v>57</v>
      </c>
    </row>
    <row r="6" spans="1:12">
      <c r="A6" s="15" t="s">
        <v>58</v>
      </c>
      <c r="B6" s="15" t="s">
        <v>59</v>
      </c>
      <c r="C6" s="15" t="s">
        <v>44</v>
      </c>
      <c r="D6" s="16">
        <v>46152</v>
      </c>
      <c r="E6" s="15">
        <v>55</v>
      </c>
      <c r="F6" s="17">
        <v>12</v>
      </c>
      <c r="G6" s="18">
        <f t="shared" si="0"/>
        <v>660</v>
      </c>
      <c r="H6" s="19">
        <f t="shared" si="1"/>
        <v>51</v>
      </c>
      <c r="I6" s="20" t="str">
        <f t="shared" si="2"/>
        <v>31-60 días</v>
      </c>
      <c r="J6" s="20" t="str">
        <f t="shared" si="3"/>
        <v>Revisar salida</v>
      </c>
    </row>
    <row r="7" spans="1:12">
      <c r="A7" s="15" t="s">
        <v>60</v>
      </c>
      <c r="B7" s="15" t="s">
        <v>61</v>
      </c>
      <c r="C7" s="15" t="s">
        <v>45</v>
      </c>
      <c r="D7" s="16">
        <v>46113</v>
      </c>
      <c r="E7" s="15">
        <v>30</v>
      </c>
      <c r="F7" s="17">
        <v>15</v>
      </c>
      <c r="G7" s="18">
        <f t="shared" si="0"/>
        <v>450</v>
      </c>
      <c r="H7" s="19">
        <f t="shared" si="1"/>
        <v>90</v>
      </c>
      <c r="I7" s="20" t="str">
        <f t="shared" si="2"/>
        <v>61-90 días</v>
      </c>
      <c r="J7" s="20" t="str">
        <f t="shared" si="3"/>
        <v>Frenar compra</v>
      </c>
    </row>
    <row r="8" spans="1:12">
      <c r="A8" s="15" t="s">
        <v>62</v>
      </c>
      <c r="B8" s="15" t="s">
        <v>63</v>
      </c>
      <c r="C8" s="15" t="s">
        <v>54</v>
      </c>
      <c r="D8" s="16">
        <v>46037</v>
      </c>
      <c r="E8" s="15">
        <v>80</v>
      </c>
      <c r="F8" s="17">
        <v>10</v>
      </c>
      <c r="G8" s="18">
        <f t="shared" si="0"/>
        <v>800</v>
      </c>
      <c r="H8" s="19">
        <f t="shared" si="1"/>
        <v>166</v>
      </c>
      <c r="I8" s="20" t="str">
        <f t="shared" si="2"/>
        <v>Más de 90 días</v>
      </c>
      <c r="J8" s="20" t="str">
        <f t="shared" si="3"/>
        <v>Liquidar o reagrupar</v>
      </c>
    </row>
    <row r="9" spans="1:12">
      <c r="A9" s="15" t="s">
        <v>64</v>
      </c>
      <c r="B9" s="15" t="s">
        <v>65</v>
      </c>
      <c r="C9" s="15" t="s">
        <v>45</v>
      </c>
      <c r="D9" s="16">
        <v>46103</v>
      </c>
      <c r="E9" s="15">
        <v>18</v>
      </c>
      <c r="F9" s="17">
        <v>22</v>
      </c>
      <c r="G9" s="18">
        <f t="shared" si="0"/>
        <v>396</v>
      </c>
      <c r="H9" s="19">
        <f t="shared" si="1"/>
        <v>100</v>
      </c>
      <c r="I9" s="20" t="str">
        <f t="shared" si="2"/>
        <v>Más de 90 días</v>
      </c>
      <c r="J9" s="20" t="str">
        <f t="shared" si="3"/>
        <v>Liquidar o reagrupar</v>
      </c>
    </row>
    <row r="10" spans="1:12">
      <c r="A10" s="15" t="s">
        <v>66</v>
      </c>
      <c r="B10" s="15" t="s">
        <v>67</v>
      </c>
      <c r="C10" s="15" t="s">
        <v>57</v>
      </c>
      <c r="D10" s="16">
        <v>46191</v>
      </c>
      <c r="E10" s="15">
        <v>65</v>
      </c>
      <c r="F10" s="17">
        <v>3.5</v>
      </c>
      <c r="G10" s="18">
        <f t="shared" si="0"/>
        <v>227.5</v>
      </c>
      <c r="H10" s="19">
        <f t="shared" si="1"/>
        <v>12</v>
      </c>
      <c r="I10" s="20" t="str">
        <f t="shared" si="2"/>
        <v>0-30 días</v>
      </c>
      <c r="J10" s="20" t="str">
        <f t="shared" si="3"/>
        <v>Mantener seguimiento</v>
      </c>
    </row>
    <row r="11" spans="1:12">
      <c r="A11" s="15" t="s">
        <v>68</v>
      </c>
      <c r="B11" s="15" t="s">
        <v>69</v>
      </c>
      <c r="C11" s="15" t="s">
        <v>42</v>
      </c>
      <c r="D11" s="16">
        <v>46058</v>
      </c>
      <c r="E11" s="15">
        <v>24</v>
      </c>
      <c r="F11" s="17">
        <v>18</v>
      </c>
      <c r="G11" s="18">
        <f t="shared" si="0"/>
        <v>432</v>
      </c>
      <c r="H11" s="19">
        <f t="shared" si="1"/>
        <v>145</v>
      </c>
      <c r="I11" s="20" t="str">
        <f t="shared" si="2"/>
        <v>Más de 90 días</v>
      </c>
      <c r="J11" s="20" t="str">
        <f t="shared" si="3"/>
        <v>Liquidar o reagrupar</v>
      </c>
    </row>
    <row r="12" spans="1:12">
      <c r="A12" s="15" t="s">
        <v>70</v>
      </c>
      <c r="B12" s="15" t="s">
        <v>71</v>
      </c>
      <c r="C12" s="15" t="s">
        <v>57</v>
      </c>
      <c r="D12" s="16">
        <v>46170</v>
      </c>
      <c r="E12" s="15">
        <v>35</v>
      </c>
      <c r="F12" s="17">
        <v>9</v>
      </c>
      <c r="G12" s="18">
        <f t="shared" si="0"/>
        <v>315</v>
      </c>
      <c r="H12" s="19">
        <f t="shared" si="1"/>
        <v>33</v>
      </c>
      <c r="I12" s="20" t="str">
        <f t="shared" si="2"/>
        <v>31-60 días</v>
      </c>
      <c r="J12" s="20" t="str">
        <f t="shared" si="3"/>
        <v>Revisar salida</v>
      </c>
    </row>
    <row r="13" spans="1:12">
      <c r="A13" s="15"/>
      <c r="B13" s="15"/>
      <c r="C13" s="15"/>
      <c r="D13" s="16"/>
      <c r="E13" s="15"/>
      <c r="F13" s="17"/>
      <c r="G13" s="18" t="str">
        <f t="shared" si="0"/>
        <v/>
      </c>
      <c r="H13" s="19" t="str">
        <f t="shared" si="1"/>
        <v/>
      </c>
      <c r="I13" s="20" t="str">
        <f t="shared" si="2"/>
        <v/>
      </c>
      <c r="J13" s="20" t="str">
        <f t="shared" si="3"/>
        <v/>
      </c>
    </row>
    <row r="14" spans="1:12">
      <c r="A14" s="15"/>
      <c r="B14" s="15"/>
      <c r="C14" s="15"/>
      <c r="D14" s="16"/>
      <c r="E14" s="15"/>
      <c r="F14" s="17"/>
      <c r="G14" s="18" t="str">
        <f t="shared" si="0"/>
        <v/>
      </c>
      <c r="H14" s="19" t="str">
        <f t="shared" si="1"/>
        <v/>
      </c>
      <c r="I14" s="20" t="str">
        <f t="shared" si="2"/>
        <v/>
      </c>
      <c r="J14" s="20" t="str">
        <f t="shared" si="3"/>
        <v/>
      </c>
    </row>
    <row r="15" spans="1:12">
      <c r="A15" s="15"/>
      <c r="B15" s="15"/>
      <c r="C15" s="15"/>
      <c r="D15" s="16"/>
      <c r="E15" s="15"/>
      <c r="F15" s="17"/>
      <c r="G15" s="18" t="str">
        <f t="shared" si="0"/>
        <v/>
      </c>
      <c r="H15" s="19" t="str">
        <f t="shared" si="1"/>
        <v/>
      </c>
      <c r="I15" s="20" t="str">
        <f t="shared" si="2"/>
        <v/>
      </c>
      <c r="J15" s="20" t="str">
        <f t="shared" si="3"/>
        <v/>
      </c>
    </row>
    <row r="16" spans="1:12">
      <c r="A16" s="15"/>
      <c r="B16" s="15"/>
      <c r="C16" s="15"/>
      <c r="D16" s="16"/>
      <c r="E16" s="15"/>
      <c r="F16" s="17"/>
      <c r="G16" s="18" t="str">
        <f t="shared" si="0"/>
        <v/>
      </c>
      <c r="H16" s="19" t="str">
        <f t="shared" si="1"/>
        <v/>
      </c>
      <c r="I16" s="20" t="str">
        <f t="shared" si="2"/>
        <v/>
      </c>
      <c r="J16" s="20" t="str">
        <f t="shared" si="3"/>
        <v/>
      </c>
    </row>
    <row r="17" spans="1:10">
      <c r="A17" s="15"/>
      <c r="B17" s="15"/>
      <c r="C17" s="15"/>
      <c r="D17" s="16"/>
      <c r="E17" s="15"/>
      <c r="F17" s="17"/>
      <c r="G17" s="18" t="str">
        <f t="shared" si="0"/>
        <v/>
      </c>
      <c r="H17" s="19" t="str">
        <f t="shared" si="1"/>
        <v/>
      </c>
      <c r="I17" s="20" t="str">
        <f t="shared" si="2"/>
        <v/>
      </c>
      <c r="J17" s="20" t="str">
        <f t="shared" si="3"/>
        <v/>
      </c>
    </row>
    <row r="18" spans="1:10">
      <c r="A18" s="15"/>
      <c r="B18" s="15"/>
      <c r="C18" s="15"/>
      <c r="D18" s="16"/>
      <c r="E18" s="15"/>
      <c r="F18" s="17"/>
      <c r="G18" s="18" t="str">
        <f t="shared" si="0"/>
        <v/>
      </c>
      <c r="H18" s="19" t="str">
        <f t="shared" si="1"/>
        <v/>
      </c>
      <c r="I18" s="20" t="str">
        <f t="shared" si="2"/>
        <v/>
      </c>
      <c r="J18" s="20" t="str">
        <f t="shared" si="3"/>
        <v/>
      </c>
    </row>
    <row r="19" spans="1:10">
      <c r="A19" s="15"/>
      <c r="B19" s="15"/>
      <c r="C19" s="15"/>
      <c r="D19" s="16"/>
      <c r="E19" s="15"/>
      <c r="F19" s="17"/>
      <c r="G19" s="18" t="str">
        <f t="shared" si="0"/>
        <v/>
      </c>
      <c r="H19" s="19" t="str">
        <f t="shared" si="1"/>
        <v/>
      </c>
      <c r="I19" s="20" t="str">
        <f t="shared" si="2"/>
        <v/>
      </c>
      <c r="J19" s="20" t="str">
        <f t="shared" si="3"/>
        <v/>
      </c>
    </row>
    <row r="20" spans="1:10">
      <c r="A20" s="15"/>
      <c r="B20" s="15"/>
      <c r="C20" s="15"/>
      <c r="D20" s="16"/>
      <c r="E20" s="15"/>
      <c r="F20" s="17"/>
      <c r="G20" s="18" t="str">
        <f t="shared" si="0"/>
        <v/>
      </c>
      <c r="H20" s="19" t="str">
        <f t="shared" si="1"/>
        <v/>
      </c>
      <c r="I20" s="20" t="str">
        <f t="shared" si="2"/>
        <v/>
      </c>
      <c r="J20" s="20" t="str">
        <f t="shared" si="3"/>
        <v/>
      </c>
    </row>
    <row r="21" spans="1:10">
      <c r="A21" s="15"/>
      <c r="B21" s="15"/>
      <c r="C21" s="15"/>
      <c r="D21" s="16"/>
      <c r="E21" s="15"/>
      <c r="F21" s="17"/>
      <c r="G21" s="18" t="str">
        <f t="shared" si="0"/>
        <v/>
      </c>
      <c r="H21" s="19" t="str">
        <f t="shared" si="1"/>
        <v/>
      </c>
      <c r="I21" s="20" t="str">
        <f t="shared" si="2"/>
        <v/>
      </c>
      <c r="J21" s="20" t="str">
        <f t="shared" si="3"/>
        <v/>
      </c>
    </row>
    <row r="22" spans="1:10">
      <c r="A22" s="15"/>
      <c r="B22" s="15"/>
      <c r="C22" s="15"/>
      <c r="D22" s="16"/>
      <c r="E22" s="15"/>
      <c r="F22" s="17"/>
      <c r="G22" s="18" t="str">
        <f t="shared" si="0"/>
        <v/>
      </c>
      <c r="H22" s="19" t="str">
        <f t="shared" si="1"/>
        <v/>
      </c>
      <c r="I22" s="20" t="str">
        <f t="shared" si="2"/>
        <v/>
      </c>
      <c r="J22" s="20" t="str">
        <f t="shared" si="3"/>
        <v/>
      </c>
    </row>
    <row r="23" spans="1:10">
      <c r="A23" s="15"/>
      <c r="B23" s="15"/>
      <c r="C23" s="15"/>
      <c r="D23" s="16"/>
      <c r="E23" s="15"/>
      <c r="F23" s="17"/>
      <c r="G23" s="18" t="str">
        <f t="shared" si="0"/>
        <v/>
      </c>
      <c r="H23" s="19" t="str">
        <f t="shared" si="1"/>
        <v/>
      </c>
      <c r="I23" s="20" t="str">
        <f t="shared" si="2"/>
        <v/>
      </c>
      <c r="J23" s="20" t="str">
        <f t="shared" si="3"/>
        <v/>
      </c>
    </row>
    <row r="24" spans="1:10">
      <c r="A24" s="15"/>
      <c r="B24" s="15"/>
      <c r="C24" s="15"/>
      <c r="D24" s="16"/>
      <c r="E24" s="15"/>
      <c r="F24" s="17"/>
      <c r="G24" s="18" t="str">
        <f t="shared" si="0"/>
        <v/>
      </c>
      <c r="H24" s="19" t="str">
        <f t="shared" si="1"/>
        <v/>
      </c>
      <c r="I24" s="20" t="str">
        <f t="shared" si="2"/>
        <v/>
      </c>
      <c r="J24" s="20" t="str">
        <f t="shared" si="3"/>
        <v/>
      </c>
    </row>
    <row r="25" spans="1:10">
      <c r="A25" s="15"/>
      <c r="B25" s="15"/>
      <c r="C25" s="15"/>
      <c r="D25" s="16"/>
      <c r="E25" s="15"/>
      <c r="F25" s="17"/>
      <c r="G25" s="18" t="str">
        <f t="shared" si="0"/>
        <v/>
      </c>
      <c r="H25" s="19" t="str">
        <f t="shared" si="1"/>
        <v/>
      </c>
      <c r="I25" s="20" t="str">
        <f t="shared" si="2"/>
        <v/>
      </c>
      <c r="J25" s="20" t="str">
        <f t="shared" si="3"/>
        <v/>
      </c>
    </row>
    <row r="26" spans="1:10">
      <c r="A26" s="15"/>
      <c r="B26" s="15"/>
      <c r="C26" s="15"/>
      <c r="D26" s="16"/>
      <c r="E26" s="15"/>
      <c r="F26" s="17"/>
      <c r="G26" s="18" t="str">
        <f t="shared" si="0"/>
        <v/>
      </c>
      <c r="H26" s="19" t="str">
        <f t="shared" si="1"/>
        <v/>
      </c>
      <c r="I26" s="20" t="str">
        <f t="shared" si="2"/>
        <v/>
      </c>
      <c r="J26" s="20" t="str">
        <f t="shared" si="3"/>
        <v/>
      </c>
    </row>
    <row r="27" spans="1:10">
      <c r="A27" s="15"/>
      <c r="B27" s="15"/>
      <c r="C27" s="15"/>
      <c r="D27" s="16"/>
      <c r="E27" s="15"/>
      <c r="F27" s="17"/>
      <c r="G27" s="18" t="str">
        <f t="shared" si="0"/>
        <v/>
      </c>
      <c r="H27" s="19" t="str">
        <f t="shared" si="1"/>
        <v/>
      </c>
      <c r="I27" s="20" t="str">
        <f t="shared" si="2"/>
        <v/>
      </c>
      <c r="J27" s="20" t="str">
        <f t="shared" si="3"/>
        <v/>
      </c>
    </row>
    <row r="28" spans="1:10">
      <c r="A28" s="15"/>
      <c r="B28" s="15"/>
      <c r="C28" s="15"/>
      <c r="D28" s="16"/>
      <c r="E28" s="15"/>
      <c r="F28" s="17"/>
      <c r="G28" s="18" t="str">
        <f t="shared" si="0"/>
        <v/>
      </c>
      <c r="H28" s="19" t="str">
        <f t="shared" si="1"/>
        <v/>
      </c>
      <c r="I28" s="20" t="str">
        <f t="shared" si="2"/>
        <v/>
      </c>
      <c r="J28" s="20" t="str">
        <f t="shared" si="3"/>
        <v/>
      </c>
    </row>
    <row r="29" spans="1:10">
      <c r="A29" s="15"/>
      <c r="B29" s="15"/>
      <c r="C29" s="15"/>
      <c r="D29" s="16"/>
      <c r="E29" s="15"/>
      <c r="F29" s="17"/>
      <c r="G29" s="18" t="str">
        <f t="shared" si="0"/>
        <v/>
      </c>
      <c r="H29" s="19" t="str">
        <f t="shared" si="1"/>
        <v/>
      </c>
      <c r="I29" s="20" t="str">
        <f t="shared" si="2"/>
        <v/>
      </c>
      <c r="J29" s="20" t="str">
        <f t="shared" si="3"/>
        <v/>
      </c>
    </row>
    <row r="30" spans="1:10">
      <c r="A30" s="15"/>
      <c r="B30" s="15"/>
      <c r="C30" s="15"/>
      <c r="D30" s="16"/>
      <c r="E30" s="15"/>
      <c r="F30" s="17"/>
      <c r="G30" s="18" t="str">
        <f t="shared" si="0"/>
        <v/>
      </c>
      <c r="H30" s="19" t="str">
        <f t="shared" si="1"/>
        <v/>
      </c>
      <c r="I30" s="20" t="str">
        <f t="shared" si="2"/>
        <v/>
      </c>
      <c r="J30" s="20" t="str">
        <f t="shared" si="3"/>
        <v/>
      </c>
    </row>
    <row r="31" spans="1:10">
      <c r="A31" s="15"/>
      <c r="B31" s="15"/>
      <c r="C31" s="15"/>
      <c r="D31" s="16"/>
      <c r="E31" s="15"/>
      <c r="F31" s="17"/>
      <c r="G31" s="18" t="str">
        <f t="shared" si="0"/>
        <v/>
      </c>
      <c r="H31" s="19" t="str">
        <f t="shared" si="1"/>
        <v/>
      </c>
      <c r="I31" s="20" t="str">
        <f t="shared" si="2"/>
        <v/>
      </c>
      <c r="J31" s="20" t="str">
        <f t="shared" si="3"/>
        <v/>
      </c>
    </row>
    <row r="32" spans="1:10">
      <c r="A32" s="15"/>
      <c r="B32" s="15"/>
      <c r="C32" s="15"/>
      <c r="D32" s="16"/>
      <c r="E32" s="15"/>
      <c r="F32" s="17"/>
      <c r="G32" s="18" t="str">
        <f t="shared" si="0"/>
        <v/>
      </c>
      <c r="H32" s="19" t="str">
        <f t="shared" si="1"/>
        <v/>
      </c>
      <c r="I32" s="20" t="str">
        <f t="shared" si="2"/>
        <v/>
      </c>
      <c r="J32" s="20" t="str">
        <f t="shared" si="3"/>
        <v/>
      </c>
    </row>
    <row r="33" spans="1:10">
      <c r="A33" s="15"/>
      <c r="B33" s="15"/>
      <c r="C33" s="15"/>
      <c r="D33" s="16"/>
      <c r="E33" s="15"/>
      <c r="F33" s="17"/>
      <c r="G33" s="18" t="str">
        <f t="shared" si="0"/>
        <v/>
      </c>
      <c r="H33" s="19" t="str">
        <f t="shared" si="1"/>
        <v/>
      </c>
      <c r="I33" s="20" t="str">
        <f t="shared" si="2"/>
        <v/>
      </c>
      <c r="J33" s="20" t="str">
        <f t="shared" si="3"/>
        <v/>
      </c>
    </row>
    <row r="34" spans="1:10">
      <c r="A34" s="15"/>
      <c r="B34" s="15"/>
      <c r="C34" s="15"/>
      <c r="D34" s="16"/>
      <c r="E34" s="15"/>
      <c r="F34" s="17"/>
      <c r="G34" s="18" t="str">
        <f t="shared" si="0"/>
        <v/>
      </c>
      <c r="H34" s="19" t="str">
        <f t="shared" si="1"/>
        <v/>
      </c>
      <c r="I34" s="20" t="str">
        <f t="shared" si="2"/>
        <v/>
      </c>
      <c r="J34" s="20" t="str">
        <f t="shared" si="3"/>
        <v/>
      </c>
    </row>
    <row r="35" spans="1:10">
      <c r="A35" s="15"/>
      <c r="B35" s="15"/>
      <c r="C35" s="15"/>
      <c r="D35" s="16"/>
      <c r="E35" s="15"/>
      <c r="F35" s="17"/>
      <c r="G35" s="18" t="str">
        <f t="shared" si="0"/>
        <v/>
      </c>
      <c r="H35" s="19" t="str">
        <f t="shared" si="1"/>
        <v/>
      </c>
      <c r="I35" s="20" t="str">
        <f t="shared" si="2"/>
        <v/>
      </c>
      <c r="J35" s="20" t="str">
        <f t="shared" si="3"/>
        <v/>
      </c>
    </row>
    <row r="36" spans="1:10">
      <c r="A36" s="15"/>
      <c r="B36" s="15"/>
      <c r="C36" s="15"/>
      <c r="D36" s="16"/>
      <c r="E36" s="15"/>
      <c r="F36" s="17"/>
      <c r="G36" s="18" t="str">
        <f t="shared" si="0"/>
        <v/>
      </c>
      <c r="H36" s="19" t="str">
        <f t="shared" si="1"/>
        <v/>
      </c>
      <c r="I36" s="20" t="str">
        <f t="shared" si="2"/>
        <v/>
      </c>
      <c r="J36" s="20" t="str">
        <f t="shared" si="3"/>
        <v/>
      </c>
    </row>
    <row r="37" spans="1:10">
      <c r="A37" s="15"/>
      <c r="B37" s="15"/>
      <c r="C37" s="15"/>
      <c r="D37" s="16"/>
      <c r="E37" s="15"/>
      <c r="F37" s="17"/>
      <c r="G37" s="18" t="str">
        <f t="shared" ref="G37:G68" si="4">IF(OR(D37="",E37="",F37=""),"",E37*F37)</f>
        <v/>
      </c>
      <c r="H37" s="19" t="str">
        <f t="shared" ref="H37:H68" si="5">IF(D37="","",$B$2-D37)</f>
        <v/>
      </c>
      <c r="I37" s="20" t="str">
        <f t="shared" ref="I37:I68" si="6">IF(H37="","",IF(H37&lt;0,"Revisar fecha",IF(H37&lt;=30,"0-30 días",IF(H37&lt;=60,"31-60 días",IF(H37&lt;=90,"61-90 días","Más de 90 días")))))</f>
        <v/>
      </c>
      <c r="J37" s="20" t="str">
        <f t="shared" ref="J37:J68" si="7">IF(I37="","",IF(I37="Revisar fecha","Verificar fecha",IF(I37="0-30 días","Mantener seguimiento",IF(I37="31-60 días","Revisar salida",IF(I37="61-90 días","Frenar compra","Liquidar o reagrupar")))))</f>
        <v/>
      </c>
    </row>
    <row r="38" spans="1:10">
      <c r="A38" s="15"/>
      <c r="B38" s="15"/>
      <c r="C38" s="15"/>
      <c r="D38" s="16"/>
      <c r="E38" s="15"/>
      <c r="F38" s="17"/>
      <c r="G38" s="18" t="str">
        <f t="shared" si="4"/>
        <v/>
      </c>
      <c r="H38" s="19" t="str">
        <f t="shared" si="5"/>
        <v/>
      </c>
      <c r="I38" s="20" t="str">
        <f t="shared" si="6"/>
        <v/>
      </c>
      <c r="J38" s="20" t="str">
        <f t="shared" si="7"/>
        <v/>
      </c>
    </row>
    <row r="39" spans="1:10">
      <c r="A39" s="15"/>
      <c r="B39" s="15"/>
      <c r="C39" s="15"/>
      <c r="D39" s="16"/>
      <c r="E39" s="15"/>
      <c r="F39" s="17"/>
      <c r="G39" s="18" t="str">
        <f t="shared" si="4"/>
        <v/>
      </c>
      <c r="H39" s="19" t="str">
        <f t="shared" si="5"/>
        <v/>
      </c>
      <c r="I39" s="20" t="str">
        <f t="shared" si="6"/>
        <v/>
      </c>
      <c r="J39" s="20" t="str">
        <f t="shared" si="7"/>
        <v/>
      </c>
    </row>
    <row r="40" spans="1:10">
      <c r="A40" s="15"/>
      <c r="B40" s="15"/>
      <c r="C40" s="15"/>
      <c r="D40" s="16"/>
      <c r="E40" s="15"/>
      <c r="F40" s="17"/>
      <c r="G40" s="18" t="str">
        <f t="shared" si="4"/>
        <v/>
      </c>
      <c r="H40" s="19" t="str">
        <f t="shared" si="5"/>
        <v/>
      </c>
      <c r="I40" s="20" t="str">
        <f t="shared" si="6"/>
        <v/>
      </c>
      <c r="J40" s="20" t="str">
        <f t="shared" si="7"/>
        <v/>
      </c>
    </row>
    <row r="41" spans="1:10">
      <c r="A41" s="15"/>
      <c r="B41" s="15"/>
      <c r="C41" s="15"/>
      <c r="D41" s="16"/>
      <c r="E41" s="15"/>
      <c r="F41" s="17"/>
      <c r="G41" s="18" t="str">
        <f t="shared" si="4"/>
        <v/>
      </c>
      <c r="H41" s="19" t="str">
        <f t="shared" si="5"/>
        <v/>
      </c>
      <c r="I41" s="20" t="str">
        <f t="shared" si="6"/>
        <v/>
      </c>
      <c r="J41" s="20" t="str">
        <f t="shared" si="7"/>
        <v/>
      </c>
    </row>
    <row r="42" spans="1:10">
      <c r="A42" s="15"/>
      <c r="B42" s="15"/>
      <c r="C42" s="15"/>
      <c r="D42" s="16"/>
      <c r="E42" s="15"/>
      <c r="F42" s="17"/>
      <c r="G42" s="18" t="str">
        <f t="shared" si="4"/>
        <v/>
      </c>
      <c r="H42" s="19" t="str">
        <f t="shared" si="5"/>
        <v/>
      </c>
      <c r="I42" s="20" t="str">
        <f t="shared" si="6"/>
        <v/>
      </c>
      <c r="J42" s="20" t="str">
        <f t="shared" si="7"/>
        <v/>
      </c>
    </row>
    <row r="43" spans="1:10">
      <c r="A43" s="15"/>
      <c r="B43" s="15"/>
      <c r="C43" s="15"/>
      <c r="D43" s="16"/>
      <c r="E43" s="15"/>
      <c r="F43" s="17"/>
      <c r="G43" s="18" t="str">
        <f t="shared" si="4"/>
        <v/>
      </c>
      <c r="H43" s="19" t="str">
        <f t="shared" si="5"/>
        <v/>
      </c>
      <c r="I43" s="20" t="str">
        <f t="shared" si="6"/>
        <v/>
      </c>
      <c r="J43" s="20" t="str">
        <f t="shared" si="7"/>
        <v/>
      </c>
    </row>
    <row r="44" spans="1:10">
      <c r="A44" s="15"/>
      <c r="B44" s="15"/>
      <c r="C44" s="15"/>
      <c r="D44" s="16"/>
      <c r="E44" s="15"/>
      <c r="F44" s="17"/>
      <c r="G44" s="18" t="str">
        <f t="shared" si="4"/>
        <v/>
      </c>
      <c r="H44" s="19" t="str">
        <f t="shared" si="5"/>
        <v/>
      </c>
      <c r="I44" s="20" t="str">
        <f t="shared" si="6"/>
        <v/>
      </c>
      <c r="J44" s="20" t="str">
        <f t="shared" si="7"/>
        <v/>
      </c>
    </row>
    <row r="45" spans="1:10">
      <c r="A45" s="15"/>
      <c r="B45" s="15"/>
      <c r="C45" s="15"/>
      <c r="D45" s="16"/>
      <c r="E45" s="15"/>
      <c r="F45" s="17"/>
      <c r="G45" s="18" t="str">
        <f t="shared" si="4"/>
        <v/>
      </c>
      <c r="H45" s="19" t="str">
        <f t="shared" si="5"/>
        <v/>
      </c>
      <c r="I45" s="20" t="str">
        <f t="shared" si="6"/>
        <v/>
      </c>
      <c r="J45" s="20" t="str">
        <f t="shared" si="7"/>
        <v/>
      </c>
    </row>
    <row r="46" spans="1:10">
      <c r="A46" s="15"/>
      <c r="B46" s="15"/>
      <c r="C46" s="15"/>
      <c r="D46" s="16"/>
      <c r="E46" s="15"/>
      <c r="F46" s="17"/>
      <c r="G46" s="18" t="str">
        <f t="shared" si="4"/>
        <v/>
      </c>
      <c r="H46" s="19" t="str">
        <f t="shared" si="5"/>
        <v/>
      </c>
      <c r="I46" s="20" t="str">
        <f t="shared" si="6"/>
        <v/>
      </c>
      <c r="J46" s="20" t="str">
        <f t="shared" si="7"/>
        <v/>
      </c>
    </row>
    <row r="47" spans="1:10">
      <c r="A47" s="15"/>
      <c r="B47" s="15"/>
      <c r="C47" s="15"/>
      <c r="D47" s="16"/>
      <c r="E47" s="15"/>
      <c r="F47" s="17"/>
      <c r="G47" s="18" t="str">
        <f t="shared" si="4"/>
        <v/>
      </c>
      <c r="H47" s="19" t="str">
        <f t="shared" si="5"/>
        <v/>
      </c>
      <c r="I47" s="20" t="str">
        <f t="shared" si="6"/>
        <v/>
      </c>
      <c r="J47" s="20" t="str">
        <f t="shared" si="7"/>
        <v/>
      </c>
    </row>
    <row r="48" spans="1:10">
      <c r="A48" s="15"/>
      <c r="B48" s="15"/>
      <c r="C48" s="15"/>
      <c r="D48" s="16"/>
      <c r="E48" s="15"/>
      <c r="F48" s="17"/>
      <c r="G48" s="18" t="str">
        <f t="shared" si="4"/>
        <v/>
      </c>
      <c r="H48" s="19" t="str">
        <f t="shared" si="5"/>
        <v/>
      </c>
      <c r="I48" s="20" t="str">
        <f t="shared" si="6"/>
        <v/>
      </c>
      <c r="J48" s="20" t="str">
        <f t="shared" si="7"/>
        <v/>
      </c>
    </row>
    <row r="49" spans="1:10">
      <c r="A49" s="15"/>
      <c r="B49" s="15"/>
      <c r="C49" s="15"/>
      <c r="D49" s="16"/>
      <c r="E49" s="15"/>
      <c r="F49" s="17"/>
      <c r="G49" s="18" t="str">
        <f t="shared" si="4"/>
        <v/>
      </c>
      <c r="H49" s="19" t="str">
        <f t="shared" si="5"/>
        <v/>
      </c>
      <c r="I49" s="20" t="str">
        <f t="shared" si="6"/>
        <v/>
      </c>
      <c r="J49" s="20" t="str">
        <f t="shared" si="7"/>
        <v/>
      </c>
    </row>
    <row r="50" spans="1:10">
      <c r="A50" s="15"/>
      <c r="B50" s="15"/>
      <c r="C50" s="15"/>
      <c r="D50" s="16"/>
      <c r="E50" s="15"/>
      <c r="F50" s="17"/>
      <c r="G50" s="18" t="str">
        <f t="shared" si="4"/>
        <v/>
      </c>
      <c r="H50" s="19" t="str">
        <f t="shared" si="5"/>
        <v/>
      </c>
      <c r="I50" s="20" t="str">
        <f t="shared" si="6"/>
        <v/>
      </c>
      <c r="J50" s="20" t="str">
        <f t="shared" si="7"/>
        <v/>
      </c>
    </row>
    <row r="51" spans="1:10">
      <c r="A51" s="15"/>
      <c r="B51" s="15"/>
      <c r="C51" s="15"/>
      <c r="D51" s="16"/>
      <c r="E51" s="15"/>
      <c r="F51" s="17"/>
      <c r="G51" s="18" t="str">
        <f t="shared" si="4"/>
        <v/>
      </c>
      <c r="H51" s="19" t="str">
        <f t="shared" si="5"/>
        <v/>
      </c>
      <c r="I51" s="20" t="str">
        <f t="shared" si="6"/>
        <v/>
      </c>
      <c r="J51" s="20" t="str">
        <f t="shared" si="7"/>
        <v/>
      </c>
    </row>
    <row r="52" spans="1:10">
      <c r="A52" s="15"/>
      <c r="B52" s="15"/>
      <c r="C52" s="15"/>
      <c r="D52" s="16"/>
      <c r="E52" s="15"/>
      <c r="F52" s="17"/>
      <c r="G52" s="18" t="str">
        <f t="shared" si="4"/>
        <v/>
      </c>
      <c r="H52" s="19" t="str">
        <f t="shared" si="5"/>
        <v/>
      </c>
      <c r="I52" s="20" t="str">
        <f t="shared" si="6"/>
        <v/>
      </c>
      <c r="J52" s="20" t="str">
        <f t="shared" si="7"/>
        <v/>
      </c>
    </row>
    <row r="53" spans="1:10">
      <c r="A53" s="15"/>
      <c r="B53" s="15"/>
      <c r="C53" s="15"/>
      <c r="D53" s="16"/>
      <c r="E53" s="15"/>
      <c r="F53" s="17"/>
      <c r="G53" s="18" t="str">
        <f t="shared" si="4"/>
        <v/>
      </c>
      <c r="H53" s="19" t="str">
        <f t="shared" si="5"/>
        <v/>
      </c>
      <c r="I53" s="20" t="str">
        <f t="shared" si="6"/>
        <v/>
      </c>
      <c r="J53" s="20" t="str">
        <f t="shared" si="7"/>
        <v/>
      </c>
    </row>
    <row r="54" spans="1:10">
      <c r="A54" s="15"/>
      <c r="B54" s="15"/>
      <c r="C54" s="15"/>
      <c r="D54" s="16"/>
      <c r="E54" s="15"/>
      <c r="F54" s="17"/>
      <c r="G54" s="18" t="str">
        <f t="shared" si="4"/>
        <v/>
      </c>
      <c r="H54" s="19" t="str">
        <f t="shared" si="5"/>
        <v/>
      </c>
      <c r="I54" s="20" t="str">
        <f t="shared" si="6"/>
        <v/>
      </c>
      <c r="J54" s="20" t="str">
        <f t="shared" si="7"/>
        <v/>
      </c>
    </row>
    <row r="55" spans="1:10">
      <c r="A55" s="15"/>
      <c r="B55" s="15"/>
      <c r="C55" s="15"/>
      <c r="D55" s="16"/>
      <c r="E55" s="15"/>
      <c r="F55" s="17"/>
      <c r="G55" s="18" t="str">
        <f t="shared" si="4"/>
        <v/>
      </c>
      <c r="H55" s="19" t="str">
        <f t="shared" si="5"/>
        <v/>
      </c>
      <c r="I55" s="20" t="str">
        <f t="shared" si="6"/>
        <v/>
      </c>
      <c r="J55" s="20" t="str">
        <f t="shared" si="7"/>
        <v/>
      </c>
    </row>
    <row r="56" spans="1:10">
      <c r="A56" s="15"/>
      <c r="B56" s="15"/>
      <c r="C56" s="15"/>
      <c r="D56" s="16"/>
      <c r="E56" s="15"/>
      <c r="F56" s="17"/>
      <c r="G56" s="18" t="str">
        <f t="shared" si="4"/>
        <v/>
      </c>
      <c r="H56" s="19" t="str">
        <f t="shared" si="5"/>
        <v/>
      </c>
      <c r="I56" s="20" t="str">
        <f t="shared" si="6"/>
        <v/>
      </c>
      <c r="J56" s="20" t="str">
        <f t="shared" si="7"/>
        <v/>
      </c>
    </row>
    <row r="57" spans="1:10">
      <c r="A57" s="15"/>
      <c r="B57" s="15"/>
      <c r="C57" s="15"/>
      <c r="D57" s="16"/>
      <c r="E57" s="15"/>
      <c r="F57" s="17"/>
      <c r="G57" s="18" t="str">
        <f t="shared" si="4"/>
        <v/>
      </c>
      <c r="H57" s="19" t="str">
        <f t="shared" si="5"/>
        <v/>
      </c>
      <c r="I57" s="20" t="str">
        <f t="shared" si="6"/>
        <v/>
      </c>
      <c r="J57" s="20" t="str">
        <f t="shared" si="7"/>
        <v/>
      </c>
    </row>
    <row r="58" spans="1:10">
      <c r="A58" s="15"/>
      <c r="B58" s="15"/>
      <c r="C58" s="15"/>
      <c r="D58" s="16"/>
      <c r="E58" s="15"/>
      <c r="F58" s="17"/>
      <c r="G58" s="18" t="str">
        <f t="shared" si="4"/>
        <v/>
      </c>
      <c r="H58" s="19" t="str">
        <f t="shared" si="5"/>
        <v/>
      </c>
      <c r="I58" s="20" t="str">
        <f t="shared" si="6"/>
        <v/>
      </c>
      <c r="J58" s="20" t="str">
        <f t="shared" si="7"/>
        <v/>
      </c>
    </row>
    <row r="59" spans="1:10">
      <c r="A59" s="15"/>
      <c r="B59" s="15"/>
      <c r="C59" s="15"/>
      <c r="D59" s="16"/>
      <c r="E59" s="15"/>
      <c r="F59" s="17"/>
      <c r="G59" s="18" t="str">
        <f t="shared" si="4"/>
        <v/>
      </c>
      <c r="H59" s="19" t="str">
        <f t="shared" si="5"/>
        <v/>
      </c>
      <c r="I59" s="20" t="str">
        <f t="shared" si="6"/>
        <v/>
      </c>
      <c r="J59" s="20" t="str">
        <f t="shared" si="7"/>
        <v/>
      </c>
    </row>
    <row r="60" spans="1:10">
      <c r="A60" s="15"/>
      <c r="B60" s="15"/>
      <c r="C60" s="15"/>
      <c r="D60" s="16"/>
      <c r="E60" s="15"/>
      <c r="F60" s="17"/>
      <c r="G60" s="18" t="str">
        <f t="shared" si="4"/>
        <v/>
      </c>
      <c r="H60" s="19" t="str">
        <f t="shared" si="5"/>
        <v/>
      </c>
      <c r="I60" s="20" t="str">
        <f t="shared" si="6"/>
        <v/>
      </c>
      <c r="J60" s="20" t="str">
        <f t="shared" si="7"/>
        <v/>
      </c>
    </row>
    <row r="61" spans="1:10">
      <c r="A61" s="15"/>
      <c r="B61" s="15"/>
      <c r="C61" s="15"/>
      <c r="D61" s="16"/>
      <c r="E61" s="15"/>
      <c r="F61" s="17"/>
      <c r="G61" s="18" t="str">
        <f t="shared" si="4"/>
        <v/>
      </c>
      <c r="H61" s="19" t="str">
        <f t="shared" si="5"/>
        <v/>
      </c>
      <c r="I61" s="20" t="str">
        <f t="shared" si="6"/>
        <v/>
      </c>
      <c r="J61" s="20" t="str">
        <f t="shared" si="7"/>
        <v/>
      </c>
    </row>
    <row r="62" spans="1:10">
      <c r="A62" s="15"/>
      <c r="B62" s="15"/>
      <c r="C62" s="15"/>
      <c r="D62" s="16"/>
      <c r="E62" s="15"/>
      <c r="F62" s="17"/>
      <c r="G62" s="18" t="str">
        <f t="shared" si="4"/>
        <v/>
      </c>
      <c r="H62" s="19" t="str">
        <f t="shared" si="5"/>
        <v/>
      </c>
      <c r="I62" s="20" t="str">
        <f t="shared" si="6"/>
        <v/>
      </c>
      <c r="J62" s="20" t="str">
        <f t="shared" si="7"/>
        <v/>
      </c>
    </row>
    <row r="63" spans="1:10">
      <c r="A63" s="15"/>
      <c r="B63" s="15"/>
      <c r="C63" s="15"/>
      <c r="D63" s="16"/>
      <c r="E63" s="15"/>
      <c r="F63" s="17"/>
      <c r="G63" s="18" t="str">
        <f t="shared" si="4"/>
        <v/>
      </c>
      <c r="H63" s="19" t="str">
        <f t="shared" si="5"/>
        <v/>
      </c>
      <c r="I63" s="20" t="str">
        <f t="shared" si="6"/>
        <v/>
      </c>
      <c r="J63" s="20" t="str">
        <f t="shared" si="7"/>
        <v/>
      </c>
    </row>
    <row r="64" spans="1:10">
      <c r="A64" s="15"/>
      <c r="B64" s="15"/>
      <c r="C64" s="15"/>
      <c r="D64" s="16"/>
      <c r="E64" s="15"/>
      <c r="F64" s="17"/>
      <c r="G64" s="18" t="str">
        <f t="shared" si="4"/>
        <v/>
      </c>
      <c r="H64" s="19" t="str">
        <f t="shared" si="5"/>
        <v/>
      </c>
      <c r="I64" s="20" t="str">
        <f t="shared" si="6"/>
        <v/>
      </c>
      <c r="J64" s="20" t="str">
        <f t="shared" si="7"/>
        <v/>
      </c>
    </row>
    <row r="65" spans="1:10">
      <c r="A65" s="15"/>
      <c r="B65" s="15"/>
      <c r="C65" s="15"/>
      <c r="D65" s="16"/>
      <c r="E65" s="15"/>
      <c r="F65" s="17"/>
      <c r="G65" s="18" t="str">
        <f t="shared" si="4"/>
        <v/>
      </c>
      <c r="H65" s="19" t="str">
        <f t="shared" si="5"/>
        <v/>
      </c>
      <c r="I65" s="20" t="str">
        <f t="shared" si="6"/>
        <v/>
      </c>
      <c r="J65" s="20" t="str">
        <f t="shared" si="7"/>
        <v/>
      </c>
    </row>
    <row r="66" spans="1:10">
      <c r="A66" s="15"/>
      <c r="B66" s="15"/>
      <c r="C66" s="15"/>
      <c r="D66" s="16"/>
      <c r="E66" s="15"/>
      <c r="F66" s="17"/>
      <c r="G66" s="18" t="str">
        <f t="shared" si="4"/>
        <v/>
      </c>
      <c r="H66" s="19" t="str">
        <f t="shared" si="5"/>
        <v/>
      </c>
      <c r="I66" s="20" t="str">
        <f t="shared" si="6"/>
        <v/>
      </c>
      <c r="J66" s="20" t="str">
        <f t="shared" si="7"/>
        <v/>
      </c>
    </row>
    <row r="67" spans="1:10">
      <c r="A67" s="15"/>
      <c r="B67" s="15"/>
      <c r="C67" s="15"/>
      <c r="D67" s="16"/>
      <c r="E67" s="15"/>
      <c r="F67" s="17"/>
      <c r="G67" s="18" t="str">
        <f t="shared" si="4"/>
        <v/>
      </c>
      <c r="H67" s="19" t="str">
        <f t="shared" si="5"/>
        <v/>
      </c>
      <c r="I67" s="20" t="str">
        <f t="shared" si="6"/>
        <v/>
      </c>
      <c r="J67" s="20" t="str">
        <f t="shared" si="7"/>
        <v/>
      </c>
    </row>
    <row r="68" spans="1:10">
      <c r="A68" s="15"/>
      <c r="B68" s="15"/>
      <c r="C68" s="15"/>
      <c r="D68" s="16"/>
      <c r="E68" s="15"/>
      <c r="F68" s="17"/>
      <c r="G68" s="18" t="str">
        <f t="shared" si="4"/>
        <v/>
      </c>
      <c r="H68" s="19" t="str">
        <f t="shared" si="5"/>
        <v/>
      </c>
      <c r="I68" s="20" t="str">
        <f t="shared" si="6"/>
        <v/>
      </c>
      <c r="J68" s="20" t="str">
        <f t="shared" si="7"/>
        <v/>
      </c>
    </row>
    <row r="69" spans="1:10">
      <c r="A69" s="15"/>
      <c r="B69" s="15"/>
      <c r="C69" s="15"/>
      <c r="D69" s="16"/>
      <c r="E69" s="15"/>
      <c r="F69" s="17"/>
      <c r="G69" s="18" t="str">
        <f t="shared" ref="G69:G100" si="8">IF(OR(D69="",E69="",F69=""),"",E69*F69)</f>
        <v/>
      </c>
      <c r="H69" s="19" t="str">
        <f t="shared" ref="H69:H100" si="9">IF(D69="","",$B$2-D69)</f>
        <v/>
      </c>
      <c r="I69" s="20" t="str">
        <f t="shared" ref="I69:I100" si="10">IF(H69="","",IF(H69&lt;0,"Revisar fecha",IF(H69&lt;=30,"0-30 días",IF(H69&lt;=60,"31-60 días",IF(H69&lt;=90,"61-90 días","Más de 90 días")))))</f>
        <v/>
      </c>
      <c r="J69" s="20" t="str">
        <f t="shared" ref="J69:J100" si="11">IF(I69="","",IF(I69="Revisar fecha","Verificar fecha",IF(I69="0-30 días","Mantener seguimiento",IF(I69="31-60 días","Revisar salida",IF(I69="61-90 días","Frenar compra","Liquidar o reagrupar")))))</f>
        <v/>
      </c>
    </row>
    <row r="70" spans="1:10">
      <c r="A70" s="15"/>
      <c r="B70" s="15"/>
      <c r="C70" s="15"/>
      <c r="D70" s="16"/>
      <c r="E70" s="15"/>
      <c r="F70" s="17"/>
      <c r="G70" s="18" t="str">
        <f t="shared" si="8"/>
        <v/>
      </c>
      <c r="H70" s="19" t="str">
        <f t="shared" si="9"/>
        <v/>
      </c>
      <c r="I70" s="20" t="str">
        <f t="shared" si="10"/>
        <v/>
      </c>
      <c r="J70" s="20" t="str">
        <f t="shared" si="11"/>
        <v/>
      </c>
    </row>
    <row r="71" spans="1:10">
      <c r="A71" s="15"/>
      <c r="B71" s="15"/>
      <c r="C71" s="15"/>
      <c r="D71" s="16"/>
      <c r="E71" s="15"/>
      <c r="F71" s="17"/>
      <c r="G71" s="18" t="str">
        <f t="shared" si="8"/>
        <v/>
      </c>
      <c r="H71" s="19" t="str">
        <f t="shared" si="9"/>
        <v/>
      </c>
      <c r="I71" s="20" t="str">
        <f t="shared" si="10"/>
        <v/>
      </c>
      <c r="J71" s="20" t="str">
        <f t="shared" si="11"/>
        <v/>
      </c>
    </row>
    <row r="72" spans="1:10">
      <c r="A72" s="15"/>
      <c r="B72" s="15"/>
      <c r="C72" s="15"/>
      <c r="D72" s="16"/>
      <c r="E72" s="15"/>
      <c r="F72" s="17"/>
      <c r="G72" s="18" t="str">
        <f t="shared" si="8"/>
        <v/>
      </c>
      <c r="H72" s="19" t="str">
        <f t="shared" si="9"/>
        <v/>
      </c>
      <c r="I72" s="20" t="str">
        <f t="shared" si="10"/>
        <v/>
      </c>
      <c r="J72" s="20" t="str">
        <f t="shared" si="11"/>
        <v/>
      </c>
    </row>
    <row r="73" spans="1:10">
      <c r="A73" s="15"/>
      <c r="B73" s="15"/>
      <c r="C73" s="15"/>
      <c r="D73" s="16"/>
      <c r="E73" s="15"/>
      <c r="F73" s="17"/>
      <c r="G73" s="18" t="str">
        <f t="shared" si="8"/>
        <v/>
      </c>
      <c r="H73" s="19" t="str">
        <f t="shared" si="9"/>
        <v/>
      </c>
      <c r="I73" s="20" t="str">
        <f t="shared" si="10"/>
        <v/>
      </c>
      <c r="J73" s="20" t="str">
        <f t="shared" si="11"/>
        <v/>
      </c>
    </row>
    <row r="74" spans="1:10">
      <c r="A74" s="15"/>
      <c r="B74" s="15"/>
      <c r="C74" s="15"/>
      <c r="D74" s="16"/>
      <c r="E74" s="15"/>
      <c r="F74" s="17"/>
      <c r="G74" s="18" t="str">
        <f t="shared" si="8"/>
        <v/>
      </c>
      <c r="H74" s="19" t="str">
        <f t="shared" si="9"/>
        <v/>
      </c>
      <c r="I74" s="20" t="str">
        <f t="shared" si="10"/>
        <v/>
      </c>
      <c r="J74" s="20" t="str">
        <f t="shared" si="11"/>
        <v/>
      </c>
    </row>
    <row r="75" spans="1:10">
      <c r="A75" s="15"/>
      <c r="B75" s="15"/>
      <c r="C75" s="15"/>
      <c r="D75" s="16"/>
      <c r="E75" s="15"/>
      <c r="F75" s="17"/>
      <c r="G75" s="18" t="str">
        <f t="shared" si="8"/>
        <v/>
      </c>
      <c r="H75" s="19" t="str">
        <f t="shared" si="9"/>
        <v/>
      </c>
      <c r="I75" s="20" t="str">
        <f t="shared" si="10"/>
        <v/>
      </c>
      <c r="J75" s="20" t="str">
        <f t="shared" si="11"/>
        <v/>
      </c>
    </row>
    <row r="76" spans="1:10">
      <c r="A76" s="15"/>
      <c r="B76" s="15"/>
      <c r="C76" s="15"/>
      <c r="D76" s="16"/>
      <c r="E76" s="15"/>
      <c r="F76" s="17"/>
      <c r="G76" s="18" t="str">
        <f t="shared" si="8"/>
        <v/>
      </c>
      <c r="H76" s="19" t="str">
        <f t="shared" si="9"/>
        <v/>
      </c>
      <c r="I76" s="20" t="str">
        <f t="shared" si="10"/>
        <v/>
      </c>
      <c r="J76" s="20" t="str">
        <f t="shared" si="11"/>
        <v/>
      </c>
    </row>
    <row r="77" spans="1:10">
      <c r="A77" s="15"/>
      <c r="B77" s="15"/>
      <c r="C77" s="15"/>
      <c r="D77" s="16"/>
      <c r="E77" s="15"/>
      <c r="F77" s="17"/>
      <c r="G77" s="18" t="str">
        <f t="shared" si="8"/>
        <v/>
      </c>
      <c r="H77" s="19" t="str">
        <f t="shared" si="9"/>
        <v/>
      </c>
      <c r="I77" s="20" t="str">
        <f t="shared" si="10"/>
        <v/>
      </c>
      <c r="J77" s="20" t="str">
        <f t="shared" si="11"/>
        <v/>
      </c>
    </row>
    <row r="78" spans="1:10">
      <c r="A78" s="15"/>
      <c r="B78" s="15"/>
      <c r="C78" s="15"/>
      <c r="D78" s="16"/>
      <c r="E78" s="15"/>
      <c r="F78" s="17"/>
      <c r="G78" s="18" t="str">
        <f t="shared" si="8"/>
        <v/>
      </c>
      <c r="H78" s="19" t="str">
        <f t="shared" si="9"/>
        <v/>
      </c>
      <c r="I78" s="20" t="str">
        <f t="shared" si="10"/>
        <v/>
      </c>
      <c r="J78" s="20" t="str">
        <f t="shared" si="11"/>
        <v/>
      </c>
    </row>
    <row r="79" spans="1:10">
      <c r="A79" s="15"/>
      <c r="B79" s="15"/>
      <c r="C79" s="15"/>
      <c r="D79" s="16"/>
      <c r="E79" s="15"/>
      <c r="F79" s="17"/>
      <c r="G79" s="18" t="str">
        <f t="shared" si="8"/>
        <v/>
      </c>
      <c r="H79" s="19" t="str">
        <f t="shared" si="9"/>
        <v/>
      </c>
      <c r="I79" s="20" t="str">
        <f t="shared" si="10"/>
        <v/>
      </c>
      <c r="J79" s="20" t="str">
        <f t="shared" si="11"/>
        <v/>
      </c>
    </row>
    <row r="80" spans="1:10">
      <c r="A80" s="15"/>
      <c r="B80" s="15"/>
      <c r="C80" s="15"/>
      <c r="D80" s="16"/>
      <c r="E80" s="15"/>
      <c r="F80" s="17"/>
      <c r="G80" s="18" t="str">
        <f t="shared" si="8"/>
        <v/>
      </c>
      <c r="H80" s="19" t="str">
        <f t="shared" si="9"/>
        <v/>
      </c>
      <c r="I80" s="20" t="str">
        <f t="shared" si="10"/>
        <v/>
      </c>
      <c r="J80" s="20" t="str">
        <f t="shared" si="11"/>
        <v/>
      </c>
    </row>
    <row r="81" spans="1:10">
      <c r="A81" s="15"/>
      <c r="B81" s="15"/>
      <c r="C81" s="15"/>
      <c r="D81" s="16"/>
      <c r="E81" s="15"/>
      <c r="F81" s="17"/>
      <c r="G81" s="18" t="str">
        <f t="shared" si="8"/>
        <v/>
      </c>
      <c r="H81" s="19" t="str">
        <f t="shared" si="9"/>
        <v/>
      </c>
      <c r="I81" s="20" t="str">
        <f t="shared" si="10"/>
        <v/>
      </c>
      <c r="J81" s="20" t="str">
        <f t="shared" si="11"/>
        <v/>
      </c>
    </row>
    <row r="82" spans="1:10">
      <c r="A82" s="15"/>
      <c r="B82" s="15"/>
      <c r="C82" s="15"/>
      <c r="D82" s="16"/>
      <c r="E82" s="15"/>
      <c r="F82" s="17"/>
      <c r="G82" s="18" t="str">
        <f t="shared" si="8"/>
        <v/>
      </c>
      <c r="H82" s="19" t="str">
        <f t="shared" si="9"/>
        <v/>
      </c>
      <c r="I82" s="20" t="str">
        <f t="shared" si="10"/>
        <v/>
      </c>
      <c r="J82" s="20" t="str">
        <f t="shared" si="11"/>
        <v/>
      </c>
    </row>
    <row r="83" spans="1:10">
      <c r="A83" s="15"/>
      <c r="B83" s="15"/>
      <c r="C83" s="15"/>
      <c r="D83" s="16"/>
      <c r="E83" s="15"/>
      <c r="F83" s="17"/>
      <c r="G83" s="18" t="str">
        <f t="shared" si="8"/>
        <v/>
      </c>
      <c r="H83" s="19" t="str">
        <f t="shared" si="9"/>
        <v/>
      </c>
      <c r="I83" s="20" t="str">
        <f t="shared" si="10"/>
        <v/>
      </c>
      <c r="J83" s="20" t="str">
        <f t="shared" si="11"/>
        <v/>
      </c>
    </row>
    <row r="84" spans="1:10">
      <c r="A84" s="15"/>
      <c r="B84" s="15"/>
      <c r="C84" s="15"/>
      <c r="D84" s="16"/>
      <c r="E84" s="15"/>
      <c r="F84" s="17"/>
      <c r="G84" s="18" t="str">
        <f t="shared" si="8"/>
        <v/>
      </c>
      <c r="H84" s="19" t="str">
        <f t="shared" si="9"/>
        <v/>
      </c>
      <c r="I84" s="20" t="str">
        <f t="shared" si="10"/>
        <v/>
      </c>
      <c r="J84" s="20" t="str">
        <f t="shared" si="11"/>
        <v/>
      </c>
    </row>
    <row r="85" spans="1:10">
      <c r="A85" s="15"/>
      <c r="B85" s="15"/>
      <c r="C85" s="15"/>
      <c r="D85" s="16"/>
      <c r="E85" s="15"/>
      <c r="F85" s="17"/>
      <c r="G85" s="18" t="str">
        <f t="shared" si="8"/>
        <v/>
      </c>
      <c r="H85" s="19" t="str">
        <f t="shared" si="9"/>
        <v/>
      </c>
      <c r="I85" s="20" t="str">
        <f t="shared" si="10"/>
        <v/>
      </c>
      <c r="J85" s="20" t="str">
        <f t="shared" si="11"/>
        <v/>
      </c>
    </row>
    <row r="86" spans="1:10">
      <c r="A86" s="15"/>
      <c r="B86" s="15"/>
      <c r="C86" s="15"/>
      <c r="D86" s="16"/>
      <c r="E86" s="15"/>
      <c r="F86" s="17"/>
      <c r="G86" s="18" t="str">
        <f t="shared" si="8"/>
        <v/>
      </c>
      <c r="H86" s="19" t="str">
        <f t="shared" si="9"/>
        <v/>
      </c>
      <c r="I86" s="20" t="str">
        <f t="shared" si="10"/>
        <v/>
      </c>
      <c r="J86" s="20" t="str">
        <f t="shared" si="11"/>
        <v/>
      </c>
    </row>
    <row r="87" spans="1:10">
      <c r="A87" s="15"/>
      <c r="B87" s="15"/>
      <c r="C87" s="15"/>
      <c r="D87" s="16"/>
      <c r="E87" s="15"/>
      <c r="F87" s="17"/>
      <c r="G87" s="18" t="str">
        <f t="shared" si="8"/>
        <v/>
      </c>
      <c r="H87" s="19" t="str">
        <f t="shared" si="9"/>
        <v/>
      </c>
      <c r="I87" s="20" t="str">
        <f t="shared" si="10"/>
        <v/>
      </c>
      <c r="J87" s="20" t="str">
        <f t="shared" si="11"/>
        <v/>
      </c>
    </row>
    <row r="88" spans="1:10">
      <c r="A88" s="15"/>
      <c r="B88" s="15"/>
      <c r="C88" s="15"/>
      <c r="D88" s="16"/>
      <c r="E88" s="15"/>
      <c r="F88" s="17"/>
      <c r="G88" s="18" t="str">
        <f t="shared" si="8"/>
        <v/>
      </c>
      <c r="H88" s="19" t="str">
        <f t="shared" si="9"/>
        <v/>
      </c>
      <c r="I88" s="20" t="str">
        <f t="shared" si="10"/>
        <v/>
      </c>
      <c r="J88" s="20" t="str">
        <f t="shared" si="11"/>
        <v/>
      </c>
    </row>
    <row r="89" spans="1:10">
      <c r="A89" s="15"/>
      <c r="B89" s="15"/>
      <c r="C89" s="15"/>
      <c r="D89" s="16"/>
      <c r="E89" s="15"/>
      <c r="F89" s="17"/>
      <c r="G89" s="18" t="str">
        <f t="shared" si="8"/>
        <v/>
      </c>
      <c r="H89" s="19" t="str">
        <f t="shared" si="9"/>
        <v/>
      </c>
      <c r="I89" s="20" t="str">
        <f t="shared" si="10"/>
        <v/>
      </c>
      <c r="J89" s="20" t="str">
        <f t="shared" si="11"/>
        <v/>
      </c>
    </row>
    <row r="90" spans="1:10">
      <c r="A90" s="15"/>
      <c r="B90" s="15"/>
      <c r="C90" s="15"/>
      <c r="D90" s="16"/>
      <c r="E90" s="15"/>
      <c r="F90" s="17"/>
      <c r="G90" s="18" t="str">
        <f t="shared" si="8"/>
        <v/>
      </c>
      <c r="H90" s="19" t="str">
        <f t="shared" si="9"/>
        <v/>
      </c>
      <c r="I90" s="20" t="str">
        <f t="shared" si="10"/>
        <v/>
      </c>
      <c r="J90" s="20" t="str">
        <f t="shared" si="11"/>
        <v/>
      </c>
    </row>
    <row r="91" spans="1:10">
      <c r="A91" s="15"/>
      <c r="B91" s="15"/>
      <c r="C91" s="15"/>
      <c r="D91" s="16"/>
      <c r="E91" s="15"/>
      <c r="F91" s="17"/>
      <c r="G91" s="18" t="str">
        <f t="shared" si="8"/>
        <v/>
      </c>
      <c r="H91" s="19" t="str">
        <f t="shared" si="9"/>
        <v/>
      </c>
      <c r="I91" s="20" t="str">
        <f t="shared" si="10"/>
        <v/>
      </c>
      <c r="J91" s="20" t="str">
        <f t="shared" si="11"/>
        <v/>
      </c>
    </row>
    <row r="92" spans="1:10">
      <c r="A92" s="15"/>
      <c r="B92" s="15"/>
      <c r="C92" s="15"/>
      <c r="D92" s="16"/>
      <c r="E92" s="15"/>
      <c r="F92" s="17"/>
      <c r="G92" s="18" t="str">
        <f t="shared" si="8"/>
        <v/>
      </c>
      <c r="H92" s="19" t="str">
        <f t="shared" si="9"/>
        <v/>
      </c>
      <c r="I92" s="20" t="str">
        <f t="shared" si="10"/>
        <v/>
      </c>
      <c r="J92" s="20" t="str">
        <f t="shared" si="11"/>
        <v/>
      </c>
    </row>
    <row r="93" spans="1:10">
      <c r="A93" s="15"/>
      <c r="B93" s="15"/>
      <c r="C93" s="15"/>
      <c r="D93" s="16"/>
      <c r="E93" s="15"/>
      <c r="F93" s="17"/>
      <c r="G93" s="18" t="str">
        <f t="shared" si="8"/>
        <v/>
      </c>
      <c r="H93" s="19" t="str">
        <f t="shared" si="9"/>
        <v/>
      </c>
      <c r="I93" s="20" t="str">
        <f t="shared" si="10"/>
        <v/>
      </c>
      <c r="J93" s="20" t="str">
        <f t="shared" si="11"/>
        <v/>
      </c>
    </row>
    <row r="94" spans="1:10">
      <c r="A94" s="15"/>
      <c r="B94" s="15"/>
      <c r="C94" s="15"/>
      <c r="D94" s="16"/>
      <c r="E94" s="15"/>
      <c r="F94" s="17"/>
      <c r="G94" s="18" t="str">
        <f t="shared" si="8"/>
        <v/>
      </c>
      <c r="H94" s="19" t="str">
        <f t="shared" si="9"/>
        <v/>
      </c>
      <c r="I94" s="20" t="str">
        <f t="shared" si="10"/>
        <v/>
      </c>
      <c r="J94" s="20" t="str">
        <f t="shared" si="11"/>
        <v/>
      </c>
    </row>
    <row r="95" spans="1:10">
      <c r="A95" s="15"/>
      <c r="B95" s="15"/>
      <c r="C95" s="15"/>
      <c r="D95" s="16"/>
      <c r="E95" s="15"/>
      <c r="F95" s="17"/>
      <c r="G95" s="18" t="str">
        <f t="shared" si="8"/>
        <v/>
      </c>
      <c r="H95" s="19" t="str">
        <f t="shared" si="9"/>
        <v/>
      </c>
      <c r="I95" s="20" t="str">
        <f t="shared" si="10"/>
        <v/>
      </c>
      <c r="J95" s="20" t="str">
        <f t="shared" si="11"/>
        <v/>
      </c>
    </row>
    <row r="96" spans="1:10">
      <c r="A96" s="15"/>
      <c r="B96" s="15"/>
      <c r="C96" s="15"/>
      <c r="D96" s="16"/>
      <c r="E96" s="15"/>
      <c r="F96" s="17"/>
      <c r="G96" s="18" t="str">
        <f t="shared" si="8"/>
        <v/>
      </c>
      <c r="H96" s="19" t="str">
        <f t="shared" si="9"/>
        <v/>
      </c>
      <c r="I96" s="20" t="str">
        <f t="shared" si="10"/>
        <v/>
      </c>
      <c r="J96" s="20" t="str">
        <f t="shared" si="11"/>
        <v/>
      </c>
    </row>
    <row r="97" spans="1:10">
      <c r="A97" s="15"/>
      <c r="B97" s="15"/>
      <c r="C97" s="15"/>
      <c r="D97" s="16"/>
      <c r="E97" s="15"/>
      <c r="F97" s="17"/>
      <c r="G97" s="18" t="str">
        <f t="shared" si="8"/>
        <v/>
      </c>
      <c r="H97" s="19" t="str">
        <f t="shared" si="9"/>
        <v/>
      </c>
      <c r="I97" s="20" t="str">
        <f t="shared" si="10"/>
        <v/>
      </c>
      <c r="J97" s="20" t="str">
        <f t="shared" si="11"/>
        <v/>
      </c>
    </row>
    <row r="98" spans="1:10">
      <c r="A98" s="15"/>
      <c r="B98" s="15"/>
      <c r="C98" s="15"/>
      <c r="D98" s="16"/>
      <c r="E98" s="15"/>
      <c r="F98" s="17"/>
      <c r="G98" s="18" t="str">
        <f t="shared" si="8"/>
        <v/>
      </c>
      <c r="H98" s="19" t="str">
        <f t="shared" si="9"/>
        <v/>
      </c>
      <c r="I98" s="20" t="str">
        <f t="shared" si="10"/>
        <v/>
      </c>
      <c r="J98" s="20" t="str">
        <f t="shared" si="11"/>
        <v/>
      </c>
    </row>
    <row r="99" spans="1:10">
      <c r="A99" s="15"/>
      <c r="B99" s="15"/>
      <c r="C99" s="15"/>
      <c r="D99" s="16"/>
      <c r="E99" s="15"/>
      <c r="F99" s="17"/>
      <c r="G99" s="18" t="str">
        <f t="shared" si="8"/>
        <v/>
      </c>
      <c r="H99" s="19" t="str">
        <f t="shared" si="9"/>
        <v/>
      </c>
      <c r="I99" s="20" t="str">
        <f t="shared" si="10"/>
        <v/>
      </c>
      <c r="J99" s="20" t="str">
        <f t="shared" si="11"/>
        <v/>
      </c>
    </row>
    <row r="100" spans="1:10">
      <c r="A100" s="15"/>
      <c r="B100" s="15"/>
      <c r="C100" s="15"/>
      <c r="D100" s="16"/>
      <c r="E100" s="15"/>
      <c r="F100" s="17"/>
      <c r="G100" s="18" t="str">
        <f t="shared" si="8"/>
        <v/>
      </c>
      <c r="H100" s="19" t="str">
        <f t="shared" si="9"/>
        <v/>
      </c>
      <c r="I100" s="20" t="str">
        <f t="shared" si="10"/>
        <v/>
      </c>
      <c r="J100" s="20" t="str">
        <f t="shared" si="11"/>
        <v/>
      </c>
    </row>
  </sheetData>
  <sheetProtection algorithmName="SHA-512" hashValue="v+JyyIyZCrKI1Jn9za+kKJDkgxkloKLYPNICOO/qPDQ2Vtmx0TapX9kQakF4VT/ijO6HqvgYWhZFbVw9VQaYvQ==" saltValue="Dn9GsfKQ17JMM2f5zCPTrw==" spinCount="100000" sheet="1" objects="1" scenarios="1" formatCells="0" formatColumns="0" formatRows="0" sort="0" autoFilter="0" pivotTables="0"/>
  <mergeCells count="1">
    <mergeCell ref="A1:J1"/>
  </mergeCells>
  <conditionalFormatting sqref="I5:I100">
    <cfRule type="expression" dxfId="17" priority="1">
      <formula>I5="0-30 días"</formula>
    </cfRule>
    <cfRule type="expression" dxfId="16" priority="2">
      <formula>I5="31-60 días"</formula>
    </cfRule>
    <cfRule type="expression" dxfId="15" priority="3">
      <formula>I5="61-90 días"</formula>
    </cfRule>
    <cfRule type="expression" dxfId="14" priority="4">
      <formula>I5="Más de 90 días"</formula>
    </cfRule>
    <cfRule type="expression" dxfId="13" priority="5">
      <formula>I5="0-30 días"</formula>
    </cfRule>
    <cfRule type="expression" dxfId="12" priority="6">
      <formula>I5="31-60 días"</formula>
    </cfRule>
    <cfRule type="expression" dxfId="11" priority="7">
      <formula>I5="61-90 días"</formula>
    </cfRule>
    <cfRule type="expression" dxfId="10" priority="8">
      <formula>I5="Más de 90 días"</formula>
    </cfRule>
  </conditionalFormatting>
  <dataValidations count="1">
    <dataValidation type="list" sqref="C5:C100" xr:uid="{00000000-0002-0000-0200-000000000000}">
      <formula1>$L$1:$L$5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tabSelected="1" workbookViewId="0">
      <selection activeCell="K1" sqref="K1"/>
    </sheetView>
  </sheetViews>
  <sheetFormatPr baseColWidth="10" defaultColWidth="8.796875" defaultRowHeight="13.8"/>
  <cols>
    <col min="1" max="1" width="28.3984375" style="6" customWidth="1"/>
    <col min="2" max="3" width="16" style="6" customWidth="1"/>
    <col min="4" max="4" width="14" style="6" customWidth="1"/>
    <col min="5" max="5" width="8.796875" style="6"/>
    <col min="6" max="6" width="22" style="6" customWidth="1"/>
    <col min="7" max="7" width="26.296875" style="6" customWidth="1"/>
    <col min="8" max="8" width="42.3984375" style="6" customWidth="1"/>
    <col min="9" max="16384" width="8.796875" style="6"/>
  </cols>
  <sheetData>
    <row r="1" spans="1:8" ht="16.8">
      <c r="A1" s="11" t="s">
        <v>72</v>
      </c>
      <c r="B1" s="11"/>
      <c r="C1" s="11"/>
      <c r="D1" s="11"/>
      <c r="E1" s="11"/>
      <c r="F1" s="11"/>
      <c r="G1" s="11"/>
      <c r="H1" s="11"/>
    </row>
    <row r="3" spans="1:8">
      <c r="A3" s="14" t="s">
        <v>17</v>
      </c>
      <c r="B3" s="21">
        <f>Base_Datos!B2</f>
        <v>46203</v>
      </c>
      <c r="F3" s="22" t="s">
        <v>73</v>
      </c>
      <c r="G3" s="22"/>
      <c r="H3" s="22"/>
    </row>
    <row r="4" spans="1:8">
      <c r="A4" s="14" t="s">
        <v>74</v>
      </c>
      <c r="B4" s="23">
        <f>SUM(Base_Datos!G5:G100)</f>
        <v>3600.5</v>
      </c>
      <c r="F4" s="24" t="s">
        <v>75</v>
      </c>
      <c r="G4" s="24"/>
      <c r="H4" s="9" t="s">
        <v>76</v>
      </c>
    </row>
    <row r="5" spans="1:8">
      <c r="A5" s="14" t="s">
        <v>77</v>
      </c>
      <c r="B5" s="25">
        <f>COUNTIF(Base_Datos!I5:I100,"61-90 días")+COUNTIF(Base_Datos!I5:I100,"Más de 90 días")</f>
        <v>4</v>
      </c>
      <c r="F5" s="24" t="s">
        <v>78</v>
      </c>
      <c r="G5" s="24"/>
      <c r="H5" s="9" t="s">
        <v>79</v>
      </c>
    </row>
    <row r="6" spans="1:8">
      <c r="A6" s="14" t="s">
        <v>80</v>
      </c>
      <c r="B6" s="26">
        <f>IF(B4=0,0,(SUMIF(Base_Datos!I5:I100,"61-90 días",Base_Datos!G5:G100)+SUMIF(Base_Datos!I5:I100,"Más de 90 días",Base_Datos!G5:G100))/B4)</f>
        <v>0.57714206360227749</v>
      </c>
      <c r="F6" s="24" t="s">
        <v>81</v>
      </c>
      <c r="G6" s="24"/>
      <c r="H6" s="9" t="s">
        <v>82</v>
      </c>
    </row>
    <row r="7" spans="1:8" ht="14.4">
      <c r="A7" s="27" t="s">
        <v>83</v>
      </c>
      <c r="B7" s="28">
        <f>SUMIF(Base_Datos!I5:I100,"61-90 días",Base_Datos!G5:G100)+SUMIF(Base_Datos!I5:I100,"Más de 90 días",Base_Datos!G5:G100)</f>
        <v>2078</v>
      </c>
      <c r="F7" s="24" t="s">
        <v>84</v>
      </c>
      <c r="G7" s="24"/>
      <c r="H7" s="9" t="s">
        <v>85</v>
      </c>
    </row>
    <row r="8" spans="1:8" ht="27.6">
      <c r="F8" s="24" t="s">
        <v>86</v>
      </c>
      <c r="G8" s="24"/>
      <c r="H8" s="9" t="s">
        <v>87</v>
      </c>
    </row>
    <row r="9" spans="1:8">
      <c r="A9" s="29" t="s">
        <v>52</v>
      </c>
      <c r="B9" s="29" t="s">
        <v>88</v>
      </c>
      <c r="C9" s="29" t="s">
        <v>38</v>
      </c>
      <c r="D9" s="29" t="s">
        <v>89</v>
      </c>
    </row>
    <row r="10" spans="1:8">
      <c r="A10" s="30" t="s">
        <v>90</v>
      </c>
      <c r="B10" s="6">
        <f>COUNTIF(Base_Datos!I5:I100,"0-30 días")</f>
        <v>2</v>
      </c>
      <c r="C10" s="31">
        <f>SUMIF(Base_Datos!I5:I100,"0-30 días",Base_Datos!G5:G100)</f>
        <v>547.5</v>
      </c>
      <c r="D10" s="32">
        <f>IF($B$4=0,0,C10/$B$4)</f>
        <v>0.15206221358144703</v>
      </c>
    </row>
    <row r="11" spans="1:8">
      <c r="A11" s="33" t="s">
        <v>91</v>
      </c>
      <c r="B11" s="6">
        <f>COUNTIF(Base_Datos!I5:I100,"31-60 días")</f>
        <v>2</v>
      </c>
      <c r="C11" s="31">
        <f>SUMIF(Base_Datos!I5:I100,"31-60 días",Base_Datos!G5:G100)</f>
        <v>975</v>
      </c>
      <c r="D11" s="32">
        <f>IF($B$4=0,0,C11/$B$4)</f>
        <v>0.27079572281627551</v>
      </c>
    </row>
    <row r="12" spans="1:8">
      <c r="A12" s="34" t="s">
        <v>92</v>
      </c>
      <c r="B12" s="6">
        <f>COUNTIF(Base_Datos!I5:I100,"61-90 días")</f>
        <v>1</v>
      </c>
      <c r="C12" s="31">
        <f>SUMIF(Base_Datos!I5:I100,"61-90 días",Base_Datos!G5:G100)</f>
        <v>450</v>
      </c>
      <c r="D12" s="32">
        <f>IF($B$4=0,0,C12/$B$4)</f>
        <v>0.12498264129981947</v>
      </c>
    </row>
    <row r="13" spans="1:8">
      <c r="A13" s="35" t="s">
        <v>93</v>
      </c>
      <c r="B13" s="6">
        <f>COUNTIF(Base_Datos!I5:I100,"Más de 90 días")</f>
        <v>3</v>
      </c>
      <c r="C13" s="31">
        <f>SUMIF(Base_Datos!I5:I100,"Más de 90 días",Base_Datos!G5:G100)</f>
        <v>1628</v>
      </c>
      <c r="D13" s="32">
        <f>IF($B$4=0,0,C13/$B$4)</f>
        <v>0.45215942230245798</v>
      </c>
    </row>
  </sheetData>
  <sheetProtection algorithmName="SHA-512" hashValue="HGEaLTqxFY+F3tbcwhY9VUCYB2Alz+bvYwW9ciNvNORmjWK2WjoDH3fBCTkW8ji512ODYniMCnylmVOHjN18lA==" saltValue="gimqu5ekBQtovPfHMzeyKA==" spinCount="100000" sheet="1" objects="1" scenarios="1" formatCells="0" formatColumns="0" formatRows="0" sort="0" autoFilter="0"/>
  <mergeCells count="7">
    <mergeCell ref="F7:G7"/>
    <mergeCell ref="F8:G8"/>
    <mergeCell ref="A1:H1"/>
    <mergeCell ref="F3:H3"/>
    <mergeCell ref="F4:G4"/>
    <mergeCell ref="F5:G5"/>
    <mergeCell ref="F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Glosario</vt:lpstr>
      <vt:lpstr>Base_Datos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2026-04-17T16:24:04Z</dcterms:modified>
</cp:coreProperties>
</file>