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7E6C6D1C-DE91-4D15-9CF1-41FCC60397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Instrucciones" sheetId="1" r:id="rId1"/>
    <sheet name="02_Glosario" sheetId="2" r:id="rId2"/>
    <sheet name="03_Ocupacion" sheetId="3" r:id="rId3"/>
    <sheet name="04_ADR" sheetId="4" r:id="rId4"/>
    <sheet name="05_RevPAR" sheetId="5" r:id="rId5"/>
    <sheet name="06_Cancelaciones" sheetId="6" r:id="rId6"/>
    <sheet name="07_NoShow" sheetId="7" r:id="rId7"/>
    <sheet name="08_EstadiaProm" sheetId="8" r:id="rId8"/>
    <sheet name="09_MezclaCanales" sheetId="9" r:id="rId9"/>
    <sheet name="10_Anticipacion" sheetId="10" r:id="rId10"/>
    <sheet name="11_PrepHabitac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1" l="1"/>
  <c r="F38" i="11" s="1"/>
  <c r="F37" i="11"/>
  <c r="E37" i="11"/>
  <c r="E36" i="11"/>
  <c r="F36" i="11" s="1"/>
  <c r="E35" i="11"/>
  <c r="F35" i="11" s="1"/>
  <c r="F34" i="11"/>
  <c r="E34" i="11"/>
  <c r="F33" i="11"/>
  <c r="E33" i="11"/>
  <c r="E32" i="11"/>
  <c r="F32" i="11" s="1"/>
  <c r="F31" i="11"/>
  <c r="E31" i="11"/>
  <c r="E30" i="11"/>
  <c r="F30" i="11" s="1"/>
  <c r="E29" i="11"/>
  <c r="F29" i="11" s="1"/>
  <c r="F28" i="11"/>
  <c r="E28" i="11"/>
  <c r="F27" i="11"/>
  <c r="E27" i="11"/>
  <c r="F21" i="11"/>
  <c r="F22" i="11" s="1"/>
  <c r="F38" i="10"/>
  <c r="E38" i="10"/>
  <c r="E37" i="10"/>
  <c r="F37" i="10" s="1"/>
  <c r="E36" i="10"/>
  <c r="F36" i="10" s="1"/>
  <c r="F35" i="10"/>
  <c r="E35" i="10"/>
  <c r="F34" i="10"/>
  <c r="E34" i="10"/>
  <c r="E33" i="10"/>
  <c r="F33" i="10" s="1"/>
  <c r="F32" i="10"/>
  <c r="E32" i="10"/>
  <c r="E31" i="10"/>
  <c r="F31" i="10" s="1"/>
  <c r="E30" i="10"/>
  <c r="F30" i="10" s="1"/>
  <c r="F29" i="10"/>
  <c r="E29" i="10"/>
  <c r="F28" i="10"/>
  <c r="E28" i="10"/>
  <c r="E27" i="10"/>
  <c r="F27" i="10" s="1"/>
  <c r="F22" i="10"/>
  <c r="F21" i="10"/>
  <c r="I40" i="9"/>
  <c r="G40" i="9"/>
  <c r="J40" i="9" s="1"/>
  <c r="J39" i="9"/>
  <c r="H39" i="9"/>
  <c r="G39" i="9"/>
  <c r="I39" i="9" s="1"/>
  <c r="H38" i="9"/>
  <c r="G38" i="9"/>
  <c r="J38" i="9" s="1"/>
  <c r="I37" i="9"/>
  <c r="G37" i="9"/>
  <c r="J37" i="9" s="1"/>
  <c r="J36" i="9"/>
  <c r="H36" i="9"/>
  <c r="G36" i="9"/>
  <c r="I36" i="9" s="1"/>
  <c r="G35" i="9"/>
  <c r="J35" i="9" s="1"/>
  <c r="I34" i="9"/>
  <c r="G34" i="9"/>
  <c r="J34" i="9" s="1"/>
  <c r="J33" i="9"/>
  <c r="H33" i="9"/>
  <c r="G33" i="9"/>
  <c r="I33" i="9" s="1"/>
  <c r="G32" i="9"/>
  <c r="J32" i="9" s="1"/>
  <c r="I31" i="9"/>
  <c r="G31" i="9"/>
  <c r="H30" i="9"/>
  <c r="G30" i="9"/>
  <c r="I30" i="9" s="1"/>
  <c r="J30" i="9" s="1"/>
  <c r="G29" i="9"/>
  <c r="F23" i="9"/>
  <c r="F21" i="9"/>
  <c r="F38" i="8"/>
  <c r="E38" i="8"/>
  <c r="F37" i="8"/>
  <c r="E37" i="8"/>
  <c r="E36" i="8"/>
  <c r="F36" i="8" s="1"/>
  <c r="E35" i="8"/>
  <c r="F35" i="8" s="1"/>
  <c r="E34" i="8"/>
  <c r="F34" i="8" s="1"/>
  <c r="E33" i="8"/>
  <c r="F33" i="8" s="1"/>
  <c r="F32" i="8"/>
  <c r="E32" i="8"/>
  <c r="F31" i="8"/>
  <c r="E31" i="8"/>
  <c r="E30" i="8"/>
  <c r="F30" i="8" s="1"/>
  <c r="E29" i="8"/>
  <c r="F29" i="8" s="1"/>
  <c r="E28" i="8"/>
  <c r="F28" i="8" s="1"/>
  <c r="E27" i="8"/>
  <c r="F27" i="8" s="1"/>
  <c r="F22" i="8"/>
  <c r="F21" i="8"/>
  <c r="F38" i="7"/>
  <c r="E38" i="7"/>
  <c r="E37" i="7"/>
  <c r="F37" i="7" s="1"/>
  <c r="E36" i="7"/>
  <c r="F36" i="7" s="1"/>
  <c r="E35" i="7"/>
  <c r="F35" i="7" s="1"/>
  <c r="E34" i="7"/>
  <c r="F34" i="7" s="1"/>
  <c r="F33" i="7"/>
  <c r="E33" i="7"/>
  <c r="F32" i="7"/>
  <c r="E32" i="7"/>
  <c r="E31" i="7"/>
  <c r="F31" i="7" s="1"/>
  <c r="E30" i="7"/>
  <c r="F30" i="7" s="1"/>
  <c r="E29" i="7"/>
  <c r="F29" i="7" s="1"/>
  <c r="E28" i="7"/>
  <c r="F28" i="7" s="1"/>
  <c r="F27" i="7"/>
  <c r="E27" i="7"/>
  <c r="F22" i="7"/>
  <c r="F21" i="7"/>
  <c r="E38" i="6"/>
  <c r="F38" i="6" s="1"/>
  <c r="E37" i="6"/>
  <c r="F37" i="6" s="1"/>
  <c r="E36" i="6"/>
  <c r="F36" i="6" s="1"/>
  <c r="E35" i="6"/>
  <c r="F35" i="6" s="1"/>
  <c r="F34" i="6"/>
  <c r="E34" i="6"/>
  <c r="E33" i="6"/>
  <c r="F33" i="6" s="1"/>
  <c r="E32" i="6"/>
  <c r="F32" i="6" s="1"/>
  <c r="E31" i="6"/>
  <c r="F31" i="6" s="1"/>
  <c r="E30" i="6"/>
  <c r="F30" i="6" s="1"/>
  <c r="E29" i="6"/>
  <c r="F29" i="6" s="1"/>
  <c r="F28" i="6"/>
  <c r="E28" i="6"/>
  <c r="E27" i="6"/>
  <c r="F27" i="6" s="1"/>
  <c r="F21" i="6"/>
  <c r="F22" i="6" s="1"/>
  <c r="E38" i="5"/>
  <c r="F38" i="5" s="1"/>
  <c r="E37" i="5"/>
  <c r="F37" i="5" s="1"/>
  <c r="E36" i="5"/>
  <c r="F36" i="5" s="1"/>
  <c r="F35" i="5"/>
  <c r="E35" i="5"/>
  <c r="E34" i="5"/>
  <c r="F34" i="5" s="1"/>
  <c r="E33" i="5"/>
  <c r="F33" i="5" s="1"/>
  <c r="E32" i="5"/>
  <c r="F32" i="5" s="1"/>
  <c r="E31" i="5"/>
  <c r="F31" i="5" s="1"/>
  <c r="E30" i="5"/>
  <c r="F30" i="5" s="1"/>
  <c r="F29" i="5"/>
  <c r="E29" i="5"/>
  <c r="E28" i="5"/>
  <c r="F28" i="5" s="1"/>
  <c r="E27" i="5"/>
  <c r="F27" i="5" s="1"/>
  <c r="F21" i="5"/>
  <c r="F22" i="5" s="1"/>
  <c r="E38" i="4"/>
  <c r="F38" i="4" s="1"/>
  <c r="E37" i="4"/>
  <c r="F37" i="4" s="1"/>
  <c r="F36" i="4"/>
  <c r="E36" i="4"/>
  <c r="E35" i="4"/>
  <c r="F35" i="4" s="1"/>
  <c r="E34" i="4"/>
  <c r="F34" i="4" s="1"/>
  <c r="E33" i="4"/>
  <c r="F33" i="4" s="1"/>
  <c r="E32" i="4"/>
  <c r="F32" i="4" s="1"/>
  <c r="E31" i="4"/>
  <c r="F31" i="4" s="1"/>
  <c r="F30" i="4"/>
  <c r="E30" i="4"/>
  <c r="E29" i="4"/>
  <c r="F29" i="4" s="1"/>
  <c r="E28" i="4"/>
  <c r="F28" i="4" s="1"/>
  <c r="E27" i="4"/>
  <c r="F27" i="4" s="1"/>
  <c r="F21" i="4"/>
  <c r="F22" i="4" s="1"/>
  <c r="E38" i="3"/>
  <c r="F38" i="3" s="1"/>
  <c r="E37" i="3"/>
  <c r="F37" i="3" s="1"/>
  <c r="E36" i="3"/>
  <c r="F36" i="3" s="1"/>
  <c r="E35" i="3"/>
  <c r="F35" i="3" s="1"/>
  <c r="E34" i="3"/>
  <c r="F34" i="3" s="1"/>
  <c r="E33" i="3"/>
  <c r="F33" i="3" s="1"/>
  <c r="E32" i="3"/>
  <c r="F32" i="3" s="1"/>
  <c r="F31" i="3"/>
  <c r="E31" i="3"/>
  <c r="E30" i="3"/>
  <c r="F30" i="3" s="1"/>
  <c r="E29" i="3"/>
  <c r="F29" i="3" s="1"/>
  <c r="E28" i="3"/>
  <c r="F28" i="3" s="1"/>
  <c r="E27" i="3"/>
  <c r="F27" i="3" s="1"/>
  <c r="F21" i="3"/>
  <c r="F22" i="3" s="1"/>
  <c r="F24" i="9" l="1"/>
  <c r="F22" i="9"/>
  <c r="H31" i="9"/>
  <c r="J31" i="9" s="1"/>
  <c r="H34" i="9"/>
  <c r="H37" i="9"/>
  <c r="H40" i="9"/>
  <c r="H29" i="9"/>
  <c r="H32" i="9"/>
  <c r="H35" i="9"/>
  <c r="I29" i="9"/>
  <c r="J29" i="9" s="1"/>
  <c r="I32" i="9"/>
  <c r="I35" i="9"/>
  <c r="I38" i="9"/>
</calcChain>
</file>

<file path=xl/sharedStrings.xml><?xml version="1.0" encoding="utf-8"?>
<sst xmlns="http://schemas.openxmlformats.org/spreadsheetml/2006/main" count="332" uniqueCount="184">
  <si>
    <t>Plantilla básica de indicadores hoteleros</t>
  </si>
  <si>
    <t>Diseñada para operar con el mínimo de fricción</t>
  </si>
  <si>
    <t>Cómo usar esta plantilla</t>
  </si>
  <si>
    <t>1) Empieza por esta hoja y luego revisa el glosario.</t>
  </si>
  <si>
    <t>2) Después abre solo la hoja del indicador que quieras trabajar.</t>
  </si>
  <si>
    <t>3) El archivo incluye 3 ejemplos por indicador. Úsalos solo como guía y sustitúyelos por los datos reales de tu negocio.</t>
  </si>
  <si>
    <t>4) Edita únicamente las celdas azules. Las demás calculan solas.</t>
  </si>
  <si>
    <t>5) Cada hoja tiene la misma lógica: fórmula, ejemplo, interpretación, calculadora rápida y registro simple.</t>
  </si>
  <si>
    <t>6) Usa un periodo por fila en la tabla de registro: día, semana o mes.</t>
  </si>
  <si>
    <t>Qué significan los colores</t>
  </si>
  <si>
    <t/>
  </si>
  <si>
    <t>Celda azul</t>
  </si>
  <si>
    <t>Dato de entrada</t>
  </si>
  <si>
    <t>Celda gris</t>
  </si>
  <si>
    <t>Texto o apoyo</t>
  </si>
  <si>
    <t>Celda blanca</t>
  </si>
  <si>
    <t>Resultado o fórmula</t>
  </si>
  <si>
    <t>Celda naranja</t>
  </si>
  <si>
    <t>Lectura rápida</t>
  </si>
  <si>
    <t>Estructura de cada hoja</t>
  </si>
  <si>
    <t>Bloque</t>
  </si>
  <si>
    <t>Nombre</t>
  </si>
  <si>
    <t>Para qué sirve</t>
  </si>
  <si>
    <t>Bloque 1</t>
  </si>
  <si>
    <t>Qué mide</t>
  </si>
  <si>
    <t>Explicación breve del indicador</t>
  </si>
  <si>
    <t>Bloque 2</t>
  </si>
  <si>
    <t>Fórmula</t>
  </si>
  <si>
    <t>La fórmula en texto</t>
  </si>
  <si>
    <t>Bloque 3</t>
  </si>
  <si>
    <t>Ejemplo</t>
  </si>
  <si>
    <t>Un ejemplo sencillo ya resuelto</t>
  </si>
  <si>
    <t>Bloque 4</t>
  </si>
  <si>
    <t>Interpretación</t>
  </si>
  <si>
    <t>Cómo leer el resultado</t>
  </si>
  <si>
    <t>Bloque 5</t>
  </si>
  <si>
    <t>Calculadora rápida</t>
  </si>
  <si>
    <t>Para probar un caso inmediato</t>
  </si>
  <si>
    <t>Bloque 6</t>
  </si>
  <si>
    <t>Registro simple</t>
  </si>
  <si>
    <t>Para llevar periodos y comparar</t>
  </si>
  <si>
    <t>Consejo práctico</t>
  </si>
  <si>
    <t>No intentes cargar todo desde el primer día. Empieza por ocupación, ADR, RevPAR, cancelaciones y no-show. Cuando ya tengas ritmo, sigue con el resto.</t>
  </si>
  <si>
    <t>Importante: todas las hojas traen 3 ejemplos de guía (periodos ya diligenciados). Solo reemplaza esos datos por los de tu negocio.</t>
  </si>
  <si>
    <t>Glosario rápido</t>
  </si>
  <si>
    <t>Resumen de qué pide cada indicador y cómo leerlo</t>
  </si>
  <si>
    <t>Indicador</t>
  </si>
  <si>
    <t>Datos que debes cargar</t>
  </si>
  <si>
    <t>Resultado</t>
  </si>
  <si>
    <t>Ocupación</t>
  </si>
  <si>
    <t>% del inventario vendido</t>
  </si>
  <si>
    <t>Habitaciones ocupadas y disponibles</t>
  </si>
  <si>
    <t>%</t>
  </si>
  <si>
    <t>Léela junto con ADR y RevPAR.</t>
  </si>
  <si>
    <t>ADR</t>
  </si>
  <si>
    <t>Ingreso promedio por habitación vendida</t>
  </si>
  <si>
    <t>Ingresos por habitaciones y habitaciones vendidas</t>
  </si>
  <si>
    <t>Moneda local</t>
  </si>
  <si>
    <t>Si baja mucho, puede haber exceso de descuento.</t>
  </si>
  <si>
    <t>RevPAR</t>
  </si>
  <si>
    <t>Ingreso por habitación disponible</t>
  </si>
  <si>
    <t>Ingresos por habitaciones y habitaciones disponibles</t>
  </si>
  <si>
    <t>Une tarifa y ocupación.</t>
  </si>
  <si>
    <t>Cancelaciones</t>
  </si>
  <si>
    <t>% de reservas que se cancelan</t>
  </si>
  <si>
    <t>Reservas canceladas y total de reservas</t>
  </si>
  <si>
    <t>Si sube, la demanda aparente no se concreta.</t>
  </si>
  <si>
    <t>No-show</t>
  </si>
  <si>
    <t>% de reservas confirmadas que no llegan</t>
  </si>
  <si>
    <t>No-show y reservas confirmadas</t>
  </si>
  <si>
    <t>Puede golpear el ingreso del día.</t>
  </si>
  <si>
    <t>Estadía promedio</t>
  </si>
  <si>
    <t>Noches promedio por reserva</t>
  </si>
  <si>
    <t>Noches vendidas y reservas</t>
  </si>
  <si>
    <t>Noches</t>
  </si>
  <si>
    <t>Ayuda a leer rotación y carga operativa.</t>
  </si>
  <si>
    <t>Mezcla de canales</t>
  </si>
  <si>
    <t>Origen de las reservas</t>
  </si>
  <si>
    <t>Directas, OTAs, agencias y otras</t>
  </si>
  <si>
    <t>% por canal</t>
  </si>
  <si>
    <t>Mide dependencia de OTAs y peso del directo.</t>
  </si>
  <si>
    <t>Anticipación</t>
  </si>
  <si>
    <t>Días promedio entre reserva y llegada</t>
  </si>
  <si>
    <t>Suma de días y reservas</t>
  </si>
  <si>
    <t>Días</t>
  </si>
  <si>
    <t>Muestra previsibilidad comercial.</t>
  </si>
  <si>
    <t>Prep. habitaciones</t>
  </si>
  <si>
    <t>Minutos promedio para alistar una habitación</t>
  </si>
  <si>
    <t>Minutos totales y habitaciones preparadas</t>
  </si>
  <si>
    <t>Minutos</t>
  </si>
  <si>
    <t>Conecta housekeeping y disponibilidad.</t>
  </si>
  <si>
    <t>03. Ocupación</t>
  </si>
  <si>
    <t>Edita solo las celdas azules</t>
  </si>
  <si>
    <t>Mide qué porcentaje de habitaciones disponibles logró vender el hotel en un periodo.</t>
  </si>
  <si>
    <t>Ocupación = (Habitaciones ocupadas / Habitaciones disponibles) x 100</t>
  </si>
  <si>
    <t>Ejemplo de aplicación</t>
  </si>
  <si>
    <t>Ejemplo 1 (Ene-2026): 1.240 disponibles y 868 ocupadas = 70,0%
Ejemplo 2 (Feb-2026): 1.120 disponibles y 728 ocupadas = 65,0%
Ejemplo 3 (Mar-2026): 1.240 disponibles y 930 ocupadas = 75,0%</t>
  </si>
  <si>
    <t>Cómo interpretarlo</t>
  </si>
  <si>
    <t>La ocupación muestra qué tan lleno estuvo el hotel. Si sale baja, revisa demanda y canales. Si sale alta, confirma que la tarifa no esté demasiado baja.</t>
  </si>
  <si>
    <t>Debajo verás 3 periodos de ejemplo. Sustitúyelos por los periodos reales del negocio.</t>
  </si>
  <si>
    <t>Habitaciones disponibles</t>
  </si>
  <si>
    <t>Habitaciones ocupadas</t>
  </si>
  <si>
    <t>Registro simple por periodo</t>
  </si>
  <si>
    <t>Periodo</t>
  </si>
  <si>
    <t>Hab. disponibles</t>
  </si>
  <si>
    <t>Hab. ocupadas</t>
  </si>
  <si>
    <t>Lectura</t>
  </si>
  <si>
    <t>Ene-2026</t>
  </si>
  <si>
    <t>Feb-2026</t>
  </si>
  <si>
    <t>Mar-2026</t>
  </si>
  <si>
    <t>04. ADR</t>
  </si>
  <si>
    <t>Mide el ingreso promedio por cada habitación vendida.</t>
  </si>
  <si>
    <t>ADR = Ingresos por habitaciones / Habitaciones vendidas</t>
  </si>
  <si>
    <t>Ejemplo 1 (Ene-2026): 95.480.000 / 868 = 110.000
Ejemplo 2 (Feb-2026): 76.440.000 / 728 = 105.000
Ejemplo 3 (Mar-2026): 106.950.000 / 930 = 115.000</t>
  </si>
  <si>
    <t>El ADR muestra si el hotel vende con buen valor o si llena a punta de descuentos. Léelo junto con ocupación y RevPAR.</t>
  </si>
  <si>
    <t>Ingresos por habitaciones</t>
  </si>
  <si>
    <t>Habitaciones vendidas</t>
  </si>
  <si>
    <t>Ingresos hab.</t>
  </si>
  <si>
    <t>Hab. vendidas</t>
  </si>
  <si>
    <t>05. RevPAR</t>
  </si>
  <si>
    <t>Mide el ingreso por habitación disponible. Combina tarifa y ocupación en un solo indicador.</t>
  </si>
  <si>
    <t>RevPAR = Ingresos por habitaciones / Habitaciones disponibles  |  También: RevPAR = ADR x Ocupación</t>
  </si>
  <si>
    <t>Ejemplo 1 (Ene-2026): 95.480.000 / 1.240 = 77.000
Ejemplo 2 (Feb-2026): 76.440.000 / 1.120 = 68.250
Ejemplo 3 (Mar-2026): 106.950.000 / 1.240 = 86.250</t>
  </si>
  <si>
    <t>El RevPAR ayuda a ver el rendimiento real del inventario. Si no mejora, el problema puede estar en la tarifa, la ocupación o ambas.</t>
  </si>
  <si>
    <t>06. Cancelaciones</t>
  </si>
  <si>
    <t>Mide qué porcentaje de reservas se cancela antes de la llegada.</t>
  </si>
  <si>
    <t>Tasa de cancelación = (Reservas canceladas / Total de reservas) x 100</t>
  </si>
  <si>
    <t>Ejemplo 1 (Ene-2026): 38 / 420 = 9,0%
Ejemplo 2 (Feb-2026): 47 / 360 = 13,1%
Ejemplo 3 (Mar-2026): 41 / 450 = 9,1%</t>
  </si>
  <si>
    <t>Una tasa alta indica que la demanda aparente no se convierte en ocupación real. Revisa políticas, canales y anticipación.</t>
  </si>
  <si>
    <t>Total de reservas</t>
  </si>
  <si>
    <t>Reservas canceladas</t>
  </si>
  <si>
    <t>Total reservas</t>
  </si>
  <si>
    <t>Canceladas</t>
  </si>
  <si>
    <t>Tasa</t>
  </si>
  <si>
    <t>07. No-show</t>
  </si>
  <si>
    <t>Mide qué porcentaje de reservas confirmadas no se presenta y no avisa a tiempo.</t>
  </si>
  <si>
    <t>Tasa de no-show = (Reservas no presentadas / Reservas confirmadas) x 100</t>
  </si>
  <si>
    <t>Ejemplo 1 (Ene-2026): 11 / 382 = 2,9%
Ejemplo 2 (Feb-2026): 18 / 313 = 5,8%
Ejemplo 3 (Mar-2026): 12 / 409 = 2,9%</t>
  </si>
  <si>
    <t>El no-show bloquea inventario y golpea el ingreso del día. Revisa garantías, confirmaciones y riesgo por canal.</t>
  </si>
  <si>
    <t>Reservas confirmadas</t>
  </si>
  <si>
    <t>Reservas conf.</t>
  </si>
  <si>
    <t>08. Estadía promedio</t>
  </si>
  <si>
    <t>Mide cuántas noches se queda, en promedio, cada reserva.</t>
  </si>
  <si>
    <t>Estadía promedio = Total de noches vendidas / Número de reservas</t>
  </si>
  <si>
    <t>Ejemplo 1 (Ene-2026): 868 / 395 = 2,2 noches
Ejemplo 2 (Feb-2026): 728 / 364 = 2,0 noches
Ejemplo 3 (Mar-2026): 930 / 388 = 2,4 noches</t>
  </si>
  <si>
    <t>Una estadía corta aumenta la rotación y la carga operativa. Una más larga puede dar mayor estabilidad, según el tipo de hotel.</t>
  </si>
  <si>
    <t>Noches vendidas</t>
  </si>
  <si>
    <t>Número de reservas</t>
  </si>
  <si>
    <t>Reservas</t>
  </si>
  <si>
    <t>Estadía prom.</t>
  </si>
  <si>
    <t>09. Mezcla de canales</t>
  </si>
  <si>
    <t>Mide de dónde vienen las reservas: canal directo, OTAs, agencias y otros.</t>
  </si>
  <si>
    <t>Participación del canal = (Reservas del canal / Total de reservas) x 100</t>
  </si>
  <si>
    <t>Ejemplo 1 (Ene-2026): 118 directas, 198 OTAs, 63 agencias y 16 otras
Ejemplo 2 (Feb-2026): 102 directas, 189 OTAs, 57 agencias y 16 otras
Ejemplo 3 (Mar-2026): 132 directas, 186 OTAs, 54 agencias y 16 otras</t>
  </si>
  <si>
    <t>Sirve para ver dependencia de intermediarios. No busca eliminar OTAs, sino evitar que el canal directo quede demasiado débil.</t>
  </si>
  <si>
    <t>Reservas directas</t>
  </si>
  <si>
    <t>Total</t>
  </si>
  <si>
    <t>Reservas OTAs</t>
  </si>
  <si>
    <t>% directo</t>
  </si>
  <si>
    <t>Reservas agencias</t>
  </si>
  <si>
    <t>% OTAs</t>
  </si>
  <si>
    <t>Otras reservas</t>
  </si>
  <si>
    <t>Directas</t>
  </si>
  <si>
    <t>OTAs</t>
  </si>
  <si>
    <t>Agencias</t>
  </si>
  <si>
    <t>Otras</t>
  </si>
  <si>
    <t>% Directo</t>
  </si>
  <si>
    <t>10. Anticipación de reserva</t>
  </si>
  <si>
    <t>Mide cuántos días antes de la llegada se realiza, en promedio, una reserva.</t>
  </si>
  <si>
    <t>Anticipación promedio = Suma de días entre fecha de reserva y fecha de llegada / Número de reservas</t>
  </si>
  <si>
    <t>Ejemplo 1 (Ene-2026): 2.765 / 395 = 7,0 días
Ejemplo 2 (Feb-2026): 2.002 / 364 = 5,5 días
Ejemplo 3 (Mar-2026): 3.104 / 388 = 8,0 días</t>
  </si>
  <si>
    <t>Ayuda a entender la previsibilidad de la demanda. Una anticipación muy corta deja menos margen para ajustar tarifas y planificar.</t>
  </si>
  <si>
    <t>Suma de días de anticipación</t>
  </si>
  <si>
    <t>Suma días</t>
  </si>
  <si>
    <t>Anticipación prom.</t>
  </si>
  <si>
    <t>11. Tiempo de preparación de habitaciones</t>
  </si>
  <si>
    <t>Mide cuánto tarda una habitación en quedar lista entre una salida y su nueva disponibilidad.</t>
  </si>
  <si>
    <t>Tiempo promedio de preparación = Minutos totales de alistamiento / Habitaciones preparadas</t>
  </si>
  <si>
    <t>Ejemplo 1 (Ene-2026): 21.450 / 390 = 55,0 min
Ejemplo 2 (Feb-2026): 18.200 / 325 = 56,0 min
Ejemplo 3 (Mar-2026): 22.620 / 390 = 58,0 min</t>
  </si>
  <si>
    <t>Conecta housekeeping, disponibilidad y experiencia del huésped. Si el tiempo sube, revisa carga de trabajo y coordinación con recepción.</t>
  </si>
  <si>
    <t>Minutos totales</t>
  </si>
  <si>
    <t>Habitaciones preparadas</t>
  </si>
  <si>
    <t>Hab. preparadas</t>
  </si>
  <si>
    <t>Tiempo prom.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</si>
</sst>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8"/>
      <color rgb="FF1F4E78"/>
      <name val="Calibri"/>
    </font>
    <font>
      <i/>
      <sz val="11"/>
      <color rgb="FF666666"/>
      <name val="Calibri"/>
    </font>
    <font>
      <b/>
      <sz val="11"/>
      <color rgb="FF1F4E78"/>
      <name val="Calibri"/>
    </font>
    <font>
      <sz val="10"/>
      <color rgb="FF000000"/>
      <name val="Calibri"/>
    </font>
    <font>
      <i/>
      <sz val="10"/>
      <color rgb="FF666666"/>
      <name val="Calibri"/>
    </font>
    <font>
      <sz val="10"/>
      <color rgb="FF0000FF"/>
      <name val="Calibri"/>
    </font>
    <font>
      <b/>
      <sz val="10"/>
      <color rgb="FF7F6000"/>
      <name val="Calibri"/>
    </font>
    <font>
      <b/>
      <sz val="9"/>
      <color rgb="FF7F6000"/>
      <name val="Calibri"/>
    </font>
    <font>
      <b/>
      <sz val="10"/>
      <color rgb="FF000000"/>
      <name val="Calibri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7E6E6"/>
      </patternFill>
    </fill>
    <fill>
      <patternFill patternType="solid">
        <fgColor rgb="FFFCE4D6"/>
      </patternFill>
    </fill>
    <fill>
      <patternFill patternType="solid">
        <fgColor rgb="FFD9E1F2"/>
      </patternFill>
    </fill>
    <fill>
      <patternFill patternType="solid">
        <fgColor rgb="FFF7F7F7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 style="thin">
        <color rgb="FFD0D0D0"/>
      </bottom>
      <diagonal/>
    </border>
    <border>
      <left/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0" fontId="9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3" fontId="9" fillId="8" borderId="1" xfId="0" applyNumberFormat="1" applyFont="1" applyFill="1" applyBorder="1" applyAlignment="1">
      <alignment wrapText="1"/>
    </xf>
    <xf numFmtId="3" fontId="4" fillId="8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wrapText="1"/>
    </xf>
    <xf numFmtId="0" fontId="0" fillId="0" borderId="0" xfId="0"/>
    <xf numFmtId="0" fontId="7" fillId="7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1" fillId="9" borderId="0" xfId="0" applyFont="1" applyFill="1" applyAlignment="1">
      <alignment horizontal="left" vertical="center"/>
    </xf>
    <xf numFmtId="0" fontId="10" fillId="9" borderId="0" xfId="0" applyFont="1" applyFill="1"/>
    <xf numFmtId="0" fontId="2" fillId="0" borderId="0" xfId="0" applyFont="1" applyAlignment="1">
      <alignment vertical="top"/>
    </xf>
    <xf numFmtId="0" fontId="11" fillId="9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/>
    </xf>
    <xf numFmtId="0" fontId="0" fillId="0" borderId="0" xfId="0" applyAlignment="1"/>
    <xf numFmtId="0" fontId="0" fillId="0" borderId="0" xfId="0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1" fillId="9" borderId="0" xfId="0" applyFont="1" applyFill="1" applyAlignment="1" applyProtection="1">
      <alignment horizontal="left" vertical="center"/>
      <protection locked="0"/>
    </xf>
    <xf numFmtId="0" fontId="10" fillId="9" borderId="0" xfId="0" applyFont="1" applyFill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9" fillId="8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4" fillId="8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3" fontId="9" fillId="8" borderId="1" xfId="0" applyNumberFormat="1" applyFont="1" applyFill="1" applyBorder="1" applyAlignment="1" applyProtection="1">
      <alignment wrapText="1"/>
      <protection locked="0"/>
    </xf>
    <xf numFmtId="3" fontId="4" fillId="0" borderId="1" xfId="0" applyNumberFormat="1" applyFont="1" applyBorder="1" applyAlignment="1" applyProtection="1">
      <alignment wrapText="1"/>
      <protection locked="0"/>
    </xf>
    <xf numFmtId="3" fontId="4" fillId="8" borderId="1" xfId="0" applyNumberFormat="1" applyFont="1" applyFill="1" applyBorder="1" applyAlignment="1" applyProtection="1">
      <alignment wrapText="1"/>
      <protection locked="0"/>
    </xf>
    <xf numFmtId="3" fontId="6" fillId="2" borderId="1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vertical="top"/>
      <protection locked="0"/>
    </xf>
    <xf numFmtId="165" fontId="4" fillId="0" borderId="1" xfId="0" applyNumberFormat="1" applyFont="1" applyBorder="1" applyAlignment="1" applyProtection="1">
      <alignment wrapText="1"/>
      <protection locked="0"/>
    </xf>
    <xf numFmtId="1" fontId="4" fillId="0" borderId="1" xfId="0" applyNumberFormat="1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743242</xdr:colOff>
      <xdr:row>2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CBDB42-4537-4625-A892-2F9B94C7D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5075" y="0"/>
          <a:ext cx="2114842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0</xdr:row>
      <xdr:rowOff>0</xdr:rowOff>
    </xdr:from>
    <xdr:to>
      <xdr:col>11</xdr:col>
      <xdr:colOff>129832</xdr:colOff>
      <xdr:row>2</xdr:row>
      <xdr:rowOff>97155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2F61B2-E12C-44A2-B50C-DAC91A751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0325" y="0"/>
          <a:ext cx="2130082" cy="57340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19342</xdr:colOff>
      <xdr:row>2</xdr:row>
      <xdr:rowOff>97155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C119B6-B852-4A02-8B70-9236FB2B8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6025" y="0"/>
          <a:ext cx="2133892" cy="569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186982</xdr:colOff>
      <xdr:row>2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E98AC0-BEDA-4FFF-A4F1-C964B46A1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2675" y="0"/>
          <a:ext cx="2111032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606082</xdr:colOff>
      <xdr:row>2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6F2300-7B65-4F6D-BD5D-55A7D1D0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6025" y="0"/>
          <a:ext cx="2111032" cy="58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0</xdr:row>
      <xdr:rowOff>28575</xdr:rowOff>
    </xdr:from>
    <xdr:to>
      <xdr:col>11</xdr:col>
      <xdr:colOff>19342</xdr:colOff>
      <xdr:row>2</xdr:row>
      <xdr:rowOff>135255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298C3-F232-4039-A2FB-41DE9914B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5550" y="28575"/>
          <a:ext cx="2111032" cy="5867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659130</xdr:colOff>
      <xdr:row>0</xdr:row>
      <xdr:rowOff>11430</xdr:rowOff>
    </xdr:from>
    <xdr:to>
      <xdr:col>10</xdr:col>
      <xdr:colOff>449872</xdr:colOff>
      <xdr:row>2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CD955D-CC0C-445B-82DA-535589C31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6005" y="11430"/>
          <a:ext cx="2114842" cy="5753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1314742</xdr:colOff>
      <xdr:row>2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97B9D6-E314-4989-9D82-CF5EDC4E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6875" y="0"/>
          <a:ext cx="2118652" cy="581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15532</xdr:colOff>
      <xdr:row>2</xdr:row>
      <xdr:rowOff>97155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0C6EA0-F15D-490D-A572-91DC6FC4C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6025" y="0"/>
          <a:ext cx="2130082" cy="5734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19342</xdr:colOff>
      <xdr:row>2</xdr:row>
      <xdr:rowOff>97155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5B2F37-45BF-490A-94DF-0EAEE75D5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6025" y="0"/>
          <a:ext cx="2133892" cy="5695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19342</xdr:colOff>
      <xdr:row>2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7C826E-D0DA-467F-BDD3-37B085811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6025" y="0"/>
          <a:ext cx="2133892" cy="56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"/>
  <sheetViews>
    <sheetView showGridLines="0" tabSelected="1" workbookViewId="0">
      <selection activeCell="B30" sqref="B30:H30"/>
    </sheetView>
  </sheetViews>
  <sheetFormatPr baseColWidth="10" defaultColWidth="8.88671875" defaultRowHeight="14.4" x14ac:dyDescent="0.3"/>
  <cols>
    <col min="1" max="1" width="4" customWidth="1"/>
    <col min="2" max="2" width="28" customWidth="1"/>
    <col min="3" max="6" width="20" customWidth="1"/>
    <col min="7" max="8" width="16" customWidth="1"/>
  </cols>
  <sheetData>
    <row r="2" spans="2:8" ht="23.4" x14ac:dyDescent="0.3">
      <c r="B2" s="26" t="s">
        <v>0</v>
      </c>
    </row>
    <row r="3" spans="2:8" ht="28.8" x14ac:dyDescent="0.3">
      <c r="B3" s="2" t="s">
        <v>1</v>
      </c>
    </row>
    <row r="5" spans="2:8" x14ac:dyDescent="0.3">
      <c r="B5" s="27" t="s">
        <v>2</v>
      </c>
      <c r="C5" s="28"/>
      <c r="D5" s="28"/>
      <c r="E5" s="28"/>
      <c r="F5" s="28"/>
      <c r="G5" s="28"/>
      <c r="H5" s="28"/>
    </row>
    <row r="6" spans="2:8" x14ac:dyDescent="0.3">
      <c r="B6" s="25" t="s">
        <v>3</v>
      </c>
    </row>
    <row r="7" spans="2:8" x14ac:dyDescent="0.3">
      <c r="B7" s="25" t="s">
        <v>4</v>
      </c>
    </row>
    <row r="8" spans="2:8" x14ac:dyDescent="0.3">
      <c r="B8" s="25" t="s">
        <v>5</v>
      </c>
    </row>
    <row r="9" spans="2:8" x14ac:dyDescent="0.3">
      <c r="B9" s="25" t="s">
        <v>6</v>
      </c>
    </row>
    <row r="10" spans="2:8" x14ac:dyDescent="0.3">
      <c r="B10" s="25" t="s">
        <v>7</v>
      </c>
    </row>
    <row r="11" spans="2:8" x14ac:dyDescent="0.3">
      <c r="B11" s="25" t="s">
        <v>8</v>
      </c>
    </row>
    <row r="13" spans="2:8" x14ac:dyDescent="0.3">
      <c r="B13" s="27" t="s">
        <v>9</v>
      </c>
      <c r="C13" s="28"/>
      <c r="D13" s="28"/>
      <c r="E13" s="28"/>
    </row>
    <row r="14" spans="2:8" x14ac:dyDescent="0.3">
      <c r="B14" s="3" t="s">
        <v>10</v>
      </c>
      <c r="C14" s="4" t="s">
        <v>11</v>
      </c>
      <c r="D14" s="4" t="s">
        <v>12</v>
      </c>
    </row>
    <row r="15" spans="2:8" x14ac:dyDescent="0.3">
      <c r="B15" s="5" t="s">
        <v>10</v>
      </c>
      <c r="C15" s="4" t="s">
        <v>13</v>
      </c>
      <c r="D15" s="4" t="s">
        <v>14</v>
      </c>
    </row>
    <row r="16" spans="2:8" x14ac:dyDescent="0.3">
      <c r="B16" s="4" t="s">
        <v>10</v>
      </c>
      <c r="C16" s="4" t="s">
        <v>15</v>
      </c>
      <c r="D16" s="4" t="s">
        <v>16</v>
      </c>
    </row>
    <row r="17" spans="2:8" x14ac:dyDescent="0.3">
      <c r="B17" s="6" t="s">
        <v>10</v>
      </c>
      <c r="C17" s="4" t="s">
        <v>17</v>
      </c>
      <c r="D17" s="4" t="s">
        <v>18</v>
      </c>
    </row>
    <row r="20" spans="2:8" x14ac:dyDescent="0.3">
      <c r="B20" s="27" t="s">
        <v>19</v>
      </c>
      <c r="C20" s="28"/>
      <c r="D20" s="28"/>
      <c r="E20" s="28"/>
      <c r="F20" s="27"/>
      <c r="G20" s="28"/>
      <c r="H20" s="28"/>
    </row>
    <row r="21" spans="2:8" x14ac:dyDescent="0.3">
      <c r="B21" s="7" t="s">
        <v>20</v>
      </c>
      <c r="C21" s="7" t="s">
        <v>21</v>
      </c>
      <c r="D21" s="7" t="s">
        <v>22</v>
      </c>
    </row>
    <row r="22" spans="2:8" x14ac:dyDescent="0.3">
      <c r="B22" s="4" t="s">
        <v>23</v>
      </c>
      <c r="C22" s="4" t="s">
        <v>24</v>
      </c>
      <c r="D22" s="17" t="s">
        <v>25</v>
      </c>
      <c r="E22" s="18"/>
      <c r="F22" s="18"/>
      <c r="G22" s="19"/>
    </row>
    <row r="23" spans="2:8" x14ac:dyDescent="0.3">
      <c r="B23" s="4" t="s">
        <v>26</v>
      </c>
      <c r="C23" s="4" t="s">
        <v>27</v>
      </c>
      <c r="D23" s="17" t="s">
        <v>28</v>
      </c>
      <c r="E23" s="18"/>
      <c r="F23" s="18"/>
      <c r="G23" s="19"/>
    </row>
    <row r="24" spans="2:8" x14ac:dyDescent="0.3">
      <c r="B24" s="4" t="s">
        <v>29</v>
      </c>
      <c r="C24" s="4" t="s">
        <v>30</v>
      </c>
      <c r="D24" s="17" t="s">
        <v>31</v>
      </c>
      <c r="E24" s="18"/>
      <c r="F24" s="18"/>
      <c r="G24" s="19"/>
    </row>
    <row r="25" spans="2:8" x14ac:dyDescent="0.3">
      <c r="B25" s="4" t="s">
        <v>32</v>
      </c>
      <c r="C25" s="4" t="s">
        <v>33</v>
      </c>
      <c r="D25" s="17" t="s">
        <v>34</v>
      </c>
      <c r="E25" s="18"/>
      <c r="F25" s="18"/>
      <c r="G25" s="19"/>
    </row>
    <row r="26" spans="2:8" x14ac:dyDescent="0.3">
      <c r="B26" s="4" t="s">
        <v>35</v>
      </c>
      <c r="C26" s="4" t="s">
        <v>36</v>
      </c>
      <c r="D26" s="17" t="s">
        <v>37</v>
      </c>
      <c r="E26" s="18"/>
      <c r="F26" s="18"/>
      <c r="G26" s="19"/>
    </row>
    <row r="27" spans="2:8" x14ac:dyDescent="0.3">
      <c r="B27" s="4" t="s">
        <v>38</v>
      </c>
      <c r="C27" s="4" t="s">
        <v>39</v>
      </c>
      <c r="D27" s="17" t="s">
        <v>40</v>
      </c>
      <c r="E27" s="18"/>
      <c r="F27" s="18"/>
      <c r="G27" s="19"/>
    </row>
    <row r="30" spans="2:8" x14ac:dyDescent="0.3">
      <c r="B30" s="27" t="s">
        <v>41</v>
      </c>
      <c r="C30" s="28"/>
      <c r="D30" s="28"/>
      <c r="E30" s="28"/>
      <c r="F30" s="27"/>
      <c r="G30" s="28"/>
      <c r="H30" s="28"/>
    </row>
    <row r="31" spans="2:8" x14ac:dyDescent="0.3">
      <c r="B31" s="20" t="s">
        <v>42</v>
      </c>
      <c r="C31" s="21"/>
      <c r="D31" s="21"/>
      <c r="E31" s="21"/>
      <c r="F31" s="21"/>
      <c r="G31" s="21"/>
      <c r="H31" s="21"/>
    </row>
    <row r="32" spans="2:8" x14ac:dyDescent="0.3">
      <c r="B32" s="21"/>
      <c r="C32" s="21"/>
      <c r="D32" s="21"/>
      <c r="E32" s="21"/>
      <c r="F32" s="21"/>
      <c r="G32" s="21"/>
      <c r="H32" s="21"/>
    </row>
    <row r="33" spans="2:8" x14ac:dyDescent="0.3">
      <c r="B33" s="21"/>
      <c r="C33" s="21"/>
      <c r="D33" s="21"/>
      <c r="E33" s="21"/>
      <c r="F33" s="21"/>
      <c r="G33" s="21"/>
      <c r="H33" s="21"/>
    </row>
    <row r="34" spans="2:8" ht="19.95" customHeight="1" x14ac:dyDescent="0.3">
      <c r="B34" s="22" t="s">
        <v>43</v>
      </c>
      <c r="C34" s="21"/>
      <c r="D34" s="21"/>
      <c r="E34" s="21"/>
      <c r="F34" s="21"/>
      <c r="G34" s="21"/>
      <c r="H34" s="21"/>
    </row>
    <row r="35" spans="2:8" ht="19.95" customHeight="1" x14ac:dyDescent="0.3">
      <c r="B35" s="21"/>
      <c r="C35" s="21"/>
      <c r="D35" s="21"/>
      <c r="E35" s="21"/>
      <c r="F35" s="21"/>
      <c r="G35" s="21"/>
      <c r="H35" s="21"/>
    </row>
  </sheetData>
  <sheetProtection algorithmName="SHA-512" hashValue="iPRXWVcY12u0Qn+LDPjbkLv0rTZNQJTgFkyNgkoY2icN/JNKX72GIt6Yy8si53TbGbVDhGcrGU85ptHUbHvCRw==" saltValue="pIUZ2tWWGkTiip+gcSscAA==" spinCount="100000" sheet="1" objects="1" scenarios="1"/>
  <mergeCells count="14">
    <mergeCell ref="B34:H35"/>
    <mergeCell ref="D27:G27"/>
    <mergeCell ref="B5:H5"/>
    <mergeCell ref="B20:E20"/>
    <mergeCell ref="F20:H20"/>
    <mergeCell ref="B30:E30"/>
    <mergeCell ref="F30:H30"/>
    <mergeCell ref="D22:G22"/>
    <mergeCell ref="D23:G23"/>
    <mergeCell ref="B31:H33"/>
    <mergeCell ref="D26:G26"/>
    <mergeCell ref="B13:E13"/>
    <mergeCell ref="D25:G25"/>
    <mergeCell ref="D24:G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H38"/>
  <sheetViews>
    <sheetView showGridLines="0" workbookViewId="0">
      <selection activeCell="H35" sqref="H35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2" spans="2:8" ht="23.4" x14ac:dyDescent="0.3">
      <c r="B2" s="26" t="s">
        <v>167</v>
      </c>
    </row>
    <row r="3" spans="2:8" x14ac:dyDescent="0.3">
      <c r="B3" s="31" t="s">
        <v>92</v>
      </c>
    </row>
    <row r="5" spans="2:8" x14ac:dyDescent="0.3">
      <c r="B5" s="27" t="s">
        <v>24</v>
      </c>
      <c r="C5" s="28"/>
      <c r="D5" s="28"/>
      <c r="E5" s="28"/>
      <c r="F5" s="28"/>
      <c r="G5" s="28"/>
      <c r="H5" s="28"/>
    </row>
    <row r="6" spans="2:8" x14ac:dyDescent="0.3">
      <c r="B6" s="20" t="s">
        <v>168</v>
      </c>
      <c r="C6" s="21"/>
      <c r="D6" s="21"/>
      <c r="E6" s="21"/>
      <c r="F6" s="21"/>
      <c r="G6" s="21"/>
      <c r="H6" s="21"/>
    </row>
    <row r="8" spans="2:8" x14ac:dyDescent="0.3">
      <c r="B8" s="27" t="s">
        <v>27</v>
      </c>
      <c r="C8" s="28"/>
      <c r="D8" s="28"/>
      <c r="E8" s="28"/>
      <c r="F8" s="28"/>
      <c r="G8" s="28"/>
      <c r="H8" s="28"/>
    </row>
    <row r="9" spans="2:8" x14ac:dyDescent="0.3">
      <c r="B9" s="20" t="s">
        <v>169</v>
      </c>
      <c r="C9" s="21"/>
      <c r="D9" s="21"/>
      <c r="E9" s="21"/>
      <c r="F9" s="21"/>
      <c r="G9" s="21"/>
      <c r="H9" s="21"/>
    </row>
    <row r="11" spans="2:8" x14ac:dyDescent="0.3">
      <c r="B11" s="27" t="s">
        <v>95</v>
      </c>
      <c r="C11" s="28"/>
      <c r="D11" s="28"/>
      <c r="E11" s="28"/>
      <c r="F11" s="28"/>
      <c r="G11" s="28"/>
      <c r="H11" s="28"/>
    </row>
    <row r="12" spans="2:8" ht="42" customHeight="1" x14ac:dyDescent="0.3">
      <c r="B12" s="24" t="s">
        <v>170</v>
      </c>
      <c r="C12" s="21"/>
      <c r="D12" s="21"/>
      <c r="E12" s="21"/>
      <c r="F12" s="21"/>
      <c r="G12" s="21"/>
      <c r="H12" s="21"/>
    </row>
    <row r="13" spans="2:8" ht="25.95" customHeight="1" x14ac:dyDescent="0.3">
      <c r="B13" s="21"/>
      <c r="C13" s="21"/>
      <c r="D13" s="21"/>
      <c r="E13" s="21"/>
      <c r="F13" s="21"/>
      <c r="G13" s="21"/>
      <c r="H13" s="21"/>
    </row>
    <row r="15" spans="2:8" x14ac:dyDescent="0.3">
      <c r="B15" s="27" t="s">
        <v>97</v>
      </c>
      <c r="C15" s="28"/>
      <c r="D15" s="28"/>
      <c r="E15" s="28"/>
      <c r="F15" s="28"/>
      <c r="G15" s="28"/>
      <c r="H15" s="28"/>
    </row>
    <row r="16" spans="2:8" x14ac:dyDescent="0.3">
      <c r="B16" s="20" t="s">
        <v>171</v>
      </c>
      <c r="C16" s="21"/>
      <c r="D16" s="21"/>
      <c r="E16" s="21"/>
      <c r="F16" s="21"/>
      <c r="G16" s="21"/>
      <c r="H16" s="21"/>
    </row>
    <row r="17" spans="2:8" x14ac:dyDescent="0.3">
      <c r="B17" s="21"/>
      <c r="C17" s="21"/>
      <c r="D17" s="21"/>
      <c r="E17" s="21"/>
      <c r="F17" s="21"/>
      <c r="G17" s="21"/>
      <c r="H17" s="21"/>
    </row>
    <row r="18" spans="2:8" x14ac:dyDescent="0.3">
      <c r="B18" s="21"/>
      <c r="C18" s="21"/>
      <c r="D18" s="21"/>
      <c r="E18" s="21"/>
      <c r="F18" s="21"/>
      <c r="G18" s="21"/>
      <c r="H18" s="21"/>
    </row>
    <row r="19" spans="2:8" x14ac:dyDescent="0.3">
      <c r="B19" s="23" t="s">
        <v>99</v>
      </c>
      <c r="C19" s="21"/>
      <c r="D19" s="21"/>
      <c r="E19" s="21"/>
      <c r="F19" s="21"/>
      <c r="G19" s="21"/>
      <c r="H19" s="21"/>
    </row>
    <row r="20" spans="2:8" x14ac:dyDescent="0.3">
      <c r="B20" s="27" t="s">
        <v>36</v>
      </c>
      <c r="C20" s="28"/>
      <c r="D20" s="28"/>
      <c r="E20" s="28"/>
      <c r="F20" s="28"/>
      <c r="G20" s="28"/>
      <c r="H20" s="28"/>
    </row>
    <row r="21" spans="2:8" ht="28.8" x14ac:dyDescent="0.3">
      <c r="B21" s="9" t="s">
        <v>172</v>
      </c>
      <c r="C21" s="15">
        <v>2765</v>
      </c>
      <c r="E21" s="9" t="s">
        <v>48</v>
      </c>
      <c r="F21" s="12">
        <f>IFERROR(C21/C22,"")</f>
        <v>7</v>
      </c>
    </row>
    <row r="22" spans="2:8" x14ac:dyDescent="0.3">
      <c r="B22" s="9" t="s">
        <v>147</v>
      </c>
      <c r="C22" s="13">
        <v>395</v>
      </c>
      <c r="E22" s="9" t="s">
        <v>18</v>
      </c>
      <c r="F22" s="11" t="str">
        <f>IF(F21="","Completa los datos",IF(F21&lt;3,"Muy corta",IF(F21&lt;10,"Media","Buena anticipación")))</f>
        <v>Media</v>
      </c>
    </row>
    <row r="25" spans="2:8" x14ac:dyDescent="0.3">
      <c r="B25" s="27" t="s">
        <v>102</v>
      </c>
      <c r="C25" s="28"/>
      <c r="D25" s="28"/>
      <c r="E25" s="28"/>
      <c r="F25" s="28"/>
      <c r="G25" s="28"/>
      <c r="H25" s="28"/>
    </row>
    <row r="26" spans="2:8" x14ac:dyDescent="0.3">
      <c r="B26" s="7" t="s">
        <v>103</v>
      </c>
      <c r="C26" s="7" t="s">
        <v>173</v>
      </c>
      <c r="D26" s="7" t="s">
        <v>148</v>
      </c>
      <c r="E26" s="7" t="s">
        <v>174</v>
      </c>
      <c r="F26" s="7" t="s">
        <v>106</v>
      </c>
    </row>
    <row r="27" spans="2:8" x14ac:dyDescent="0.3">
      <c r="B27" s="13" t="s">
        <v>107</v>
      </c>
      <c r="C27" s="16">
        <v>2765</v>
      </c>
      <c r="D27" s="14">
        <v>395</v>
      </c>
      <c r="E27" s="12">
        <f t="shared" ref="E27:E38" si="0">IFERROR(C27/D27,"")</f>
        <v>7</v>
      </c>
      <c r="F27" s="11" t="str">
        <f t="shared" ref="F27:F38" si="1">IF(E27="","",IF(E27&lt;3,"Muy corta",IF(E27&lt;10,"Media","Buena")))</f>
        <v>Media</v>
      </c>
    </row>
    <row r="28" spans="2:8" x14ac:dyDescent="0.3">
      <c r="B28" s="13" t="s">
        <v>108</v>
      </c>
      <c r="C28" s="16">
        <v>2002</v>
      </c>
      <c r="D28" s="14">
        <v>364</v>
      </c>
      <c r="E28" s="12">
        <f t="shared" si="0"/>
        <v>5.5</v>
      </c>
      <c r="F28" s="11" t="str">
        <f t="shared" si="1"/>
        <v>Media</v>
      </c>
    </row>
    <row r="29" spans="2:8" x14ac:dyDescent="0.3">
      <c r="B29" s="13" t="s">
        <v>109</v>
      </c>
      <c r="C29" s="16">
        <v>3104</v>
      </c>
      <c r="D29" s="14">
        <v>388</v>
      </c>
      <c r="E29" s="12">
        <f t="shared" si="0"/>
        <v>8</v>
      </c>
      <c r="F29" s="11" t="str">
        <f t="shared" si="1"/>
        <v>Media</v>
      </c>
    </row>
    <row r="30" spans="2:8" x14ac:dyDescent="0.3">
      <c r="B30" s="10"/>
      <c r="C30" s="10"/>
      <c r="D30" s="10"/>
      <c r="E30" s="12" t="str">
        <f t="shared" si="0"/>
        <v/>
      </c>
      <c r="F30" s="11" t="str">
        <f t="shared" si="1"/>
        <v/>
      </c>
    </row>
    <row r="31" spans="2:8" x14ac:dyDescent="0.3">
      <c r="B31" s="10"/>
      <c r="C31" s="10"/>
      <c r="D31" s="10"/>
      <c r="E31" s="12" t="str">
        <f t="shared" si="0"/>
        <v/>
      </c>
      <c r="F31" s="11" t="str">
        <f t="shared" si="1"/>
        <v/>
      </c>
    </row>
    <row r="32" spans="2:8" x14ac:dyDescent="0.3">
      <c r="B32" s="10"/>
      <c r="C32" s="10"/>
      <c r="D32" s="10"/>
      <c r="E32" s="12" t="str">
        <f t="shared" si="0"/>
        <v/>
      </c>
      <c r="F32" s="11" t="str">
        <f t="shared" si="1"/>
        <v/>
      </c>
    </row>
    <row r="33" spans="2:6" x14ac:dyDescent="0.3">
      <c r="B33" s="10"/>
      <c r="C33" s="10"/>
      <c r="D33" s="10"/>
      <c r="E33" s="12" t="str">
        <f t="shared" si="0"/>
        <v/>
      </c>
      <c r="F33" s="11" t="str">
        <f t="shared" si="1"/>
        <v/>
      </c>
    </row>
    <row r="34" spans="2:6" x14ac:dyDescent="0.3">
      <c r="B34" s="10"/>
      <c r="C34" s="10"/>
      <c r="D34" s="10"/>
      <c r="E34" s="12" t="str">
        <f t="shared" si="0"/>
        <v/>
      </c>
      <c r="F34" s="11" t="str">
        <f t="shared" si="1"/>
        <v/>
      </c>
    </row>
    <row r="35" spans="2:6" x14ac:dyDescent="0.3">
      <c r="B35" s="10"/>
      <c r="C35" s="10"/>
      <c r="D35" s="10"/>
      <c r="E35" s="12" t="str">
        <f t="shared" si="0"/>
        <v/>
      </c>
      <c r="F35" s="11" t="str">
        <f t="shared" si="1"/>
        <v/>
      </c>
    </row>
    <row r="36" spans="2:6" x14ac:dyDescent="0.3">
      <c r="B36" s="10"/>
      <c r="C36" s="10"/>
      <c r="D36" s="10"/>
      <c r="E36" s="12" t="str">
        <f t="shared" si="0"/>
        <v/>
      </c>
      <c r="F36" s="11" t="str">
        <f t="shared" si="1"/>
        <v/>
      </c>
    </row>
    <row r="37" spans="2:6" x14ac:dyDescent="0.3">
      <c r="B37" s="10"/>
      <c r="C37" s="10"/>
      <c r="D37" s="10"/>
      <c r="E37" s="12" t="str">
        <f t="shared" si="0"/>
        <v/>
      </c>
      <c r="F37" s="11" t="str">
        <f t="shared" si="1"/>
        <v/>
      </c>
    </row>
    <row r="38" spans="2:6" x14ac:dyDescent="0.3">
      <c r="B38" s="10"/>
      <c r="C38" s="10"/>
      <c r="D38" s="10"/>
      <c r="E38" s="12" t="str">
        <f t="shared" si="0"/>
        <v/>
      </c>
      <c r="F38" s="11" t="str">
        <f t="shared" si="1"/>
        <v/>
      </c>
    </row>
  </sheetData>
  <mergeCells count="11">
    <mergeCell ref="B25:H25"/>
    <mergeCell ref="B11:H11"/>
    <mergeCell ref="B16:H18"/>
    <mergeCell ref="B5:H5"/>
    <mergeCell ref="B20:H20"/>
    <mergeCell ref="B8:H8"/>
    <mergeCell ref="B9:H9"/>
    <mergeCell ref="B19:H19"/>
    <mergeCell ref="B6:H6"/>
    <mergeCell ref="B12:H13"/>
    <mergeCell ref="B15:H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38"/>
  <sheetViews>
    <sheetView showGridLines="0" workbookViewId="0">
      <selection activeCell="B25" sqref="B25:H25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2" spans="2:8" ht="23.4" x14ac:dyDescent="0.3">
      <c r="B2" s="26" t="s">
        <v>175</v>
      </c>
    </row>
    <row r="3" spans="2:8" x14ac:dyDescent="0.3">
      <c r="B3" s="31" t="s">
        <v>92</v>
      </c>
    </row>
    <row r="5" spans="2:8" x14ac:dyDescent="0.3">
      <c r="B5" s="27" t="s">
        <v>24</v>
      </c>
      <c r="C5" s="28"/>
      <c r="D5" s="28"/>
      <c r="E5" s="28"/>
      <c r="F5" s="28"/>
      <c r="G5" s="28"/>
      <c r="H5" s="28"/>
    </row>
    <row r="6" spans="2:8" x14ac:dyDescent="0.3">
      <c r="B6" s="20" t="s">
        <v>176</v>
      </c>
      <c r="C6" s="21"/>
      <c r="D6" s="21"/>
      <c r="E6" s="21"/>
      <c r="F6" s="21"/>
      <c r="G6" s="21"/>
      <c r="H6" s="21"/>
    </row>
    <row r="8" spans="2:8" x14ac:dyDescent="0.3">
      <c r="B8" s="27" t="s">
        <v>27</v>
      </c>
      <c r="C8" s="28"/>
      <c r="D8" s="28"/>
      <c r="E8" s="28"/>
      <c r="F8" s="28"/>
      <c r="G8" s="28"/>
      <c r="H8" s="28"/>
    </row>
    <row r="9" spans="2:8" x14ac:dyDescent="0.3">
      <c r="B9" s="20" t="s">
        <v>177</v>
      </c>
      <c r="C9" s="21"/>
      <c r="D9" s="21"/>
      <c r="E9" s="21"/>
      <c r="F9" s="21"/>
      <c r="G9" s="21"/>
      <c r="H9" s="21"/>
    </row>
    <row r="11" spans="2:8" x14ac:dyDescent="0.3">
      <c r="B11" s="27" t="s">
        <v>95</v>
      </c>
      <c r="C11" s="28"/>
      <c r="D11" s="28"/>
      <c r="E11" s="28"/>
      <c r="F11" s="28"/>
      <c r="G11" s="28"/>
      <c r="H11" s="28"/>
    </row>
    <row r="12" spans="2:8" ht="42" customHeight="1" x14ac:dyDescent="0.3">
      <c r="B12" s="24" t="s">
        <v>178</v>
      </c>
      <c r="C12" s="21"/>
      <c r="D12" s="21"/>
      <c r="E12" s="21"/>
      <c r="F12" s="21"/>
      <c r="G12" s="21"/>
      <c r="H12" s="21"/>
    </row>
    <row r="13" spans="2:8" ht="25.95" customHeight="1" x14ac:dyDescent="0.3">
      <c r="B13" s="21"/>
      <c r="C13" s="21"/>
      <c r="D13" s="21"/>
      <c r="E13" s="21"/>
      <c r="F13" s="21"/>
      <c r="G13" s="21"/>
      <c r="H13" s="21"/>
    </row>
    <row r="15" spans="2:8" x14ac:dyDescent="0.3">
      <c r="B15" s="27" t="s">
        <v>97</v>
      </c>
      <c r="C15" s="28"/>
      <c r="D15" s="28"/>
      <c r="E15" s="28"/>
      <c r="F15" s="28"/>
      <c r="G15" s="28"/>
      <c r="H15" s="28"/>
    </row>
    <row r="16" spans="2:8" x14ac:dyDescent="0.3">
      <c r="B16" s="20" t="s">
        <v>179</v>
      </c>
      <c r="C16" s="21"/>
      <c r="D16" s="21"/>
      <c r="E16" s="21"/>
      <c r="F16" s="21"/>
      <c r="G16" s="21"/>
      <c r="H16" s="21"/>
    </row>
    <row r="17" spans="2:8" x14ac:dyDescent="0.3">
      <c r="B17" s="21"/>
      <c r="C17" s="21"/>
      <c r="D17" s="21"/>
      <c r="E17" s="21"/>
      <c r="F17" s="21"/>
      <c r="G17" s="21"/>
      <c r="H17" s="21"/>
    </row>
    <row r="18" spans="2:8" x14ac:dyDescent="0.3">
      <c r="B18" s="21"/>
      <c r="C18" s="21"/>
      <c r="D18" s="21"/>
      <c r="E18" s="21"/>
      <c r="F18" s="21"/>
      <c r="G18" s="21"/>
      <c r="H18" s="21"/>
    </row>
    <row r="19" spans="2:8" x14ac:dyDescent="0.3">
      <c r="B19" s="23" t="s">
        <v>99</v>
      </c>
      <c r="C19" s="21"/>
      <c r="D19" s="21"/>
      <c r="E19" s="21"/>
      <c r="F19" s="21"/>
      <c r="G19" s="21"/>
      <c r="H19" s="21"/>
    </row>
    <row r="20" spans="2:8" x14ac:dyDescent="0.3">
      <c r="B20" s="27" t="s">
        <v>36</v>
      </c>
      <c r="C20" s="28"/>
      <c r="D20" s="28"/>
      <c r="E20" s="28"/>
      <c r="F20" s="28"/>
      <c r="G20" s="28"/>
      <c r="H20" s="28"/>
    </row>
    <row r="21" spans="2:8" x14ac:dyDescent="0.3">
      <c r="B21" s="9" t="s">
        <v>180</v>
      </c>
      <c r="C21" s="15">
        <v>21450</v>
      </c>
      <c r="E21" s="9" t="s">
        <v>48</v>
      </c>
      <c r="F21" s="12">
        <f>IFERROR(C21/C22,"")</f>
        <v>55</v>
      </c>
    </row>
    <row r="22" spans="2:8" x14ac:dyDescent="0.3">
      <c r="B22" s="9" t="s">
        <v>181</v>
      </c>
      <c r="C22" s="13">
        <v>390</v>
      </c>
      <c r="E22" s="9" t="s">
        <v>18</v>
      </c>
      <c r="F22" s="11" t="str">
        <f>IF(F21="","Completa los datos",IF(F21&lt;45,"Ágil",IF(F21&lt;75,"Aceptable","Lento")))</f>
        <v>Aceptable</v>
      </c>
    </row>
    <row r="25" spans="2:8" x14ac:dyDescent="0.3">
      <c r="B25" s="27" t="s">
        <v>102</v>
      </c>
      <c r="C25" s="28"/>
      <c r="D25" s="28"/>
      <c r="E25" s="28"/>
      <c r="F25" s="28"/>
      <c r="G25" s="28"/>
      <c r="H25" s="28"/>
    </row>
    <row r="26" spans="2:8" x14ac:dyDescent="0.3">
      <c r="B26" s="7" t="s">
        <v>103</v>
      </c>
      <c r="C26" s="7" t="s">
        <v>180</v>
      </c>
      <c r="D26" s="7" t="s">
        <v>182</v>
      </c>
      <c r="E26" s="7" t="s">
        <v>183</v>
      </c>
      <c r="F26" s="7" t="s">
        <v>106</v>
      </c>
    </row>
    <row r="27" spans="2:8" x14ac:dyDescent="0.3">
      <c r="B27" s="13" t="s">
        <v>107</v>
      </c>
      <c r="C27" s="16">
        <v>21450</v>
      </c>
      <c r="D27" s="14">
        <v>390</v>
      </c>
      <c r="E27" s="12">
        <f t="shared" ref="E27:E38" si="0">IFERROR(C27/D27,"")</f>
        <v>55</v>
      </c>
      <c r="F27" s="11" t="str">
        <f t="shared" ref="F27:F38" si="1">IF(E27="","",IF(E27&lt;45,"Ágil",IF(E27&lt;75,"Aceptable","Lento")))</f>
        <v>Aceptable</v>
      </c>
    </row>
    <row r="28" spans="2:8" x14ac:dyDescent="0.3">
      <c r="B28" s="13" t="s">
        <v>108</v>
      </c>
      <c r="C28" s="16">
        <v>18200</v>
      </c>
      <c r="D28" s="14">
        <v>325</v>
      </c>
      <c r="E28" s="12">
        <f t="shared" si="0"/>
        <v>56</v>
      </c>
      <c r="F28" s="11" t="str">
        <f t="shared" si="1"/>
        <v>Aceptable</v>
      </c>
    </row>
    <row r="29" spans="2:8" x14ac:dyDescent="0.3">
      <c r="B29" s="13" t="s">
        <v>109</v>
      </c>
      <c r="C29" s="16">
        <v>22620</v>
      </c>
      <c r="D29" s="14">
        <v>390</v>
      </c>
      <c r="E29" s="12">
        <f t="shared" si="0"/>
        <v>58</v>
      </c>
      <c r="F29" s="11" t="str">
        <f t="shared" si="1"/>
        <v>Aceptable</v>
      </c>
    </row>
    <row r="30" spans="2:8" x14ac:dyDescent="0.3">
      <c r="B30" s="10"/>
      <c r="C30" s="10"/>
      <c r="D30" s="10"/>
      <c r="E30" s="12" t="str">
        <f t="shared" si="0"/>
        <v/>
      </c>
      <c r="F30" s="11" t="str">
        <f t="shared" si="1"/>
        <v/>
      </c>
    </row>
    <row r="31" spans="2:8" x14ac:dyDescent="0.3">
      <c r="B31" s="10"/>
      <c r="C31" s="10"/>
      <c r="D31" s="10"/>
      <c r="E31" s="12" t="str">
        <f t="shared" si="0"/>
        <v/>
      </c>
      <c r="F31" s="11" t="str">
        <f t="shared" si="1"/>
        <v/>
      </c>
    </row>
    <row r="32" spans="2:8" x14ac:dyDescent="0.3">
      <c r="B32" s="10"/>
      <c r="C32" s="10"/>
      <c r="D32" s="10"/>
      <c r="E32" s="12" t="str">
        <f t="shared" si="0"/>
        <v/>
      </c>
      <c r="F32" s="11" t="str">
        <f t="shared" si="1"/>
        <v/>
      </c>
    </row>
    <row r="33" spans="2:6" x14ac:dyDescent="0.3">
      <c r="B33" s="10"/>
      <c r="C33" s="10"/>
      <c r="D33" s="10"/>
      <c r="E33" s="12" t="str">
        <f t="shared" si="0"/>
        <v/>
      </c>
      <c r="F33" s="11" t="str">
        <f t="shared" si="1"/>
        <v/>
      </c>
    </row>
    <row r="34" spans="2:6" x14ac:dyDescent="0.3">
      <c r="B34" s="10"/>
      <c r="C34" s="10"/>
      <c r="D34" s="10"/>
      <c r="E34" s="12" t="str">
        <f t="shared" si="0"/>
        <v/>
      </c>
      <c r="F34" s="11" t="str">
        <f t="shared" si="1"/>
        <v/>
      </c>
    </row>
    <row r="35" spans="2:6" x14ac:dyDescent="0.3">
      <c r="B35" s="10"/>
      <c r="C35" s="10"/>
      <c r="D35" s="10"/>
      <c r="E35" s="12" t="str">
        <f t="shared" si="0"/>
        <v/>
      </c>
      <c r="F35" s="11" t="str">
        <f t="shared" si="1"/>
        <v/>
      </c>
    </row>
    <row r="36" spans="2:6" x14ac:dyDescent="0.3">
      <c r="B36" s="10"/>
      <c r="C36" s="10"/>
      <c r="D36" s="10"/>
      <c r="E36" s="12" t="str">
        <f t="shared" si="0"/>
        <v/>
      </c>
      <c r="F36" s="11" t="str">
        <f t="shared" si="1"/>
        <v/>
      </c>
    </row>
    <row r="37" spans="2:6" x14ac:dyDescent="0.3">
      <c r="B37" s="10"/>
      <c r="C37" s="10"/>
      <c r="D37" s="10"/>
      <c r="E37" s="12" t="str">
        <f t="shared" si="0"/>
        <v/>
      </c>
      <c r="F37" s="11" t="str">
        <f t="shared" si="1"/>
        <v/>
      </c>
    </row>
    <row r="38" spans="2:6" x14ac:dyDescent="0.3">
      <c r="B38" s="10"/>
      <c r="C38" s="10"/>
      <c r="D38" s="10"/>
      <c r="E38" s="12" t="str">
        <f t="shared" si="0"/>
        <v/>
      </c>
      <c r="F38" s="11" t="str">
        <f t="shared" si="1"/>
        <v/>
      </c>
    </row>
  </sheetData>
  <mergeCells count="11">
    <mergeCell ref="B25:H25"/>
    <mergeCell ref="B11:H11"/>
    <mergeCell ref="B16:H18"/>
    <mergeCell ref="B5:H5"/>
    <mergeCell ref="B20:H20"/>
    <mergeCell ref="B8:H8"/>
    <mergeCell ref="B9:H9"/>
    <mergeCell ref="B19:H19"/>
    <mergeCell ref="B6:H6"/>
    <mergeCell ref="B12:H13"/>
    <mergeCell ref="B15:H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4"/>
  <sheetViews>
    <sheetView showGridLines="0" workbookViewId="0">
      <selection activeCell="E1" sqref="E1"/>
    </sheetView>
  </sheetViews>
  <sheetFormatPr baseColWidth="10" defaultColWidth="8.88671875" defaultRowHeight="14.4" x14ac:dyDescent="0.3"/>
  <cols>
    <col min="1" max="1" width="4" customWidth="1"/>
    <col min="2" max="2" width="22" customWidth="1"/>
    <col min="3" max="4" width="32" customWidth="1"/>
    <col min="5" max="5" width="28" customWidth="1"/>
    <col min="6" max="6" width="40" customWidth="1"/>
  </cols>
  <sheetData>
    <row r="2" spans="2:6" ht="23.4" x14ac:dyDescent="0.3">
      <c r="B2" s="26" t="s">
        <v>44</v>
      </c>
    </row>
    <row r="3" spans="2:6" x14ac:dyDescent="0.3">
      <c r="B3" s="29" t="s">
        <v>45</v>
      </c>
    </row>
    <row r="5" spans="2:6" x14ac:dyDescent="0.3">
      <c r="B5" s="30" t="s">
        <v>46</v>
      </c>
      <c r="C5" s="30" t="s">
        <v>24</v>
      </c>
      <c r="D5" s="30" t="s">
        <v>47</v>
      </c>
      <c r="E5" s="30" t="s">
        <v>48</v>
      </c>
      <c r="F5" s="30" t="s">
        <v>18</v>
      </c>
    </row>
    <row r="6" spans="2:6" x14ac:dyDescent="0.3">
      <c r="B6" s="4" t="s">
        <v>49</v>
      </c>
      <c r="C6" s="4" t="s">
        <v>50</v>
      </c>
      <c r="D6" s="4" t="s">
        <v>51</v>
      </c>
      <c r="E6" s="4" t="s">
        <v>52</v>
      </c>
      <c r="F6" s="4" t="s">
        <v>53</v>
      </c>
    </row>
    <row r="7" spans="2:6" ht="27.6" x14ac:dyDescent="0.3">
      <c r="B7" s="4" t="s">
        <v>54</v>
      </c>
      <c r="C7" s="4" t="s">
        <v>55</v>
      </c>
      <c r="D7" s="4" t="s">
        <v>56</v>
      </c>
      <c r="E7" s="4" t="s">
        <v>57</v>
      </c>
      <c r="F7" s="4" t="s">
        <v>58</v>
      </c>
    </row>
    <row r="8" spans="2:6" ht="27.6" x14ac:dyDescent="0.3">
      <c r="B8" s="4" t="s">
        <v>59</v>
      </c>
      <c r="C8" s="4" t="s">
        <v>60</v>
      </c>
      <c r="D8" s="4" t="s">
        <v>61</v>
      </c>
      <c r="E8" s="4" t="s">
        <v>57</v>
      </c>
      <c r="F8" s="4" t="s">
        <v>62</v>
      </c>
    </row>
    <row r="9" spans="2:6" x14ac:dyDescent="0.3">
      <c r="B9" s="4" t="s">
        <v>63</v>
      </c>
      <c r="C9" s="4" t="s">
        <v>64</v>
      </c>
      <c r="D9" s="4" t="s">
        <v>65</v>
      </c>
      <c r="E9" s="4" t="s">
        <v>52</v>
      </c>
      <c r="F9" s="4" t="s">
        <v>66</v>
      </c>
    </row>
    <row r="10" spans="2:6" ht="27.6" x14ac:dyDescent="0.3">
      <c r="B10" s="4" t="s">
        <v>67</v>
      </c>
      <c r="C10" s="4" t="s">
        <v>68</v>
      </c>
      <c r="D10" s="4" t="s">
        <v>69</v>
      </c>
      <c r="E10" s="4" t="s">
        <v>52</v>
      </c>
      <c r="F10" s="4" t="s">
        <v>70</v>
      </c>
    </row>
    <row r="11" spans="2:6" x14ac:dyDescent="0.3">
      <c r="B11" s="4" t="s">
        <v>71</v>
      </c>
      <c r="C11" s="4" t="s">
        <v>72</v>
      </c>
      <c r="D11" s="4" t="s">
        <v>73</v>
      </c>
      <c r="E11" s="4" t="s">
        <v>74</v>
      </c>
      <c r="F11" s="4" t="s">
        <v>75</v>
      </c>
    </row>
    <row r="12" spans="2:6" x14ac:dyDescent="0.3">
      <c r="B12" s="4" t="s">
        <v>76</v>
      </c>
      <c r="C12" s="4" t="s">
        <v>77</v>
      </c>
      <c r="D12" s="4" t="s">
        <v>78</v>
      </c>
      <c r="E12" s="4" t="s">
        <v>79</v>
      </c>
      <c r="F12" s="4" t="s">
        <v>80</v>
      </c>
    </row>
    <row r="13" spans="2:6" x14ac:dyDescent="0.3">
      <c r="B13" s="4" t="s">
        <v>81</v>
      </c>
      <c r="C13" s="4" t="s">
        <v>82</v>
      </c>
      <c r="D13" s="4" t="s">
        <v>83</v>
      </c>
      <c r="E13" s="4" t="s">
        <v>84</v>
      </c>
      <c r="F13" s="4" t="s">
        <v>85</v>
      </c>
    </row>
    <row r="14" spans="2:6" ht="27.6" x14ac:dyDescent="0.3">
      <c r="B14" s="4" t="s">
        <v>86</v>
      </c>
      <c r="C14" s="4" t="s">
        <v>87</v>
      </c>
      <c r="D14" s="4" t="s">
        <v>88</v>
      </c>
      <c r="E14" s="4" t="s">
        <v>89</v>
      </c>
      <c r="F14" s="4" t="s">
        <v>90</v>
      </c>
    </row>
  </sheetData>
  <sheetProtection algorithmName="SHA-512" hashValue="gSZatlQPcHqs02TtUM3aeR59lFW4HmWVYgv5g+EYI/UDZ8M4i/jUhJypjqAVUSEJHRDBNMQAYwrmslzDybavVQ==" saltValue="up5JMV1CftpxozSU8xR/1A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8"/>
  <sheetViews>
    <sheetView showGridLines="0" workbookViewId="0">
      <selection activeCell="B1" sqref="B1:H38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1" spans="2:8" x14ac:dyDescent="0.3">
      <c r="B1" s="33"/>
      <c r="C1" s="33"/>
      <c r="D1" s="33"/>
      <c r="E1" s="33"/>
      <c r="F1" s="33"/>
      <c r="G1" s="33"/>
      <c r="H1" s="33"/>
    </row>
    <row r="2" spans="2:8" ht="23.4" x14ac:dyDescent="0.3">
      <c r="B2" s="34" t="s">
        <v>91</v>
      </c>
      <c r="C2" s="33"/>
      <c r="D2" s="33"/>
      <c r="E2" s="33"/>
      <c r="F2" s="33"/>
      <c r="G2" s="33"/>
      <c r="H2" s="33"/>
    </row>
    <row r="3" spans="2:8" x14ac:dyDescent="0.3">
      <c r="B3" s="35" t="s">
        <v>92</v>
      </c>
      <c r="C3" s="33"/>
      <c r="D3" s="33"/>
      <c r="E3" s="33"/>
      <c r="F3" s="33"/>
      <c r="G3" s="33"/>
      <c r="H3" s="33"/>
    </row>
    <row r="4" spans="2:8" x14ac:dyDescent="0.3">
      <c r="B4" s="33"/>
      <c r="C4" s="33"/>
      <c r="D4" s="33"/>
      <c r="E4" s="33"/>
      <c r="F4" s="33"/>
      <c r="G4" s="33"/>
      <c r="H4" s="33"/>
    </row>
    <row r="5" spans="2:8" x14ac:dyDescent="0.3">
      <c r="B5" s="36" t="s">
        <v>24</v>
      </c>
      <c r="C5" s="37"/>
      <c r="D5" s="37"/>
      <c r="E5" s="37"/>
      <c r="F5" s="37"/>
      <c r="G5" s="37"/>
      <c r="H5" s="37"/>
    </row>
    <row r="6" spans="2:8" x14ac:dyDescent="0.3">
      <c r="B6" s="38" t="s">
        <v>93</v>
      </c>
      <c r="C6" s="39"/>
      <c r="D6" s="39"/>
      <c r="E6" s="39"/>
      <c r="F6" s="39"/>
      <c r="G6" s="39"/>
      <c r="H6" s="39"/>
    </row>
    <row r="7" spans="2:8" x14ac:dyDescent="0.3">
      <c r="B7" s="33"/>
      <c r="C7" s="33"/>
      <c r="D7" s="33"/>
      <c r="E7" s="33"/>
      <c r="F7" s="33"/>
      <c r="G7" s="33"/>
      <c r="H7" s="33"/>
    </row>
    <row r="8" spans="2:8" x14ac:dyDescent="0.3">
      <c r="B8" s="36" t="s">
        <v>27</v>
      </c>
      <c r="C8" s="37"/>
      <c r="D8" s="37"/>
      <c r="E8" s="37"/>
      <c r="F8" s="37"/>
      <c r="G8" s="37"/>
      <c r="H8" s="37"/>
    </row>
    <row r="9" spans="2:8" x14ac:dyDescent="0.3">
      <c r="B9" s="38" t="s">
        <v>94</v>
      </c>
      <c r="C9" s="39"/>
      <c r="D9" s="39"/>
      <c r="E9" s="39"/>
      <c r="F9" s="39"/>
      <c r="G9" s="39"/>
      <c r="H9" s="39"/>
    </row>
    <row r="10" spans="2:8" x14ac:dyDescent="0.3">
      <c r="B10" s="33"/>
      <c r="C10" s="33"/>
      <c r="D10" s="33"/>
      <c r="E10" s="33"/>
      <c r="F10" s="33"/>
      <c r="G10" s="33"/>
      <c r="H10" s="33"/>
    </row>
    <row r="11" spans="2:8" x14ac:dyDescent="0.3">
      <c r="B11" s="36" t="s">
        <v>95</v>
      </c>
      <c r="C11" s="37"/>
      <c r="D11" s="37"/>
      <c r="E11" s="37"/>
      <c r="F11" s="37"/>
      <c r="G11" s="37"/>
      <c r="H11" s="37"/>
    </row>
    <row r="12" spans="2:8" ht="42" customHeight="1" x14ac:dyDescent="0.3">
      <c r="B12" s="40" t="s">
        <v>96</v>
      </c>
      <c r="C12" s="39"/>
      <c r="D12" s="39"/>
      <c r="E12" s="39"/>
      <c r="F12" s="39"/>
      <c r="G12" s="39"/>
      <c r="H12" s="39"/>
    </row>
    <row r="13" spans="2:8" ht="25.95" customHeight="1" x14ac:dyDescent="0.3">
      <c r="B13" s="39"/>
      <c r="C13" s="39"/>
      <c r="D13" s="39"/>
      <c r="E13" s="39"/>
      <c r="F13" s="39"/>
      <c r="G13" s="39"/>
      <c r="H13" s="39"/>
    </row>
    <row r="14" spans="2:8" x14ac:dyDescent="0.3">
      <c r="B14" s="33"/>
      <c r="C14" s="33"/>
      <c r="D14" s="33"/>
      <c r="E14" s="33"/>
      <c r="F14" s="33"/>
      <c r="G14" s="33"/>
      <c r="H14" s="33"/>
    </row>
    <row r="15" spans="2:8" x14ac:dyDescent="0.3">
      <c r="B15" s="36" t="s">
        <v>97</v>
      </c>
      <c r="C15" s="37"/>
      <c r="D15" s="37"/>
      <c r="E15" s="37"/>
      <c r="F15" s="37"/>
      <c r="G15" s="37"/>
      <c r="H15" s="37"/>
    </row>
    <row r="16" spans="2:8" x14ac:dyDescent="0.3">
      <c r="B16" s="38" t="s">
        <v>98</v>
      </c>
      <c r="C16" s="39"/>
      <c r="D16" s="39"/>
      <c r="E16" s="39"/>
      <c r="F16" s="39"/>
      <c r="G16" s="39"/>
      <c r="H16" s="39"/>
    </row>
    <row r="17" spans="2:8" x14ac:dyDescent="0.3">
      <c r="B17" s="39"/>
      <c r="C17" s="39"/>
      <c r="D17" s="39"/>
      <c r="E17" s="39"/>
      <c r="F17" s="39"/>
      <c r="G17" s="39"/>
      <c r="H17" s="39"/>
    </row>
    <row r="18" spans="2:8" x14ac:dyDescent="0.3">
      <c r="B18" s="39"/>
      <c r="C18" s="39"/>
      <c r="D18" s="39"/>
      <c r="E18" s="39"/>
      <c r="F18" s="39"/>
      <c r="G18" s="39"/>
      <c r="H18" s="39"/>
    </row>
    <row r="19" spans="2:8" x14ac:dyDescent="0.3">
      <c r="B19" s="41" t="s">
        <v>99</v>
      </c>
      <c r="C19" s="39"/>
      <c r="D19" s="39"/>
      <c r="E19" s="39"/>
      <c r="F19" s="39"/>
      <c r="G19" s="39"/>
      <c r="H19" s="39"/>
    </row>
    <row r="20" spans="2:8" x14ac:dyDescent="0.3">
      <c r="B20" s="36" t="s">
        <v>36</v>
      </c>
      <c r="C20" s="37"/>
      <c r="D20" s="37"/>
      <c r="E20" s="37"/>
      <c r="F20" s="37"/>
      <c r="G20" s="37"/>
      <c r="H20" s="37"/>
    </row>
    <row r="21" spans="2:8" x14ac:dyDescent="0.3">
      <c r="B21" s="42" t="s">
        <v>100</v>
      </c>
      <c r="C21" s="43">
        <v>1240</v>
      </c>
      <c r="D21" s="33"/>
      <c r="E21" s="42" t="s">
        <v>48</v>
      </c>
      <c r="F21" s="44">
        <f>IFERROR(C22/C21,"")</f>
        <v>0.7</v>
      </c>
      <c r="G21" s="33"/>
      <c r="H21" s="33"/>
    </row>
    <row r="22" spans="2:8" ht="27.6" x14ac:dyDescent="0.3">
      <c r="B22" s="42" t="s">
        <v>101</v>
      </c>
      <c r="C22" s="43">
        <v>868</v>
      </c>
      <c r="D22" s="33"/>
      <c r="E22" s="42" t="s">
        <v>18</v>
      </c>
      <c r="F22" s="45" t="str">
        <f>IF(F21="","Completa los datos",IF(F21&lt;0.5,"Baja: revisa demanda y canales",IF(F21&lt;0.75,"Media: revisa ADR y RevPAR","Alta: confirma tarifa")))</f>
        <v>Media: revisa ADR y RevPAR</v>
      </c>
      <c r="G22" s="33"/>
      <c r="H22" s="33"/>
    </row>
    <row r="23" spans="2:8" x14ac:dyDescent="0.3">
      <c r="B23" s="33"/>
      <c r="C23" s="33"/>
      <c r="D23" s="33"/>
      <c r="E23" s="33"/>
      <c r="F23" s="33"/>
      <c r="G23" s="33"/>
      <c r="H23" s="33"/>
    </row>
    <row r="24" spans="2:8" x14ac:dyDescent="0.3">
      <c r="B24" s="33"/>
      <c r="C24" s="33"/>
      <c r="D24" s="33"/>
      <c r="E24" s="33"/>
      <c r="F24" s="33"/>
      <c r="G24" s="33"/>
      <c r="H24" s="33"/>
    </row>
    <row r="25" spans="2:8" x14ac:dyDescent="0.3">
      <c r="B25" s="36" t="s">
        <v>102</v>
      </c>
      <c r="C25" s="37"/>
      <c r="D25" s="37"/>
      <c r="E25" s="37"/>
      <c r="F25" s="37"/>
      <c r="G25" s="37"/>
      <c r="H25" s="37"/>
    </row>
    <row r="26" spans="2:8" x14ac:dyDescent="0.3">
      <c r="B26" s="46" t="s">
        <v>103</v>
      </c>
      <c r="C26" s="46" t="s">
        <v>104</v>
      </c>
      <c r="D26" s="46" t="s">
        <v>105</v>
      </c>
      <c r="E26" s="46" t="s">
        <v>49</v>
      </c>
      <c r="F26" s="46" t="s">
        <v>106</v>
      </c>
      <c r="G26" s="33"/>
      <c r="H26" s="33"/>
    </row>
    <row r="27" spans="2:8" x14ac:dyDescent="0.3">
      <c r="B27" s="43" t="s">
        <v>107</v>
      </c>
      <c r="C27" s="47">
        <v>1240</v>
      </c>
      <c r="D27" s="47">
        <v>868</v>
      </c>
      <c r="E27" s="44">
        <f t="shared" ref="E27:E38" si="0">IFERROR(D27/C27,"")</f>
        <v>0.7</v>
      </c>
      <c r="F27" s="45" t="str">
        <f t="shared" ref="F27:F38" si="1">IF(E27="","",IF(E27&lt;0.5,"Baja",IF(E27&lt;0.75,"Media","Alta")))</f>
        <v>Media</v>
      </c>
      <c r="G27" s="33"/>
      <c r="H27" s="33"/>
    </row>
    <row r="28" spans="2:8" x14ac:dyDescent="0.3">
      <c r="B28" s="43" t="s">
        <v>108</v>
      </c>
      <c r="C28" s="47">
        <v>1120</v>
      </c>
      <c r="D28" s="47">
        <v>728</v>
      </c>
      <c r="E28" s="44">
        <f t="shared" si="0"/>
        <v>0.65</v>
      </c>
      <c r="F28" s="45" t="str">
        <f t="shared" si="1"/>
        <v>Media</v>
      </c>
      <c r="G28" s="33"/>
      <c r="H28" s="33"/>
    </row>
    <row r="29" spans="2:8" x14ac:dyDescent="0.3">
      <c r="B29" s="43" t="s">
        <v>109</v>
      </c>
      <c r="C29" s="47">
        <v>1240</v>
      </c>
      <c r="D29" s="47">
        <v>930</v>
      </c>
      <c r="E29" s="44">
        <f t="shared" si="0"/>
        <v>0.75</v>
      </c>
      <c r="F29" s="45" t="str">
        <f t="shared" si="1"/>
        <v>Alta</v>
      </c>
      <c r="G29" s="33"/>
      <c r="H29" s="33"/>
    </row>
    <row r="30" spans="2:8" x14ac:dyDescent="0.3">
      <c r="B30" s="48"/>
      <c r="C30" s="48"/>
      <c r="D30" s="48"/>
      <c r="E30" s="44" t="str">
        <f t="shared" si="0"/>
        <v/>
      </c>
      <c r="F30" s="45" t="str">
        <f t="shared" si="1"/>
        <v/>
      </c>
      <c r="G30" s="33"/>
      <c r="H30" s="33"/>
    </row>
    <row r="31" spans="2:8" x14ac:dyDescent="0.3">
      <c r="B31" s="48"/>
      <c r="C31" s="48"/>
      <c r="D31" s="48"/>
      <c r="E31" s="44" t="str">
        <f t="shared" si="0"/>
        <v/>
      </c>
      <c r="F31" s="45" t="str">
        <f t="shared" si="1"/>
        <v/>
      </c>
      <c r="G31" s="33"/>
      <c r="H31" s="33"/>
    </row>
    <row r="32" spans="2:8" x14ac:dyDescent="0.3">
      <c r="B32" s="48"/>
      <c r="C32" s="48"/>
      <c r="D32" s="48"/>
      <c r="E32" s="44" t="str">
        <f t="shared" si="0"/>
        <v/>
      </c>
      <c r="F32" s="45" t="str">
        <f t="shared" si="1"/>
        <v/>
      </c>
      <c r="G32" s="33"/>
      <c r="H32" s="33"/>
    </row>
    <row r="33" spans="2:8" x14ac:dyDescent="0.3">
      <c r="B33" s="48"/>
      <c r="C33" s="48"/>
      <c r="D33" s="48"/>
      <c r="E33" s="44" t="str">
        <f t="shared" si="0"/>
        <v/>
      </c>
      <c r="F33" s="45" t="str">
        <f t="shared" si="1"/>
        <v/>
      </c>
      <c r="G33" s="33"/>
      <c r="H33" s="33"/>
    </row>
    <row r="34" spans="2:8" x14ac:dyDescent="0.3">
      <c r="B34" s="48"/>
      <c r="C34" s="48"/>
      <c r="D34" s="48"/>
      <c r="E34" s="44" t="str">
        <f t="shared" si="0"/>
        <v/>
      </c>
      <c r="F34" s="45" t="str">
        <f t="shared" si="1"/>
        <v/>
      </c>
      <c r="G34" s="33"/>
      <c r="H34" s="33"/>
    </row>
    <row r="35" spans="2:8" x14ac:dyDescent="0.3">
      <c r="B35" s="48"/>
      <c r="C35" s="48"/>
      <c r="D35" s="48"/>
      <c r="E35" s="44" t="str">
        <f t="shared" si="0"/>
        <v/>
      </c>
      <c r="F35" s="45" t="str">
        <f t="shared" si="1"/>
        <v/>
      </c>
      <c r="G35" s="33"/>
      <c r="H35" s="33"/>
    </row>
    <row r="36" spans="2:8" x14ac:dyDescent="0.3">
      <c r="B36" s="48"/>
      <c r="C36" s="48"/>
      <c r="D36" s="48"/>
      <c r="E36" s="44" t="str">
        <f t="shared" si="0"/>
        <v/>
      </c>
      <c r="F36" s="45" t="str">
        <f t="shared" si="1"/>
        <v/>
      </c>
      <c r="G36" s="33"/>
      <c r="H36" s="33"/>
    </row>
    <row r="37" spans="2:8" x14ac:dyDescent="0.3">
      <c r="B37" s="48"/>
      <c r="C37" s="48"/>
      <c r="D37" s="48"/>
      <c r="E37" s="44" t="str">
        <f t="shared" si="0"/>
        <v/>
      </c>
      <c r="F37" s="45" t="str">
        <f t="shared" si="1"/>
        <v/>
      </c>
      <c r="G37" s="33"/>
      <c r="H37" s="33"/>
    </row>
    <row r="38" spans="2:8" x14ac:dyDescent="0.3">
      <c r="B38" s="48"/>
      <c r="C38" s="48"/>
      <c r="D38" s="48"/>
      <c r="E38" s="44" t="str">
        <f t="shared" si="0"/>
        <v/>
      </c>
      <c r="F38" s="45" t="str">
        <f t="shared" si="1"/>
        <v/>
      </c>
      <c r="G38" s="33"/>
      <c r="H38" s="33"/>
    </row>
  </sheetData>
  <sheetProtection algorithmName="SHA-512" hashValue="Mw761G/S/VH84UGvm/JUcW9Ob+r8y9itJWnEhOl83FHwMeG2hpqaMDtLJU6izG4Cq5QpS7WV0ZUo7mADMg/vmQ==" saltValue="zFgki4A/Q6nIn6sM0udKoQ==" spinCount="100000" sheet="1" objects="1" scenarios="1"/>
  <mergeCells count="11">
    <mergeCell ref="B25:H25"/>
    <mergeCell ref="B11:H11"/>
    <mergeCell ref="B16:H18"/>
    <mergeCell ref="B5:H5"/>
    <mergeCell ref="B20:H20"/>
    <mergeCell ref="B8:H8"/>
    <mergeCell ref="B9:H9"/>
    <mergeCell ref="B19:H19"/>
    <mergeCell ref="B6:H6"/>
    <mergeCell ref="B12:H13"/>
    <mergeCell ref="B15:H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38"/>
  <sheetViews>
    <sheetView showGridLines="0" workbookViewId="0">
      <selection activeCell="F31" sqref="F31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1" spans="2:8" x14ac:dyDescent="0.3">
      <c r="B1" s="33"/>
      <c r="C1" s="33"/>
      <c r="D1" s="33"/>
      <c r="E1" s="33"/>
      <c r="F1" s="33"/>
      <c r="G1" s="33"/>
      <c r="H1" s="33"/>
    </row>
    <row r="2" spans="2:8" ht="23.4" x14ac:dyDescent="0.3">
      <c r="B2" s="34" t="s">
        <v>110</v>
      </c>
      <c r="C2" s="33"/>
      <c r="D2" s="33"/>
      <c r="E2" s="33"/>
      <c r="F2" s="33"/>
      <c r="G2" s="33"/>
      <c r="H2" s="33"/>
    </row>
    <row r="3" spans="2:8" x14ac:dyDescent="0.3">
      <c r="B3" s="35" t="s">
        <v>92</v>
      </c>
      <c r="C3" s="33"/>
      <c r="D3" s="33"/>
      <c r="E3" s="33"/>
      <c r="F3" s="33"/>
      <c r="G3" s="33"/>
      <c r="H3" s="33"/>
    </row>
    <row r="4" spans="2:8" x14ac:dyDescent="0.3">
      <c r="B4" s="33"/>
      <c r="C4" s="33"/>
      <c r="D4" s="33"/>
      <c r="E4" s="33"/>
      <c r="F4" s="33"/>
      <c r="G4" s="33"/>
      <c r="H4" s="33"/>
    </row>
    <row r="5" spans="2:8" x14ac:dyDescent="0.3">
      <c r="B5" s="36" t="s">
        <v>24</v>
      </c>
      <c r="C5" s="37"/>
      <c r="D5" s="37"/>
      <c r="E5" s="37"/>
      <c r="F5" s="37"/>
      <c r="G5" s="37"/>
      <c r="H5" s="37"/>
    </row>
    <row r="6" spans="2:8" x14ac:dyDescent="0.3">
      <c r="B6" s="38" t="s">
        <v>111</v>
      </c>
      <c r="C6" s="39"/>
      <c r="D6" s="39"/>
      <c r="E6" s="39"/>
      <c r="F6" s="39"/>
      <c r="G6" s="39"/>
      <c r="H6" s="39"/>
    </row>
    <row r="7" spans="2:8" x14ac:dyDescent="0.3">
      <c r="B7" s="33"/>
      <c r="C7" s="33"/>
      <c r="D7" s="33"/>
      <c r="E7" s="33"/>
      <c r="F7" s="33"/>
      <c r="G7" s="33"/>
      <c r="H7" s="33"/>
    </row>
    <row r="8" spans="2:8" x14ac:dyDescent="0.3">
      <c r="B8" s="36" t="s">
        <v>27</v>
      </c>
      <c r="C8" s="37"/>
      <c r="D8" s="37"/>
      <c r="E8" s="37"/>
      <c r="F8" s="37"/>
      <c r="G8" s="37"/>
      <c r="H8" s="37"/>
    </row>
    <row r="9" spans="2:8" x14ac:dyDescent="0.3">
      <c r="B9" s="38" t="s">
        <v>112</v>
      </c>
      <c r="C9" s="39"/>
      <c r="D9" s="39"/>
      <c r="E9" s="39"/>
      <c r="F9" s="39"/>
      <c r="G9" s="39"/>
      <c r="H9" s="39"/>
    </row>
    <row r="10" spans="2:8" x14ac:dyDescent="0.3">
      <c r="B10" s="33"/>
      <c r="C10" s="33"/>
      <c r="D10" s="33"/>
      <c r="E10" s="33"/>
      <c r="F10" s="33"/>
      <c r="G10" s="33"/>
      <c r="H10" s="33"/>
    </row>
    <row r="11" spans="2:8" x14ac:dyDescent="0.3">
      <c r="B11" s="36" t="s">
        <v>95</v>
      </c>
      <c r="C11" s="37"/>
      <c r="D11" s="37"/>
      <c r="E11" s="37"/>
      <c r="F11" s="37"/>
      <c r="G11" s="37"/>
      <c r="H11" s="37"/>
    </row>
    <row r="12" spans="2:8" ht="42" customHeight="1" x14ac:dyDescent="0.3">
      <c r="B12" s="40" t="s">
        <v>113</v>
      </c>
      <c r="C12" s="39"/>
      <c r="D12" s="39"/>
      <c r="E12" s="39"/>
      <c r="F12" s="39"/>
      <c r="G12" s="39"/>
      <c r="H12" s="39"/>
    </row>
    <row r="13" spans="2:8" ht="25.95" customHeight="1" x14ac:dyDescent="0.3">
      <c r="B13" s="39"/>
      <c r="C13" s="39"/>
      <c r="D13" s="39"/>
      <c r="E13" s="39"/>
      <c r="F13" s="39"/>
      <c r="G13" s="39"/>
      <c r="H13" s="39"/>
    </row>
    <row r="14" spans="2:8" x14ac:dyDescent="0.3">
      <c r="B14" s="33"/>
      <c r="C14" s="33"/>
      <c r="D14" s="33"/>
      <c r="E14" s="33"/>
      <c r="F14" s="33"/>
      <c r="G14" s="33"/>
      <c r="H14" s="33"/>
    </row>
    <row r="15" spans="2:8" x14ac:dyDescent="0.3">
      <c r="B15" s="36" t="s">
        <v>97</v>
      </c>
      <c r="C15" s="37"/>
      <c r="D15" s="37"/>
      <c r="E15" s="37"/>
      <c r="F15" s="37"/>
      <c r="G15" s="37"/>
      <c r="H15" s="37"/>
    </row>
    <row r="16" spans="2:8" x14ac:dyDescent="0.3">
      <c r="B16" s="38" t="s">
        <v>114</v>
      </c>
      <c r="C16" s="39"/>
      <c r="D16" s="39"/>
      <c r="E16" s="39"/>
      <c r="F16" s="39"/>
      <c r="G16" s="39"/>
      <c r="H16" s="39"/>
    </row>
    <row r="17" spans="2:8" x14ac:dyDescent="0.3">
      <c r="B17" s="39"/>
      <c r="C17" s="39"/>
      <c r="D17" s="39"/>
      <c r="E17" s="39"/>
      <c r="F17" s="39"/>
      <c r="G17" s="39"/>
      <c r="H17" s="39"/>
    </row>
    <row r="18" spans="2:8" x14ac:dyDescent="0.3">
      <c r="B18" s="39"/>
      <c r="C18" s="39"/>
      <c r="D18" s="39"/>
      <c r="E18" s="39"/>
      <c r="F18" s="39"/>
      <c r="G18" s="39"/>
      <c r="H18" s="39"/>
    </row>
    <row r="19" spans="2:8" x14ac:dyDescent="0.3">
      <c r="B19" s="41" t="s">
        <v>99</v>
      </c>
      <c r="C19" s="39"/>
      <c r="D19" s="39"/>
      <c r="E19" s="39"/>
      <c r="F19" s="39"/>
      <c r="G19" s="39"/>
      <c r="H19" s="39"/>
    </row>
    <row r="20" spans="2:8" x14ac:dyDescent="0.3">
      <c r="B20" s="36" t="s">
        <v>36</v>
      </c>
      <c r="C20" s="37"/>
      <c r="D20" s="37"/>
      <c r="E20" s="37"/>
      <c r="F20" s="37"/>
      <c r="G20" s="37"/>
      <c r="H20" s="37"/>
    </row>
    <row r="21" spans="2:8" x14ac:dyDescent="0.3">
      <c r="B21" s="42" t="s">
        <v>115</v>
      </c>
      <c r="C21" s="49">
        <v>95480000</v>
      </c>
      <c r="D21" s="33"/>
      <c r="E21" s="42" t="s">
        <v>48</v>
      </c>
      <c r="F21" s="50">
        <f>IFERROR(C21/C22,"")</f>
        <v>110000</v>
      </c>
      <c r="G21" s="33"/>
      <c r="H21" s="33"/>
    </row>
    <row r="22" spans="2:8" x14ac:dyDescent="0.3">
      <c r="B22" s="42" t="s">
        <v>116</v>
      </c>
      <c r="C22" s="43">
        <v>868</v>
      </c>
      <c r="D22" s="33"/>
      <c r="E22" s="42" t="s">
        <v>18</v>
      </c>
      <c r="F22" s="45" t="str">
        <f>IF(F21="","Completa los datos",IF(F21&lt;80000,"Bajo: revisa descuentos",IF(F21&lt;150000,"Medio","Alto: confirma sostenibilidad")))</f>
        <v>Medio</v>
      </c>
      <c r="G22" s="33"/>
      <c r="H22" s="33"/>
    </row>
    <row r="23" spans="2:8" x14ac:dyDescent="0.3">
      <c r="B23" s="33"/>
      <c r="C23" s="33"/>
      <c r="D23" s="33"/>
      <c r="E23" s="33"/>
      <c r="F23" s="33"/>
      <c r="G23" s="33"/>
      <c r="H23" s="33"/>
    </row>
    <row r="24" spans="2:8" x14ac:dyDescent="0.3">
      <c r="B24" s="33"/>
      <c r="C24" s="33"/>
      <c r="D24" s="33"/>
      <c r="E24" s="33"/>
      <c r="F24" s="33"/>
      <c r="G24" s="33"/>
      <c r="H24" s="33"/>
    </row>
    <row r="25" spans="2:8" x14ac:dyDescent="0.3">
      <c r="B25" s="36" t="s">
        <v>102</v>
      </c>
      <c r="C25" s="37"/>
      <c r="D25" s="37"/>
      <c r="E25" s="37"/>
      <c r="F25" s="37"/>
      <c r="G25" s="37"/>
      <c r="H25" s="37"/>
    </row>
    <row r="26" spans="2:8" x14ac:dyDescent="0.3">
      <c r="B26" s="46" t="s">
        <v>103</v>
      </c>
      <c r="C26" s="46" t="s">
        <v>117</v>
      </c>
      <c r="D26" s="46" t="s">
        <v>118</v>
      </c>
      <c r="E26" s="46" t="s">
        <v>54</v>
      </c>
      <c r="F26" s="46" t="s">
        <v>106</v>
      </c>
      <c r="G26" s="33"/>
      <c r="H26" s="33"/>
    </row>
    <row r="27" spans="2:8" x14ac:dyDescent="0.3">
      <c r="B27" s="43" t="s">
        <v>107</v>
      </c>
      <c r="C27" s="51">
        <v>95480000</v>
      </c>
      <c r="D27" s="47">
        <v>868</v>
      </c>
      <c r="E27" s="50">
        <f t="shared" ref="E27:E38" si="0">IFERROR(C27/D27,"")</f>
        <v>110000</v>
      </c>
      <c r="F27" s="45" t="str">
        <f t="shared" ref="F27:F38" si="1">IF(E27="","",IF(E27&lt;80000,"Bajo",IF(E27&lt;150000,"Medio","Alto")))</f>
        <v>Medio</v>
      </c>
      <c r="G27" s="33"/>
      <c r="H27" s="33"/>
    </row>
    <row r="28" spans="2:8" x14ac:dyDescent="0.3">
      <c r="B28" s="43" t="s">
        <v>108</v>
      </c>
      <c r="C28" s="51">
        <v>76440000</v>
      </c>
      <c r="D28" s="47">
        <v>728</v>
      </c>
      <c r="E28" s="50">
        <f t="shared" si="0"/>
        <v>105000</v>
      </c>
      <c r="F28" s="45" t="str">
        <f t="shared" si="1"/>
        <v>Medio</v>
      </c>
      <c r="G28" s="33"/>
      <c r="H28" s="33"/>
    </row>
    <row r="29" spans="2:8" x14ac:dyDescent="0.3">
      <c r="B29" s="43" t="s">
        <v>109</v>
      </c>
      <c r="C29" s="51">
        <v>106950000</v>
      </c>
      <c r="D29" s="47">
        <v>930</v>
      </c>
      <c r="E29" s="50">
        <f t="shared" si="0"/>
        <v>115000</v>
      </c>
      <c r="F29" s="45" t="str">
        <f t="shared" si="1"/>
        <v>Medio</v>
      </c>
      <c r="G29" s="33"/>
      <c r="H29" s="33"/>
    </row>
    <row r="30" spans="2:8" x14ac:dyDescent="0.3">
      <c r="B30" s="48"/>
      <c r="C30" s="52"/>
      <c r="D30" s="48"/>
      <c r="E30" s="50" t="str">
        <f t="shared" si="0"/>
        <v/>
      </c>
      <c r="F30" s="45" t="str">
        <f t="shared" si="1"/>
        <v/>
      </c>
      <c r="G30" s="33"/>
      <c r="H30" s="33"/>
    </row>
    <row r="31" spans="2:8" x14ac:dyDescent="0.3">
      <c r="B31" s="48"/>
      <c r="C31" s="52"/>
      <c r="D31" s="48"/>
      <c r="E31" s="50" t="str">
        <f t="shared" si="0"/>
        <v/>
      </c>
      <c r="F31" s="45" t="str">
        <f t="shared" si="1"/>
        <v/>
      </c>
      <c r="G31" s="33"/>
      <c r="H31" s="33"/>
    </row>
    <row r="32" spans="2:8" x14ac:dyDescent="0.3">
      <c r="B32" s="48"/>
      <c r="C32" s="52"/>
      <c r="D32" s="48"/>
      <c r="E32" s="50" t="str">
        <f t="shared" si="0"/>
        <v/>
      </c>
      <c r="F32" s="45" t="str">
        <f t="shared" si="1"/>
        <v/>
      </c>
      <c r="G32" s="33"/>
      <c r="H32" s="33"/>
    </row>
    <row r="33" spans="2:8" x14ac:dyDescent="0.3">
      <c r="B33" s="48"/>
      <c r="C33" s="52"/>
      <c r="D33" s="48"/>
      <c r="E33" s="50" t="str">
        <f t="shared" si="0"/>
        <v/>
      </c>
      <c r="F33" s="45" t="str">
        <f t="shared" si="1"/>
        <v/>
      </c>
      <c r="G33" s="33"/>
      <c r="H33" s="33"/>
    </row>
    <row r="34" spans="2:8" x14ac:dyDescent="0.3">
      <c r="B34" s="48"/>
      <c r="C34" s="52"/>
      <c r="D34" s="48"/>
      <c r="E34" s="50" t="str">
        <f t="shared" si="0"/>
        <v/>
      </c>
      <c r="F34" s="45" t="str">
        <f t="shared" si="1"/>
        <v/>
      </c>
      <c r="G34" s="33"/>
      <c r="H34" s="33"/>
    </row>
    <row r="35" spans="2:8" x14ac:dyDescent="0.3">
      <c r="B35" s="48"/>
      <c r="C35" s="52"/>
      <c r="D35" s="48"/>
      <c r="E35" s="50" t="str">
        <f t="shared" si="0"/>
        <v/>
      </c>
      <c r="F35" s="45" t="str">
        <f t="shared" si="1"/>
        <v/>
      </c>
      <c r="G35" s="33"/>
      <c r="H35" s="33"/>
    </row>
    <row r="36" spans="2:8" x14ac:dyDescent="0.3">
      <c r="B36" s="48"/>
      <c r="C36" s="52"/>
      <c r="D36" s="48"/>
      <c r="E36" s="50" t="str">
        <f t="shared" si="0"/>
        <v/>
      </c>
      <c r="F36" s="45" t="str">
        <f t="shared" si="1"/>
        <v/>
      </c>
      <c r="G36" s="33"/>
      <c r="H36" s="33"/>
    </row>
    <row r="37" spans="2:8" x14ac:dyDescent="0.3">
      <c r="B37" s="48"/>
      <c r="C37" s="52"/>
      <c r="D37" s="48"/>
      <c r="E37" s="50" t="str">
        <f t="shared" si="0"/>
        <v/>
      </c>
      <c r="F37" s="45" t="str">
        <f t="shared" si="1"/>
        <v/>
      </c>
      <c r="G37" s="33"/>
      <c r="H37" s="33"/>
    </row>
    <row r="38" spans="2:8" x14ac:dyDescent="0.3">
      <c r="B38" s="48"/>
      <c r="C38" s="52"/>
      <c r="D38" s="48"/>
      <c r="E38" s="50" t="str">
        <f t="shared" si="0"/>
        <v/>
      </c>
      <c r="F38" s="45" t="str">
        <f t="shared" si="1"/>
        <v/>
      </c>
      <c r="G38" s="33"/>
      <c r="H38" s="33"/>
    </row>
  </sheetData>
  <sheetProtection algorithmName="SHA-512" hashValue="ZgMPwddzvzNt005s8Dz0x+VEAhLT8EU36A6ddGaNWkoEHns3j1Eq10DfPxJiOm+qoR/jOgrqiqqWIhZDtkq1dQ==" saltValue="aktPheSbrnZ8v2ysECuPEQ==" spinCount="100000" sheet="1" objects="1" scenarios="1"/>
  <mergeCells count="11">
    <mergeCell ref="B25:H25"/>
    <mergeCell ref="B11:H11"/>
    <mergeCell ref="B16:H18"/>
    <mergeCell ref="B5:H5"/>
    <mergeCell ref="B20:H20"/>
    <mergeCell ref="B8:H8"/>
    <mergeCell ref="B9:H9"/>
    <mergeCell ref="B19:H19"/>
    <mergeCell ref="B6:H6"/>
    <mergeCell ref="B12:H13"/>
    <mergeCell ref="B15:H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39"/>
  <sheetViews>
    <sheetView showGridLines="0" topLeftCell="A5" workbookViewId="0">
      <selection activeCell="B5" sqref="B5:H39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2" spans="2:8" ht="23.4" x14ac:dyDescent="0.3">
      <c r="B2" s="1" t="s">
        <v>119</v>
      </c>
    </row>
    <row r="3" spans="2:8" x14ac:dyDescent="0.3">
      <c r="B3" s="8" t="s">
        <v>92</v>
      </c>
    </row>
    <row r="5" spans="2:8" x14ac:dyDescent="0.3">
      <c r="B5" s="36" t="s">
        <v>24</v>
      </c>
      <c r="C5" s="37"/>
      <c r="D5" s="37"/>
      <c r="E5" s="37"/>
      <c r="F5" s="37"/>
      <c r="G5" s="37"/>
      <c r="H5" s="37"/>
    </row>
    <row r="6" spans="2:8" x14ac:dyDescent="0.3">
      <c r="B6" s="38" t="s">
        <v>120</v>
      </c>
      <c r="C6" s="39"/>
      <c r="D6" s="39"/>
      <c r="E6" s="39"/>
      <c r="F6" s="39"/>
      <c r="G6" s="39"/>
      <c r="H6" s="39"/>
    </row>
    <row r="7" spans="2:8" x14ac:dyDescent="0.3">
      <c r="B7" s="33"/>
      <c r="C7" s="33"/>
      <c r="D7" s="33"/>
      <c r="E7" s="33"/>
      <c r="F7" s="33"/>
      <c r="G7" s="33"/>
      <c r="H7" s="33"/>
    </row>
    <row r="8" spans="2:8" x14ac:dyDescent="0.3">
      <c r="B8" s="36" t="s">
        <v>27</v>
      </c>
      <c r="C8" s="37"/>
      <c r="D8" s="37"/>
      <c r="E8" s="37"/>
      <c r="F8" s="37"/>
      <c r="G8" s="37"/>
      <c r="H8" s="37"/>
    </row>
    <row r="9" spans="2:8" x14ac:dyDescent="0.3">
      <c r="B9" s="38" t="s">
        <v>121</v>
      </c>
      <c r="C9" s="39"/>
      <c r="D9" s="39"/>
      <c r="E9" s="39"/>
      <c r="F9" s="39"/>
      <c r="G9" s="39"/>
      <c r="H9" s="39"/>
    </row>
    <row r="10" spans="2:8" x14ac:dyDescent="0.3">
      <c r="B10" s="33"/>
      <c r="C10" s="33"/>
      <c r="D10" s="33"/>
      <c r="E10" s="33"/>
      <c r="F10" s="33"/>
      <c r="G10" s="33"/>
      <c r="H10" s="33"/>
    </row>
    <row r="11" spans="2:8" x14ac:dyDescent="0.3">
      <c r="B11" s="36" t="s">
        <v>95</v>
      </c>
      <c r="C11" s="37"/>
      <c r="D11" s="37"/>
      <c r="E11" s="37"/>
      <c r="F11" s="37"/>
      <c r="G11" s="37"/>
      <c r="H11" s="37"/>
    </row>
    <row r="12" spans="2:8" ht="42" customHeight="1" x14ac:dyDescent="0.3">
      <c r="B12" s="40" t="s">
        <v>122</v>
      </c>
      <c r="C12" s="39"/>
      <c r="D12" s="39"/>
      <c r="E12" s="39"/>
      <c r="F12" s="39"/>
      <c r="G12" s="39"/>
      <c r="H12" s="39"/>
    </row>
    <row r="13" spans="2:8" ht="25.95" customHeight="1" x14ac:dyDescent="0.3">
      <c r="B13" s="39"/>
      <c r="C13" s="39"/>
      <c r="D13" s="39"/>
      <c r="E13" s="39"/>
      <c r="F13" s="39"/>
      <c r="G13" s="39"/>
      <c r="H13" s="39"/>
    </row>
    <row r="14" spans="2:8" x14ac:dyDescent="0.3">
      <c r="B14" s="33"/>
      <c r="C14" s="33"/>
      <c r="D14" s="33"/>
      <c r="E14" s="33"/>
      <c r="F14" s="33"/>
      <c r="G14" s="33"/>
      <c r="H14" s="33"/>
    </row>
    <row r="15" spans="2:8" x14ac:dyDescent="0.3">
      <c r="B15" s="36" t="s">
        <v>97</v>
      </c>
      <c r="C15" s="37"/>
      <c r="D15" s="37"/>
      <c r="E15" s="37"/>
      <c r="F15" s="37"/>
      <c r="G15" s="37"/>
      <c r="H15" s="37"/>
    </row>
    <row r="16" spans="2:8" x14ac:dyDescent="0.3">
      <c r="B16" s="38" t="s">
        <v>123</v>
      </c>
      <c r="C16" s="39"/>
      <c r="D16" s="39"/>
      <c r="E16" s="39"/>
      <c r="F16" s="39"/>
      <c r="G16" s="39"/>
      <c r="H16" s="39"/>
    </row>
    <row r="17" spans="2:8" x14ac:dyDescent="0.3">
      <c r="B17" s="39"/>
      <c r="C17" s="39"/>
      <c r="D17" s="39"/>
      <c r="E17" s="39"/>
      <c r="F17" s="39"/>
      <c r="G17" s="39"/>
      <c r="H17" s="39"/>
    </row>
    <row r="18" spans="2:8" x14ac:dyDescent="0.3">
      <c r="B18" s="39"/>
      <c r="C18" s="39"/>
      <c r="D18" s="39"/>
      <c r="E18" s="39"/>
      <c r="F18" s="39"/>
      <c r="G18" s="39"/>
      <c r="H18" s="39"/>
    </row>
    <row r="19" spans="2:8" x14ac:dyDescent="0.3">
      <c r="B19" s="41" t="s">
        <v>99</v>
      </c>
      <c r="C19" s="39"/>
      <c r="D19" s="39"/>
      <c r="E19" s="39"/>
      <c r="F19" s="39"/>
      <c r="G19" s="39"/>
      <c r="H19" s="39"/>
    </row>
    <row r="20" spans="2:8" x14ac:dyDescent="0.3">
      <c r="B20" s="36" t="s">
        <v>36</v>
      </c>
      <c r="C20" s="37"/>
      <c r="D20" s="37"/>
      <c r="E20" s="37"/>
      <c r="F20" s="37"/>
      <c r="G20" s="37"/>
      <c r="H20" s="37"/>
    </row>
    <row r="21" spans="2:8" x14ac:dyDescent="0.3">
      <c r="B21" s="42" t="s">
        <v>115</v>
      </c>
      <c r="C21" s="49">
        <v>95480000</v>
      </c>
      <c r="D21" s="33"/>
      <c r="E21" s="42" t="s">
        <v>48</v>
      </c>
      <c r="F21" s="50">
        <f>IFERROR(C21/C22,"")</f>
        <v>77000</v>
      </c>
      <c r="G21" s="33"/>
      <c r="H21" s="33"/>
    </row>
    <row r="22" spans="2:8" x14ac:dyDescent="0.3">
      <c r="B22" s="42" t="s">
        <v>100</v>
      </c>
      <c r="C22" s="43">
        <v>1240</v>
      </c>
      <c r="D22" s="33"/>
      <c r="E22" s="42" t="s">
        <v>18</v>
      </c>
      <c r="F22" s="45" t="str">
        <f>IF(F21="","Completa los datos",IF(F21&lt;60000,"Bajo: revisa ocupación y tarifa",IF(F21&lt;120000,"Medio","Fuerte")))</f>
        <v>Medio</v>
      </c>
      <c r="G22" s="33"/>
      <c r="H22" s="33"/>
    </row>
    <row r="23" spans="2:8" x14ac:dyDescent="0.3">
      <c r="B23" s="33"/>
      <c r="C23" s="33"/>
      <c r="D23" s="33"/>
      <c r="E23" s="33"/>
      <c r="F23" s="33"/>
      <c r="G23" s="33"/>
      <c r="H23" s="33"/>
    </row>
    <row r="24" spans="2:8" x14ac:dyDescent="0.3">
      <c r="B24" s="33"/>
      <c r="C24" s="33"/>
      <c r="D24" s="33"/>
      <c r="E24" s="33"/>
      <c r="F24" s="33"/>
      <c r="G24" s="33"/>
      <c r="H24" s="33"/>
    </row>
    <row r="25" spans="2:8" x14ac:dyDescent="0.3">
      <c r="B25" s="36" t="s">
        <v>102</v>
      </c>
      <c r="C25" s="37"/>
      <c r="D25" s="37"/>
      <c r="E25" s="37"/>
      <c r="F25" s="37"/>
      <c r="G25" s="37"/>
      <c r="H25" s="37"/>
    </row>
    <row r="26" spans="2:8" x14ac:dyDescent="0.3">
      <c r="B26" s="46" t="s">
        <v>103</v>
      </c>
      <c r="C26" s="46" t="s">
        <v>117</v>
      </c>
      <c r="D26" s="46" t="s">
        <v>104</v>
      </c>
      <c r="E26" s="46" t="s">
        <v>59</v>
      </c>
      <c r="F26" s="46" t="s">
        <v>106</v>
      </c>
      <c r="G26" s="33"/>
      <c r="H26" s="33"/>
    </row>
    <row r="27" spans="2:8" x14ac:dyDescent="0.3">
      <c r="B27" s="43" t="s">
        <v>107</v>
      </c>
      <c r="C27" s="51">
        <v>95480000</v>
      </c>
      <c r="D27" s="47">
        <v>1240</v>
      </c>
      <c r="E27" s="50">
        <f t="shared" ref="E27:E38" si="0">IFERROR(C27/D27,"")</f>
        <v>77000</v>
      </c>
      <c r="F27" s="45" t="str">
        <f t="shared" ref="F27:F38" si="1">IF(E27="","",IF(E27&lt;60000,"Bajo",IF(E27&lt;120000,"Medio","Fuerte")))</f>
        <v>Medio</v>
      </c>
      <c r="G27" s="33"/>
      <c r="H27" s="33"/>
    </row>
    <row r="28" spans="2:8" x14ac:dyDescent="0.3">
      <c r="B28" s="43" t="s">
        <v>108</v>
      </c>
      <c r="C28" s="51">
        <v>76440000</v>
      </c>
      <c r="D28" s="47">
        <v>1120</v>
      </c>
      <c r="E28" s="50">
        <f t="shared" si="0"/>
        <v>68250</v>
      </c>
      <c r="F28" s="45" t="str">
        <f t="shared" si="1"/>
        <v>Medio</v>
      </c>
      <c r="G28" s="33"/>
      <c r="H28" s="33"/>
    </row>
    <row r="29" spans="2:8" x14ac:dyDescent="0.3">
      <c r="B29" s="43" t="s">
        <v>109</v>
      </c>
      <c r="C29" s="51">
        <v>106950000</v>
      </c>
      <c r="D29" s="47">
        <v>1240</v>
      </c>
      <c r="E29" s="50">
        <f t="shared" si="0"/>
        <v>86250</v>
      </c>
      <c r="F29" s="45" t="str">
        <f t="shared" si="1"/>
        <v>Medio</v>
      </c>
      <c r="G29" s="33"/>
      <c r="H29" s="33"/>
    </row>
    <row r="30" spans="2:8" x14ac:dyDescent="0.3">
      <c r="B30" s="48"/>
      <c r="C30" s="52"/>
      <c r="D30" s="48"/>
      <c r="E30" s="50" t="str">
        <f t="shared" si="0"/>
        <v/>
      </c>
      <c r="F30" s="45" t="str">
        <f t="shared" si="1"/>
        <v/>
      </c>
      <c r="G30" s="33"/>
      <c r="H30" s="33"/>
    </row>
    <row r="31" spans="2:8" x14ac:dyDescent="0.3">
      <c r="B31" s="48"/>
      <c r="C31" s="52"/>
      <c r="D31" s="48"/>
      <c r="E31" s="50" t="str">
        <f t="shared" si="0"/>
        <v/>
      </c>
      <c r="F31" s="45" t="str">
        <f t="shared" si="1"/>
        <v/>
      </c>
      <c r="G31" s="33"/>
      <c r="H31" s="33"/>
    </row>
    <row r="32" spans="2:8" x14ac:dyDescent="0.3">
      <c r="B32" s="48"/>
      <c r="C32" s="52"/>
      <c r="D32" s="48"/>
      <c r="E32" s="50" t="str">
        <f t="shared" si="0"/>
        <v/>
      </c>
      <c r="F32" s="45" t="str">
        <f t="shared" si="1"/>
        <v/>
      </c>
      <c r="G32" s="33"/>
      <c r="H32" s="33"/>
    </row>
    <row r="33" spans="2:8" x14ac:dyDescent="0.3">
      <c r="B33" s="48"/>
      <c r="C33" s="52"/>
      <c r="D33" s="48"/>
      <c r="E33" s="50" t="str">
        <f t="shared" si="0"/>
        <v/>
      </c>
      <c r="F33" s="45" t="str">
        <f t="shared" si="1"/>
        <v/>
      </c>
      <c r="G33" s="33"/>
      <c r="H33" s="33"/>
    </row>
    <row r="34" spans="2:8" x14ac:dyDescent="0.3">
      <c r="B34" s="48"/>
      <c r="C34" s="52"/>
      <c r="D34" s="48"/>
      <c r="E34" s="50" t="str">
        <f t="shared" si="0"/>
        <v/>
      </c>
      <c r="F34" s="45" t="str">
        <f t="shared" si="1"/>
        <v/>
      </c>
      <c r="G34" s="33"/>
      <c r="H34" s="33"/>
    </row>
    <row r="35" spans="2:8" x14ac:dyDescent="0.3">
      <c r="B35" s="48"/>
      <c r="C35" s="52"/>
      <c r="D35" s="48"/>
      <c r="E35" s="50" t="str">
        <f t="shared" si="0"/>
        <v/>
      </c>
      <c r="F35" s="45" t="str">
        <f t="shared" si="1"/>
        <v/>
      </c>
      <c r="G35" s="33"/>
      <c r="H35" s="33"/>
    </row>
    <row r="36" spans="2:8" x14ac:dyDescent="0.3">
      <c r="B36" s="48"/>
      <c r="C36" s="52"/>
      <c r="D36" s="48"/>
      <c r="E36" s="50" t="str">
        <f t="shared" si="0"/>
        <v/>
      </c>
      <c r="F36" s="45" t="str">
        <f t="shared" si="1"/>
        <v/>
      </c>
      <c r="G36" s="33"/>
      <c r="H36" s="33"/>
    </row>
    <row r="37" spans="2:8" x14ac:dyDescent="0.3">
      <c r="B37" s="48"/>
      <c r="C37" s="52"/>
      <c r="D37" s="48"/>
      <c r="E37" s="50" t="str">
        <f t="shared" si="0"/>
        <v/>
      </c>
      <c r="F37" s="45" t="str">
        <f t="shared" si="1"/>
        <v/>
      </c>
      <c r="G37" s="33"/>
      <c r="H37" s="33"/>
    </row>
    <row r="38" spans="2:8" x14ac:dyDescent="0.3">
      <c r="B38" s="48"/>
      <c r="C38" s="52"/>
      <c r="D38" s="48"/>
      <c r="E38" s="50" t="str">
        <f t="shared" si="0"/>
        <v/>
      </c>
      <c r="F38" s="45" t="str">
        <f t="shared" si="1"/>
        <v/>
      </c>
      <c r="G38" s="33"/>
      <c r="H38" s="33"/>
    </row>
    <row r="39" spans="2:8" x14ac:dyDescent="0.3">
      <c r="B39" s="33"/>
      <c r="C39" s="33"/>
      <c r="D39" s="33"/>
      <c r="E39" s="33"/>
      <c r="F39" s="33"/>
      <c r="G39" s="33"/>
      <c r="H39" s="33"/>
    </row>
  </sheetData>
  <sheetProtection algorithmName="SHA-512" hashValue="aTn1NzM6jIKVUoL4zJ/TbKvRsIvwYdAK9f7UfHjbBcy7Vdlw4TVHA53cKN32wSZ+6xCR3J8EKneGnHZCkZBfaA==" saltValue="+VKbbIxHdMEyVfdSd3PIUg==" spinCount="100000" sheet="1" objects="1" scenarios="1"/>
  <mergeCells count="11">
    <mergeCell ref="B25:H25"/>
    <mergeCell ref="B11:H11"/>
    <mergeCell ref="B16:H18"/>
    <mergeCell ref="B5:H5"/>
    <mergeCell ref="B20:H20"/>
    <mergeCell ref="B8:H8"/>
    <mergeCell ref="B9:H9"/>
    <mergeCell ref="B19:H19"/>
    <mergeCell ref="B6:H6"/>
    <mergeCell ref="B12:H13"/>
    <mergeCell ref="B15:H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38"/>
  <sheetViews>
    <sheetView showGridLines="0" workbookViewId="0">
      <selection activeCell="H3" sqref="B3:H38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2" spans="2:8" ht="23.4" x14ac:dyDescent="0.3">
      <c r="B2" s="26" t="s">
        <v>124</v>
      </c>
    </row>
    <row r="3" spans="2:8" x14ac:dyDescent="0.3">
      <c r="B3" s="53" t="s">
        <v>92</v>
      </c>
      <c r="C3" s="33"/>
      <c r="D3" s="33"/>
      <c r="E3" s="33"/>
      <c r="F3" s="33"/>
      <c r="G3" s="33"/>
      <c r="H3" s="33"/>
    </row>
    <row r="4" spans="2:8" x14ac:dyDescent="0.3">
      <c r="B4" s="33"/>
      <c r="C4" s="33"/>
      <c r="D4" s="33"/>
      <c r="E4" s="33"/>
      <c r="F4" s="33"/>
      <c r="G4" s="33"/>
      <c r="H4" s="33"/>
    </row>
    <row r="5" spans="2:8" x14ac:dyDescent="0.3">
      <c r="B5" s="36" t="s">
        <v>24</v>
      </c>
      <c r="C5" s="37"/>
      <c r="D5" s="37"/>
      <c r="E5" s="37"/>
      <c r="F5" s="37"/>
      <c r="G5" s="37"/>
      <c r="H5" s="37"/>
    </row>
    <row r="6" spans="2:8" x14ac:dyDescent="0.3">
      <c r="B6" s="38" t="s">
        <v>125</v>
      </c>
      <c r="C6" s="39"/>
      <c r="D6" s="39"/>
      <c r="E6" s="39"/>
      <c r="F6" s="39"/>
      <c r="G6" s="39"/>
      <c r="H6" s="39"/>
    </row>
    <row r="7" spans="2:8" x14ac:dyDescent="0.3">
      <c r="B7" s="33"/>
      <c r="C7" s="33"/>
      <c r="D7" s="33"/>
      <c r="E7" s="33"/>
      <c r="F7" s="33"/>
      <c r="G7" s="33"/>
      <c r="H7" s="33"/>
    </row>
    <row r="8" spans="2:8" x14ac:dyDescent="0.3">
      <c r="B8" s="36" t="s">
        <v>27</v>
      </c>
      <c r="C8" s="37"/>
      <c r="D8" s="37"/>
      <c r="E8" s="37"/>
      <c r="F8" s="37"/>
      <c r="G8" s="37"/>
      <c r="H8" s="37"/>
    </row>
    <row r="9" spans="2:8" x14ac:dyDescent="0.3">
      <c r="B9" s="38" t="s">
        <v>126</v>
      </c>
      <c r="C9" s="39"/>
      <c r="D9" s="39"/>
      <c r="E9" s="39"/>
      <c r="F9" s="39"/>
      <c r="G9" s="39"/>
      <c r="H9" s="39"/>
    </row>
    <row r="10" spans="2:8" x14ac:dyDescent="0.3">
      <c r="B10" s="33"/>
      <c r="C10" s="33"/>
      <c r="D10" s="33"/>
      <c r="E10" s="33"/>
      <c r="F10" s="33"/>
      <c r="G10" s="33"/>
      <c r="H10" s="33"/>
    </row>
    <row r="11" spans="2:8" x14ac:dyDescent="0.3">
      <c r="B11" s="36" t="s">
        <v>95</v>
      </c>
      <c r="C11" s="37"/>
      <c r="D11" s="37"/>
      <c r="E11" s="37"/>
      <c r="F11" s="37"/>
      <c r="G11" s="37"/>
      <c r="H11" s="37"/>
    </row>
    <row r="12" spans="2:8" ht="42" customHeight="1" x14ac:dyDescent="0.3">
      <c r="B12" s="40" t="s">
        <v>127</v>
      </c>
      <c r="C12" s="39"/>
      <c r="D12" s="39"/>
      <c r="E12" s="39"/>
      <c r="F12" s="39"/>
      <c r="G12" s="39"/>
      <c r="H12" s="39"/>
    </row>
    <row r="13" spans="2:8" ht="25.95" customHeight="1" x14ac:dyDescent="0.3">
      <c r="B13" s="39"/>
      <c r="C13" s="39"/>
      <c r="D13" s="39"/>
      <c r="E13" s="39"/>
      <c r="F13" s="39"/>
      <c r="G13" s="39"/>
      <c r="H13" s="39"/>
    </row>
    <row r="14" spans="2:8" x14ac:dyDescent="0.3">
      <c r="B14" s="33"/>
      <c r="C14" s="33"/>
      <c r="D14" s="33"/>
      <c r="E14" s="33"/>
      <c r="F14" s="33"/>
      <c r="G14" s="33"/>
      <c r="H14" s="33"/>
    </row>
    <row r="15" spans="2:8" x14ac:dyDescent="0.3">
      <c r="B15" s="36" t="s">
        <v>97</v>
      </c>
      <c r="C15" s="37"/>
      <c r="D15" s="37"/>
      <c r="E15" s="37"/>
      <c r="F15" s="37"/>
      <c r="G15" s="37"/>
      <c r="H15" s="37"/>
    </row>
    <row r="16" spans="2:8" x14ac:dyDescent="0.3">
      <c r="B16" s="38" t="s">
        <v>128</v>
      </c>
      <c r="C16" s="39"/>
      <c r="D16" s="39"/>
      <c r="E16" s="39"/>
      <c r="F16" s="39"/>
      <c r="G16" s="39"/>
      <c r="H16" s="39"/>
    </row>
    <row r="17" spans="2:8" x14ac:dyDescent="0.3">
      <c r="B17" s="39"/>
      <c r="C17" s="39"/>
      <c r="D17" s="39"/>
      <c r="E17" s="39"/>
      <c r="F17" s="39"/>
      <c r="G17" s="39"/>
      <c r="H17" s="39"/>
    </row>
    <row r="18" spans="2:8" x14ac:dyDescent="0.3">
      <c r="B18" s="39"/>
      <c r="C18" s="39"/>
      <c r="D18" s="39"/>
      <c r="E18" s="39"/>
      <c r="F18" s="39"/>
      <c r="G18" s="39"/>
      <c r="H18" s="39"/>
    </row>
    <row r="19" spans="2:8" x14ac:dyDescent="0.3">
      <c r="B19" s="41" t="s">
        <v>99</v>
      </c>
      <c r="C19" s="39"/>
      <c r="D19" s="39"/>
      <c r="E19" s="39"/>
      <c r="F19" s="39"/>
      <c r="G19" s="39"/>
      <c r="H19" s="39"/>
    </row>
    <row r="20" spans="2:8" x14ac:dyDescent="0.3">
      <c r="B20" s="36" t="s">
        <v>36</v>
      </c>
      <c r="C20" s="37"/>
      <c r="D20" s="37"/>
      <c r="E20" s="37"/>
      <c r="F20" s="37"/>
      <c r="G20" s="37"/>
      <c r="H20" s="37"/>
    </row>
    <row r="21" spans="2:8" x14ac:dyDescent="0.3">
      <c r="B21" s="42" t="s">
        <v>129</v>
      </c>
      <c r="C21" s="43">
        <v>420</v>
      </c>
      <c r="D21" s="33"/>
      <c r="E21" s="42" t="s">
        <v>48</v>
      </c>
      <c r="F21" s="44">
        <f>IFERROR(C22/C21,"")</f>
        <v>9.0476190476190474E-2</v>
      </c>
      <c r="G21" s="33"/>
      <c r="H21" s="33"/>
    </row>
    <row r="22" spans="2:8" x14ac:dyDescent="0.3">
      <c r="B22" s="42" t="s">
        <v>130</v>
      </c>
      <c r="C22" s="43">
        <v>38</v>
      </c>
      <c r="D22" s="33"/>
      <c r="E22" s="42" t="s">
        <v>18</v>
      </c>
      <c r="F22" s="45" t="str">
        <f>IF(F21="","Completa los datos",IF(F21&lt;0.1,"Controlada",IF(F21&lt;0.2,"Alta","Muy alta")))</f>
        <v>Controlada</v>
      </c>
      <c r="G22" s="33"/>
      <c r="H22" s="33"/>
    </row>
    <row r="23" spans="2:8" x14ac:dyDescent="0.3">
      <c r="B23" s="33"/>
      <c r="C23" s="33"/>
      <c r="D23" s="33"/>
      <c r="E23" s="33"/>
      <c r="F23" s="33"/>
      <c r="G23" s="33"/>
      <c r="H23" s="33"/>
    </row>
    <row r="24" spans="2:8" x14ac:dyDescent="0.3">
      <c r="B24" s="33"/>
      <c r="C24" s="33"/>
      <c r="D24" s="33"/>
      <c r="E24" s="33"/>
      <c r="F24" s="33"/>
      <c r="G24" s="33"/>
      <c r="H24" s="33"/>
    </row>
    <row r="25" spans="2:8" x14ac:dyDescent="0.3">
      <c r="B25" s="36" t="s">
        <v>102</v>
      </c>
      <c r="C25" s="37"/>
      <c r="D25" s="37"/>
      <c r="E25" s="37"/>
      <c r="F25" s="37"/>
      <c r="G25" s="37"/>
      <c r="H25" s="37"/>
    </row>
    <row r="26" spans="2:8" x14ac:dyDescent="0.3">
      <c r="B26" s="46" t="s">
        <v>103</v>
      </c>
      <c r="C26" s="46" t="s">
        <v>131</v>
      </c>
      <c r="D26" s="46" t="s">
        <v>132</v>
      </c>
      <c r="E26" s="46" t="s">
        <v>133</v>
      </c>
      <c r="F26" s="46" t="s">
        <v>106</v>
      </c>
      <c r="G26" s="33"/>
      <c r="H26" s="33"/>
    </row>
    <row r="27" spans="2:8" x14ac:dyDescent="0.3">
      <c r="B27" s="43" t="s">
        <v>107</v>
      </c>
      <c r="C27" s="47">
        <v>420</v>
      </c>
      <c r="D27" s="47">
        <v>38</v>
      </c>
      <c r="E27" s="44">
        <f t="shared" ref="E27:E38" si="0">IFERROR(D27/C27,"")</f>
        <v>9.0476190476190474E-2</v>
      </c>
      <c r="F27" s="45" t="str">
        <f t="shared" ref="F27:F38" si="1">IF(E27="","",IF(E27&lt;0.1,"Controlada",IF(E27&lt;0.2,"Alta","Muy alta")))</f>
        <v>Controlada</v>
      </c>
      <c r="G27" s="33"/>
      <c r="H27" s="33"/>
    </row>
    <row r="28" spans="2:8" x14ac:dyDescent="0.3">
      <c r="B28" s="43" t="s">
        <v>108</v>
      </c>
      <c r="C28" s="47">
        <v>360</v>
      </c>
      <c r="D28" s="47">
        <v>47</v>
      </c>
      <c r="E28" s="44">
        <f t="shared" si="0"/>
        <v>0.13055555555555556</v>
      </c>
      <c r="F28" s="45" t="str">
        <f t="shared" si="1"/>
        <v>Alta</v>
      </c>
      <c r="G28" s="33"/>
      <c r="H28" s="33"/>
    </row>
    <row r="29" spans="2:8" x14ac:dyDescent="0.3">
      <c r="B29" s="43" t="s">
        <v>109</v>
      </c>
      <c r="C29" s="47">
        <v>450</v>
      </c>
      <c r="D29" s="47">
        <v>41</v>
      </c>
      <c r="E29" s="44">
        <f t="shared" si="0"/>
        <v>9.1111111111111115E-2</v>
      </c>
      <c r="F29" s="45" t="str">
        <f t="shared" si="1"/>
        <v>Controlada</v>
      </c>
      <c r="G29" s="33"/>
      <c r="H29" s="33"/>
    </row>
    <row r="30" spans="2:8" x14ac:dyDescent="0.3">
      <c r="B30" s="48"/>
      <c r="C30" s="48"/>
      <c r="D30" s="48"/>
      <c r="E30" s="44" t="str">
        <f t="shared" si="0"/>
        <v/>
      </c>
      <c r="F30" s="45" t="str">
        <f t="shared" si="1"/>
        <v/>
      </c>
      <c r="G30" s="33"/>
      <c r="H30" s="33"/>
    </row>
    <row r="31" spans="2:8" x14ac:dyDescent="0.3">
      <c r="B31" s="48"/>
      <c r="C31" s="48"/>
      <c r="D31" s="48"/>
      <c r="E31" s="44" t="str">
        <f t="shared" si="0"/>
        <v/>
      </c>
      <c r="F31" s="45" t="str">
        <f t="shared" si="1"/>
        <v/>
      </c>
      <c r="G31" s="33"/>
      <c r="H31" s="33"/>
    </row>
    <row r="32" spans="2:8" x14ac:dyDescent="0.3">
      <c r="B32" s="48"/>
      <c r="C32" s="48"/>
      <c r="D32" s="48"/>
      <c r="E32" s="44" t="str">
        <f t="shared" si="0"/>
        <v/>
      </c>
      <c r="F32" s="45" t="str">
        <f t="shared" si="1"/>
        <v/>
      </c>
      <c r="G32" s="33"/>
      <c r="H32" s="33"/>
    </row>
    <row r="33" spans="2:8" x14ac:dyDescent="0.3">
      <c r="B33" s="48"/>
      <c r="C33" s="48"/>
      <c r="D33" s="48"/>
      <c r="E33" s="44" t="str">
        <f t="shared" si="0"/>
        <v/>
      </c>
      <c r="F33" s="45" t="str">
        <f t="shared" si="1"/>
        <v/>
      </c>
      <c r="G33" s="33"/>
      <c r="H33" s="33"/>
    </row>
    <row r="34" spans="2:8" x14ac:dyDescent="0.3">
      <c r="B34" s="48"/>
      <c r="C34" s="48"/>
      <c r="D34" s="48"/>
      <c r="E34" s="44" t="str">
        <f t="shared" si="0"/>
        <v/>
      </c>
      <c r="F34" s="45" t="str">
        <f t="shared" si="1"/>
        <v/>
      </c>
      <c r="G34" s="33"/>
      <c r="H34" s="33"/>
    </row>
    <row r="35" spans="2:8" x14ac:dyDescent="0.3">
      <c r="B35" s="48"/>
      <c r="C35" s="48"/>
      <c r="D35" s="48"/>
      <c r="E35" s="44" t="str">
        <f t="shared" si="0"/>
        <v/>
      </c>
      <c r="F35" s="45" t="str">
        <f t="shared" si="1"/>
        <v/>
      </c>
      <c r="G35" s="33"/>
      <c r="H35" s="33"/>
    </row>
    <row r="36" spans="2:8" x14ac:dyDescent="0.3">
      <c r="B36" s="48"/>
      <c r="C36" s="48"/>
      <c r="D36" s="48"/>
      <c r="E36" s="44" t="str">
        <f t="shared" si="0"/>
        <v/>
      </c>
      <c r="F36" s="45" t="str">
        <f t="shared" si="1"/>
        <v/>
      </c>
      <c r="G36" s="33"/>
      <c r="H36" s="33"/>
    </row>
    <row r="37" spans="2:8" x14ac:dyDescent="0.3">
      <c r="B37" s="48"/>
      <c r="C37" s="48"/>
      <c r="D37" s="48"/>
      <c r="E37" s="44" t="str">
        <f t="shared" si="0"/>
        <v/>
      </c>
      <c r="F37" s="45" t="str">
        <f t="shared" si="1"/>
        <v/>
      </c>
      <c r="G37" s="33"/>
      <c r="H37" s="33"/>
    </row>
    <row r="38" spans="2:8" x14ac:dyDescent="0.3">
      <c r="B38" s="48"/>
      <c r="C38" s="48"/>
      <c r="D38" s="48"/>
      <c r="E38" s="44" t="str">
        <f t="shared" si="0"/>
        <v/>
      </c>
      <c r="F38" s="45" t="str">
        <f t="shared" si="1"/>
        <v/>
      </c>
      <c r="G38" s="33"/>
      <c r="H38" s="33"/>
    </row>
  </sheetData>
  <sheetProtection algorithmName="SHA-512" hashValue="IgsZVOISM5xMjEilbs9kfevxH9ZbsfVzn7KQ5ho0hVANp2k89X+Qo03sGoN2+yhsOH86aVjStqZNd5p75D6SdQ==" saltValue="frCbEk06bFg67vw+pVGHjw==" spinCount="100000" sheet="1" objects="1" scenarios="1"/>
  <mergeCells count="11">
    <mergeCell ref="B25:H25"/>
    <mergeCell ref="B11:H11"/>
    <mergeCell ref="B16:H18"/>
    <mergeCell ref="B5:H5"/>
    <mergeCell ref="B20:H20"/>
    <mergeCell ref="B8:H8"/>
    <mergeCell ref="B9:H9"/>
    <mergeCell ref="B19:H19"/>
    <mergeCell ref="B6:H6"/>
    <mergeCell ref="B12:H13"/>
    <mergeCell ref="B15:H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38"/>
  <sheetViews>
    <sheetView showGridLines="0" topLeftCell="A4" workbookViewId="0">
      <selection activeCell="H4" sqref="B4:H38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2" spans="2:8" ht="23.4" x14ac:dyDescent="0.3">
      <c r="B2" s="1" t="s">
        <v>134</v>
      </c>
    </row>
    <row r="3" spans="2:8" x14ac:dyDescent="0.3">
      <c r="B3" s="8" t="s">
        <v>92</v>
      </c>
    </row>
    <row r="4" spans="2:8" x14ac:dyDescent="0.3">
      <c r="B4" s="33"/>
      <c r="C4" s="33"/>
      <c r="D4" s="33"/>
      <c r="E4" s="33"/>
      <c r="F4" s="33"/>
      <c r="G4" s="33"/>
      <c r="H4" s="33"/>
    </row>
    <row r="5" spans="2:8" x14ac:dyDescent="0.3">
      <c r="B5" s="36" t="s">
        <v>24</v>
      </c>
      <c r="C5" s="37"/>
      <c r="D5" s="37"/>
      <c r="E5" s="37"/>
      <c r="F5" s="37"/>
      <c r="G5" s="37"/>
      <c r="H5" s="37"/>
    </row>
    <row r="6" spans="2:8" x14ac:dyDescent="0.3">
      <c r="B6" s="38" t="s">
        <v>135</v>
      </c>
      <c r="C6" s="39"/>
      <c r="D6" s="39"/>
      <c r="E6" s="39"/>
      <c r="F6" s="39"/>
      <c r="G6" s="39"/>
      <c r="H6" s="39"/>
    </row>
    <row r="7" spans="2:8" x14ac:dyDescent="0.3">
      <c r="B7" s="33"/>
      <c r="C7" s="33"/>
      <c r="D7" s="33"/>
      <c r="E7" s="33"/>
      <c r="F7" s="33"/>
      <c r="G7" s="33"/>
      <c r="H7" s="33"/>
    </row>
    <row r="8" spans="2:8" x14ac:dyDescent="0.3">
      <c r="B8" s="36" t="s">
        <v>27</v>
      </c>
      <c r="C8" s="37"/>
      <c r="D8" s="37"/>
      <c r="E8" s="37"/>
      <c r="F8" s="37"/>
      <c r="G8" s="37"/>
      <c r="H8" s="37"/>
    </row>
    <row r="9" spans="2:8" x14ac:dyDescent="0.3">
      <c r="B9" s="38" t="s">
        <v>136</v>
      </c>
      <c r="C9" s="39"/>
      <c r="D9" s="39"/>
      <c r="E9" s="39"/>
      <c r="F9" s="39"/>
      <c r="G9" s="39"/>
      <c r="H9" s="39"/>
    </row>
    <row r="10" spans="2:8" x14ac:dyDescent="0.3">
      <c r="B10" s="33"/>
      <c r="C10" s="33"/>
      <c r="D10" s="33"/>
      <c r="E10" s="33"/>
      <c r="F10" s="33"/>
      <c r="G10" s="33"/>
      <c r="H10" s="33"/>
    </row>
    <row r="11" spans="2:8" x14ac:dyDescent="0.3">
      <c r="B11" s="36" t="s">
        <v>95</v>
      </c>
      <c r="C11" s="37"/>
      <c r="D11" s="37"/>
      <c r="E11" s="37"/>
      <c r="F11" s="37"/>
      <c r="G11" s="37"/>
      <c r="H11" s="37"/>
    </row>
    <row r="12" spans="2:8" ht="42" customHeight="1" x14ac:dyDescent="0.3">
      <c r="B12" s="40" t="s">
        <v>137</v>
      </c>
      <c r="C12" s="39"/>
      <c r="D12" s="39"/>
      <c r="E12" s="39"/>
      <c r="F12" s="39"/>
      <c r="G12" s="39"/>
      <c r="H12" s="39"/>
    </row>
    <row r="13" spans="2:8" ht="25.95" customHeight="1" x14ac:dyDescent="0.3">
      <c r="B13" s="39"/>
      <c r="C13" s="39"/>
      <c r="D13" s="39"/>
      <c r="E13" s="39"/>
      <c r="F13" s="39"/>
      <c r="G13" s="39"/>
      <c r="H13" s="39"/>
    </row>
    <row r="14" spans="2:8" x14ac:dyDescent="0.3">
      <c r="B14" s="33"/>
      <c r="C14" s="33"/>
      <c r="D14" s="33"/>
      <c r="E14" s="33"/>
      <c r="F14" s="33"/>
      <c r="G14" s="33"/>
      <c r="H14" s="33"/>
    </row>
    <row r="15" spans="2:8" x14ac:dyDescent="0.3">
      <c r="B15" s="36" t="s">
        <v>97</v>
      </c>
      <c r="C15" s="37"/>
      <c r="D15" s="37"/>
      <c r="E15" s="37"/>
      <c r="F15" s="37"/>
      <c r="G15" s="37"/>
      <c r="H15" s="37"/>
    </row>
    <row r="16" spans="2:8" x14ac:dyDescent="0.3">
      <c r="B16" s="38" t="s">
        <v>138</v>
      </c>
      <c r="C16" s="39"/>
      <c r="D16" s="39"/>
      <c r="E16" s="39"/>
      <c r="F16" s="39"/>
      <c r="G16" s="39"/>
      <c r="H16" s="39"/>
    </row>
    <row r="17" spans="2:8" x14ac:dyDescent="0.3">
      <c r="B17" s="39"/>
      <c r="C17" s="39"/>
      <c r="D17" s="39"/>
      <c r="E17" s="39"/>
      <c r="F17" s="39"/>
      <c r="G17" s="39"/>
      <c r="H17" s="39"/>
    </row>
    <row r="18" spans="2:8" x14ac:dyDescent="0.3">
      <c r="B18" s="39"/>
      <c r="C18" s="39"/>
      <c r="D18" s="39"/>
      <c r="E18" s="39"/>
      <c r="F18" s="39"/>
      <c r="G18" s="39"/>
      <c r="H18" s="39"/>
    </row>
    <row r="19" spans="2:8" x14ac:dyDescent="0.3">
      <c r="B19" s="41" t="s">
        <v>99</v>
      </c>
      <c r="C19" s="39"/>
      <c r="D19" s="39"/>
      <c r="E19" s="39"/>
      <c r="F19" s="39"/>
      <c r="G19" s="39"/>
      <c r="H19" s="39"/>
    </row>
    <row r="20" spans="2:8" x14ac:dyDescent="0.3">
      <c r="B20" s="36" t="s">
        <v>36</v>
      </c>
      <c r="C20" s="37"/>
      <c r="D20" s="37"/>
      <c r="E20" s="37"/>
      <c r="F20" s="37"/>
      <c r="G20" s="37"/>
      <c r="H20" s="37"/>
    </row>
    <row r="21" spans="2:8" x14ac:dyDescent="0.3">
      <c r="B21" s="42" t="s">
        <v>139</v>
      </c>
      <c r="C21" s="43">
        <v>382</v>
      </c>
      <c r="D21" s="33"/>
      <c r="E21" s="42" t="s">
        <v>48</v>
      </c>
      <c r="F21" s="44">
        <f>IFERROR(C22/C21,"")</f>
        <v>2.8795811518324606E-2</v>
      </c>
      <c r="G21" s="33"/>
      <c r="H21" s="33"/>
    </row>
    <row r="22" spans="2:8" x14ac:dyDescent="0.3">
      <c r="B22" s="42" t="s">
        <v>67</v>
      </c>
      <c r="C22" s="43">
        <v>11</v>
      </c>
      <c r="D22" s="33"/>
      <c r="E22" s="42" t="s">
        <v>18</v>
      </c>
      <c r="F22" s="45" t="str">
        <f>IF(F21="","Completa los datos",IF(F21&lt;0.03,"Bajo",IF(F21&lt;0.08,"Revisar","Alto")))</f>
        <v>Bajo</v>
      </c>
      <c r="G22" s="33"/>
      <c r="H22" s="33"/>
    </row>
    <row r="23" spans="2:8" x14ac:dyDescent="0.3">
      <c r="B23" s="33"/>
      <c r="C23" s="33"/>
      <c r="D23" s="33"/>
      <c r="E23" s="33"/>
      <c r="F23" s="33"/>
      <c r="G23" s="33"/>
      <c r="H23" s="33"/>
    </row>
    <row r="24" spans="2:8" x14ac:dyDescent="0.3">
      <c r="B24" s="33"/>
      <c r="C24" s="33"/>
      <c r="D24" s="33"/>
      <c r="E24" s="33"/>
      <c r="F24" s="33"/>
      <c r="G24" s="33"/>
      <c r="H24" s="33"/>
    </row>
    <row r="25" spans="2:8" x14ac:dyDescent="0.3">
      <c r="B25" s="36" t="s">
        <v>102</v>
      </c>
      <c r="C25" s="37"/>
      <c r="D25" s="37"/>
      <c r="E25" s="37"/>
      <c r="F25" s="37"/>
      <c r="G25" s="37"/>
      <c r="H25" s="37"/>
    </row>
    <row r="26" spans="2:8" x14ac:dyDescent="0.3">
      <c r="B26" s="46" t="s">
        <v>103</v>
      </c>
      <c r="C26" s="46" t="s">
        <v>140</v>
      </c>
      <c r="D26" s="46" t="s">
        <v>67</v>
      </c>
      <c r="E26" s="46" t="s">
        <v>133</v>
      </c>
      <c r="F26" s="46" t="s">
        <v>106</v>
      </c>
      <c r="G26" s="33"/>
      <c r="H26" s="33"/>
    </row>
    <row r="27" spans="2:8" x14ac:dyDescent="0.3">
      <c r="B27" s="43" t="s">
        <v>107</v>
      </c>
      <c r="C27" s="47">
        <v>382</v>
      </c>
      <c r="D27" s="47">
        <v>11</v>
      </c>
      <c r="E27" s="44">
        <f t="shared" ref="E27:E38" si="0">IFERROR(D27/C27,"")</f>
        <v>2.8795811518324606E-2</v>
      </c>
      <c r="F27" s="45" t="str">
        <f t="shared" ref="F27:F38" si="1">IF(E27="","",IF(E27&lt;0.03,"Bajo",IF(E27&lt;0.08,"Revisar","Alto")))</f>
        <v>Bajo</v>
      </c>
      <c r="G27" s="33"/>
      <c r="H27" s="33"/>
    </row>
    <row r="28" spans="2:8" x14ac:dyDescent="0.3">
      <c r="B28" s="43" t="s">
        <v>108</v>
      </c>
      <c r="C28" s="47">
        <v>313</v>
      </c>
      <c r="D28" s="47">
        <v>18</v>
      </c>
      <c r="E28" s="44">
        <f t="shared" si="0"/>
        <v>5.7507987220447282E-2</v>
      </c>
      <c r="F28" s="45" t="str">
        <f t="shared" si="1"/>
        <v>Revisar</v>
      </c>
      <c r="G28" s="33"/>
      <c r="H28" s="33"/>
    </row>
    <row r="29" spans="2:8" x14ac:dyDescent="0.3">
      <c r="B29" s="43" t="s">
        <v>109</v>
      </c>
      <c r="C29" s="47">
        <v>409</v>
      </c>
      <c r="D29" s="47">
        <v>12</v>
      </c>
      <c r="E29" s="44">
        <f t="shared" si="0"/>
        <v>2.9339853300733496E-2</v>
      </c>
      <c r="F29" s="45" t="str">
        <f t="shared" si="1"/>
        <v>Bajo</v>
      </c>
      <c r="G29" s="33"/>
      <c r="H29" s="33"/>
    </row>
    <row r="30" spans="2:8" x14ac:dyDescent="0.3">
      <c r="B30" s="48"/>
      <c r="C30" s="48"/>
      <c r="D30" s="48"/>
      <c r="E30" s="44" t="str">
        <f t="shared" si="0"/>
        <v/>
      </c>
      <c r="F30" s="45" t="str">
        <f t="shared" si="1"/>
        <v/>
      </c>
      <c r="G30" s="33"/>
      <c r="H30" s="33"/>
    </row>
    <row r="31" spans="2:8" x14ac:dyDescent="0.3">
      <c r="B31" s="48"/>
      <c r="C31" s="48"/>
      <c r="D31" s="48"/>
      <c r="E31" s="44" t="str">
        <f t="shared" si="0"/>
        <v/>
      </c>
      <c r="F31" s="45" t="str">
        <f t="shared" si="1"/>
        <v/>
      </c>
      <c r="G31" s="33"/>
      <c r="H31" s="33"/>
    </row>
    <row r="32" spans="2:8" x14ac:dyDescent="0.3">
      <c r="B32" s="48"/>
      <c r="C32" s="48"/>
      <c r="D32" s="48"/>
      <c r="E32" s="44" t="str">
        <f t="shared" si="0"/>
        <v/>
      </c>
      <c r="F32" s="45" t="str">
        <f t="shared" si="1"/>
        <v/>
      </c>
      <c r="G32" s="33"/>
      <c r="H32" s="33"/>
    </row>
    <row r="33" spans="2:8" x14ac:dyDescent="0.3">
      <c r="B33" s="48"/>
      <c r="C33" s="48"/>
      <c r="D33" s="48"/>
      <c r="E33" s="44" t="str">
        <f t="shared" si="0"/>
        <v/>
      </c>
      <c r="F33" s="45" t="str">
        <f t="shared" si="1"/>
        <v/>
      </c>
      <c r="G33" s="33"/>
      <c r="H33" s="33"/>
    </row>
    <row r="34" spans="2:8" x14ac:dyDescent="0.3">
      <c r="B34" s="48"/>
      <c r="C34" s="48"/>
      <c r="D34" s="48"/>
      <c r="E34" s="44" t="str">
        <f t="shared" si="0"/>
        <v/>
      </c>
      <c r="F34" s="45" t="str">
        <f t="shared" si="1"/>
        <v/>
      </c>
      <c r="G34" s="33"/>
      <c r="H34" s="33"/>
    </row>
    <row r="35" spans="2:8" x14ac:dyDescent="0.3">
      <c r="B35" s="48"/>
      <c r="C35" s="48"/>
      <c r="D35" s="48"/>
      <c r="E35" s="44" t="str">
        <f t="shared" si="0"/>
        <v/>
      </c>
      <c r="F35" s="45" t="str">
        <f t="shared" si="1"/>
        <v/>
      </c>
      <c r="G35" s="33"/>
      <c r="H35" s="33"/>
    </row>
    <row r="36" spans="2:8" x14ac:dyDescent="0.3">
      <c r="B36" s="48"/>
      <c r="C36" s="48"/>
      <c r="D36" s="48"/>
      <c r="E36" s="44" t="str">
        <f t="shared" si="0"/>
        <v/>
      </c>
      <c r="F36" s="45" t="str">
        <f t="shared" si="1"/>
        <v/>
      </c>
      <c r="G36" s="33"/>
      <c r="H36" s="33"/>
    </row>
    <row r="37" spans="2:8" x14ac:dyDescent="0.3">
      <c r="B37" s="48"/>
      <c r="C37" s="48"/>
      <c r="D37" s="48"/>
      <c r="E37" s="44" t="str">
        <f t="shared" si="0"/>
        <v/>
      </c>
      <c r="F37" s="45" t="str">
        <f t="shared" si="1"/>
        <v/>
      </c>
      <c r="G37" s="33"/>
      <c r="H37" s="33"/>
    </row>
    <row r="38" spans="2:8" x14ac:dyDescent="0.3">
      <c r="B38" s="48"/>
      <c r="C38" s="48"/>
      <c r="D38" s="48"/>
      <c r="E38" s="44" t="str">
        <f t="shared" si="0"/>
        <v/>
      </c>
      <c r="F38" s="45" t="str">
        <f t="shared" si="1"/>
        <v/>
      </c>
      <c r="G38" s="33"/>
      <c r="H38" s="33"/>
    </row>
  </sheetData>
  <sheetProtection algorithmName="SHA-512" hashValue="OpM39rKNzaHEYg2EvexP19RD/po3ex+1SpZqiMj75pcbKGxQJ5mV98SUK1WBhevWwa5FRhSZgUUihI7T2SVJxA==" saltValue="Uhqt/YNwKsYUajKRhev59A==" spinCount="100000" sheet="1" objects="1" scenarios="1"/>
  <mergeCells count="11">
    <mergeCell ref="B25:H25"/>
    <mergeCell ref="B11:H11"/>
    <mergeCell ref="B16:H18"/>
    <mergeCell ref="B5:H5"/>
    <mergeCell ref="B20:H20"/>
    <mergeCell ref="B8:H8"/>
    <mergeCell ref="B9:H9"/>
    <mergeCell ref="B19:H19"/>
    <mergeCell ref="B6:H6"/>
    <mergeCell ref="B12:H13"/>
    <mergeCell ref="B15:H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38"/>
  <sheetViews>
    <sheetView showGridLines="0" workbookViewId="0">
      <selection activeCell="I12" sqref="I12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2" spans="2:8" ht="23.4" x14ac:dyDescent="0.3">
      <c r="B2" s="26" t="s">
        <v>141</v>
      </c>
    </row>
    <row r="3" spans="2:8" x14ac:dyDescent="0.3">
      <c r="B3" s="31" t="s">
        <v>92</v>
      </c>
    </row>
    <row r="4" spans="2:8" x14ac:dyDescent="0.3">
      <c r="B4" s="32"/>
    </row>
    <row r="5" spans="2:8" x14ac:dyDescent="0.3">
      <c r="B5" s="36" t="s">
        <v>24</v>
      </c>
      <c r="C5" s="37"/>
      <c r="D5" s="37"/>
      <c r="E5" s="37"/>
      <c r="F5" s="37"/>
      <c r="G5" s="37"/>
      <c r="H5" s="37"/>
    </row>
    <row r="6" spans="2:8" x14ac:dyDescent="0.3">
      <c r="B6" s="38" t="s">
        <v>142</v>
      </c>
      <c r="C6" s="39"/>
      <c r="D6" s="39"/>
      <c r="E6" s="39"/>
      <c r="F6" s="39"/>
      <c r="G6" s="39"/>
      <c r="H6" s="39"/>
    </row>
    <row r="7" spans="2:8" x14ac:dyDescent="0.3">
      <c r="B7" s="33"/>
      <c r="C7" s="33"/>
      <c r="D7" s="33"/>
      <c r="E7" s="33"/>
      <c r="F7" s="33"/>
      <c r="G7" s="33"/>
      <c r="H7" s="33"/>
    </row>
    <row r="8" spans="2:8" x14ac:dyDescent="0.3">
      <c r="B8" s="36" t="s">
        <v>27</v>
      </c>
      <c r="C8" s="37"/>
      <c r="D8" s="37"/>
      <c r="E8" s="37"/>
      <c r="F8" s="37"/>
      <c r="G8" s="37"/>
      <c r="H8" s="37"/>
    </row>
    <row r="9" spans="2:8" x14ac:dyDescent="0.3">
      <c r="B9" s="38" t="s">
        <v>143</v>
      </c>
      <c r="C9" s="39"/>
      <c r="D9" s="39"/>
      <c r="E9" s="39"/>
      <c r="F9" s="39"/>
      <c r="G9" s="39"/>
      <c r="H9" s="39"/>
    </row>
    <row r="10" spans="2:8" x14ac:dyDescent="0.3">
      <c r="B10" s="33"/>
      <c r="C10" s="33"/>
      <c r="D10" s="33"/>
      <c r="E10" s="33"/>
      <c r="F10" s="33"/>
      <c r="G10" s="33"/>
      <c r="H10" s="33"/>
    </row>
    <row r="11" spans="2:8" x14ac:dyDescent="0.3">
      <c r="B11" s="36" t="s">
        <v>95</v>
      </c>
      <c r="C11" s="37"/>
      <c r="D11" s="37"/>
      <c r="E11" s="37"/>
      <c r="F11" s="37"/>
      <c r="G11" s="37"/>
      <c r="H11" s="37"/>
    </row>
    <row r="12" spans="2:8" ht="42" customHeight="1" x14ac:dyDescent="0.3">
      <c r="B12" s="40" t="s">
        <v>144</v>
      </c>
      <c r="C12" s="39"/>
      <c r="D12" s="39"/>
      <c r="E12" s="39"/>
      <c r="F12" s="39"/>
      <c r="G12" s="39"/>
      <c r="H12" s="39"/>
    </row>
    <row r="13" spans="2:8" ht="25.95" customHeight="1" x14ac:dyDescent="0.3">
      <c r="B13" s="39"/>
      <c r="C13" s="39"/>
      <c r="D13" s="39"/>
      <c r="E13" s="39"/>
      <c r="F13" s="39"/>
      <c r="G13" s="39"/>
      <c r="H13" s="39"/>
    </row>
    <row r="14" spans="2:8" x14ac:dyDescent="0.3">
      <c r="B14" s="33"/>
      <c r="C14" s="33"/>
      <c r="D14" s="33"/>
      <c r="E14" s="33"/>
      <c r="F14" s="33"/>
      <c r="G14" s="33"/>
      <c r="H14" s="33"/>
    </row>
    <row r="15" spans="2:8" x14ac:dyDescent="0.3">
      <c r="B15" s="36" t="s">
        <v>97</v>
      </c>
      <c r="C15" s="37"/>
      <c r="D15" s="37"/>
      <c r="E15" s="37"/>
      <c r="F15" s="37"/>
      <c r="G15" s="37"/>
      <c r="H15" s="37"/>
    </row>
    <row r="16" spans="2:8" x14ac:dyDescent="0.3">
      <c r="B16" s="38" t="s">
        <v>145</v>
      </c>
      <c r="C16" s="39"/>
      <c r="D16" s="39"/>
      <c r="E16" s="39"/>
      <c r="F16" s="39"/>
      <c r="G16" s="39"/>
      <c r="H16" s="39"/>
    </row>
    <row r="17" spans="2:8" x14ac:dyDescent="0.3">
      <c r="B17" s="39"/>
      <c r="C17" s="39"/>
      <c r="D17" s="39"/>
      <c r="E17" s="39"/>
      <c r="F17" s="39"/>
      <c r="G17" s="39"/>
      <c r="H17" s="39"/>
    </row>
    <row r="18" spans="2:8" x14ac:dyDescent="0.3">
      <c r="B18" s="39"/>
      <c r="C18" s="39"/>
      <c r="D18" s="39"/>
      <c r="E18" s="39"/>
      <c r="F18" s="39"/>
      <c r="G18" s="39"/>
      <c r="H18" s="39"/>
    </row>
    <row r="19" spans="2:8" x14ac:dyDescent="0.3">
      <c r="B19" s="41" t="s">
        <v>99</v>
      </c>
      <c r="C19" s="39"/>
      <c r="D19" s="39"/>
      <c r="E19" s="39"/>
      <c r="F19" s="39"/>
      <c r="G19" s="39"/>
      <c r="H19" s="39"/>
    </row>
    <row r="20" spans="2:8" x14ac:dyDescent="0.3">
      <c r="B20" s="36" t="s">
        <v>36</v>
      </c>
      <c r="C20" s="37"/>
      <c r="D20" s="37"/>
      <c r="E20" s="37"/>
      <c r="F20" s="37"/>
      <c r="G20" s="37"/>
      <c r="H20" s="37"/>
    </row>
    <row r="21" spans="2:8" x14ac:dyDescent="0.3">
      <c r="B21" s="42" t="s">
        <v>146</v>
      </c>
      <c r="C21" s="43">
        <v>868</v>
      </c>
      <c r="D21" s="33"/>
      <c r="E21" s="42" t="s">
        <v>48</v>
      </c>
      <c r="F21" s="54">
        <f>IFERROR(C21/C22,"")</f>
        <v>2.1974683544303799</v>
      </c>
      <c r="G21" s="33"/>
      <c r="H21" s="33"/>
    </row>
    <row r="22" spans="2:8" x14ac:dyDescent="0.3">
      <c r="B22" s="42" t="s">
        <v>147</v>
      </c>
      <c r="C22" s="43">
        <v>395</v>
      </c>
      <c r="D22" s="33"/>
      <c r="E22" s="42" t="s">
        <v>18</v>
      </c>
      <c r="F22" s="45" t="str">
        <f>IF(F21="","Completa los datos",IF(F21&lt;1.5,"Muy corta",IF(F21&lt;3,"Media","Larga")))</f>
        <v>Media</v>
      </c>
      <c r="G22" s="33"/>
      <c r="H22" s="33"/>
    </row>
    <row r="23" spans="2:8" x14ac:dyDescent="0.3">
      <c r="B23" s="33"/>
      <c r="C23" s="33"/>
      <c r="D23" s="33"/>
      <c r="E23" s="33"/>
      <c r="F23" s="33"/>
      <c r="G23" s="33"/>
      <c r="H23" s="33"/>
    </row>
    <row r="24" spans="2:8" x14ac:dyDescent="0.3">
      <c r="B24" s="33"/>
      <c r="C24" s="33"/>
      <c r="D24" s="33"/>
      <c r="E24" s="33"/>
      <c r="F24" s="33"/>
      <c r="G24" s="33"/>
      <c r="H24" s="33"/>
    </row>
    <row r="25" spans="2:8" x14ac:dyDescent="0.3">
      <c r="B25" s="36" t="s">
        <v>102</v>
      </c>
      <c r="C25" s="37"/>
      <c r="D25" s="37"/>
      <c r="E25" s="37"/>
      <c r="F25" s="37"/>
      <c r="G25" s="37"/>
      <c r="H25" s="37"/>
    </row>
    <row r="26" spans="2:8" x14ac:dyDescent="0.3">
      <c r="B26" s="46" t="s">
        <v>103</v>
      </c>
      <c r="C26" s="46" t="s">
        <v>146</v>
      </c>
      <c r="D26" s="46" t="s">
        <v>148</v>
      </c>
      <c r="E26" s="46" t="s">
        <v>149</v>
      </c>
      <c r="F26" s="46" t="s">
        <v>106</v>
      </c>
      <c r="G26" s="33"/>
      <c r="H26" s="33"/>
    </row>
    <row r="27" spans="2:8" x14ac:dyDescent="0.3">
      <c r="B27" s="43" t="s">
        <v>107</v>
      </c>
      <c r="C27" s="47">
        <v>868</v>
      </c>
      <c r="D27" s="47">
        <v>395</v>
      </c>
      <c r="E27" s="54">
        <f t="shared" ref="E27:E38" si="0">IFERROR(C27/D27,"")</f>
        <v>2.1974683544303799</v>
      </c>
      <c r="F27" s="45" t="str">
        <f t="shared" ref="F27:F38" si="1">IF(E27="","",IF(E27&lt;1.5,"Muy corta",IF(E27&lt;3,"Media","Larga")))</f>
        <v>Media</v>
      </c>
      <c r="G27" s="33"/>
      <c r="H27" s="33"/>
    </row>
    <row r="28" spans="2:8" x14ac:dyDescent="0.3">
      <c r="B28" s="43" t="s">
        <v>108</v>
      </c>
      <c r="C28" s="47">
        <v>728</v>
      </c>
      <c r="D28" s="47">
        <v>364</v>
      </c>
      <c r="E28" s="54">
        <f t="shared" si="0"/>
        <v>2</v>
      </c>
      <c r="F28" s="45" t="str">
        <f t="shared" si="1"/>
        <v>Media</v>
      </c>
      <c r="G28" s="33"/>
      <c r="H28" s="33"/>
    </row>
    <row r="29" spans="2:8" x14ac:dyDescent="0.3">
      <c r="B29" s="43" t="s">
        <v>109</v>
      </c>
      <c r="C29" s="47">
        <v>930</v>
      </c>
      <c r="D29" s="47">
        <v>388</v>
      </c>
      <c r="E29" s="54">
        <f t="shared" si="0"/>
        <v>2.3969072164948453</v>
      </c>
      <c r="F29" s="45" t="str">
        <f t="shared" si="1"/>
        <v>Media</v>
      </c>
      <c r="G29" s="33"/>
      <c r="H29" s="33"/>
    </row>
    <row r="30" spans="2:8" x14ac:dyDescent="0.3">
      <c r="B30" s="48"/>
      <c r="C30" s="48"/>
      <c r="D30" s="48"/>
      <c r="E30" s="54" t="str">
        <f t="shared" si="0"/>
        <v/>
      </c>
      <c r="F30" s="45" t="str">
        <f t="shared" si="1"/>
        <v/>
      </c>
      <c r="G30" s="33"/>
      <c r="H30" s="33"/>
    </row>
    <row r="31" spans="2:8" x14ac:dyDescent="0.3">
      <c r="B31" s="48"/>
      <c r="C31" s="48"/>
      <c r="D31" s="48"/>
      <c r="E31" s="54" t="str">
        <f t="shared" si="0"/>
        <v/>
      </c>
      <c r="F31" s="45" t="str">
        <f t="shared" si="1"/>
        <v/>
      </c>
      <c r="G31" s="33"/>
      <c r="H31" s="33"/>
    </row>
    <row r="32" spans="2:8" x14ac:dyDescent="0.3">
      <c r="B32" s="48"/>
      <c r="C32" s="48"/>
      <c r="D32" s="48"/>
      <c r="E32" s="54" t="str">
        <f t="shared" si="0"/>
        <v/>
      </c>
      <c r="F32" s="45" t="str">
        <f t="shared" si="1"/>
        <v/>
      </c>
      <c r="G32" s="33"/>
      <c r="H32" s="33"/>
    </row>
    <row r="33" spans="2:8" x14ac:dyDescent="0.3">
      <c r="B33" s="48"/>
      <c r="C33" s="48"/>
      <c r="D33" s="48"/>
      <c r="E33" s="54" t="str">
        <f t="shared" si="0"/>
        <v/>
      </c>
      <c r="F33" s="45" t="str">
        <f t="shared" si="1"/>
        <v/>
      </c>
      <c r="G33" s="33"/>
      <c r="H33" s="33"/>
    </row>
    <row r="34" spans="2:8" x14ac:dyDescent="0.3">
      <c r="B34" s="48"/>
      <c r="C34" s="48"/>
      <c r="D34" s="48"/>
      <c r="E34" s="54" t="str">
        <f t="shared" si="0"/>
        <v/>
      </c>
      <c r="F34" s="45" t="str">
        <f t="shared" si="1"/>
        <v/>
      </c>
      <c r="G34" s="33"/>
      <c r="H34" s="33"/>
    </row>
    <row r="35" spans="2:8" x14ac:dyDescent="0.3">
      <c r="B35" s="48"/>
      <c r="C35" s="48"/>
      <c r="D35" s="48"/>
      <c r="E35" s="54" t="str">
        <f t="shared" si="0"/>
        <v/>
      </c>
      <c r="F35" s="45" t="str">
        <f t="shared" si="1"/>
        <v/>
      </c>
      <c r="G35" s="33"/>
      <c r="H35" s="33"/>
    </row>
    <row r="36" spans="2:8" x14ac:dyDescent="0.3">
      <c r="B36" s="48"/>
      <c r="C36" s="48"/>
      <c r="D36" s="48"/>
      <c r="E36" s="54" t="str">
        <f t="shared" si="0"/>
        <v/>
      </c>
      <c r="F36" s="45" t="str">
        <f t="shared" si="1"/>
        <v/>
      </c>
      <c r="G36" s="33"/>
      <c r="H36" s="33"/>
    </row>
    <row r="37" spans="2:8" x14ac:dyDescent="0.3">
      <c r="B37" s="48"/>
      <c r="C37" s="48"/>
      <c r="D37" s="48"/>
      <c r="E37" s="54" t="str">
        <f t="shared" si="0"/>
        <v/>
      </c>
      <c r="F37" s="45" t="str">
        <f t="shared" si="1"/>
        <v/>
      </c>
      <c r="G37" s="33"/>
      <c r="H37" s="33"/>
    </row>
    <row r="38" spans="2:8" x14ac:dyDescent="0.3">
      <c r="B38" s="48"/>
      <c r="C38" s="48"/>
      <c r="D38" s="48"/>
      <c r="E38" s="54" t="str">
        <f t="shared" si="0"/>
        <v/>
      </c>
      <c r="F38" s="45" t="str">
        <f t="shared" si="1"/>
        <v/>
      </c>
      <c r="G38" s="33"/>
      <c r="H38" s="33"/>
    </row>
  </sheetData>
  <sheetProtection algorithmName="SHA-512" hashValue="OrK/mqlRH5MHFnhi+qHC4G1jTE8hlW8u5IvRzG4Bi3rV3i2UP5ZQ2+v5QGXteqUZkSY++nZku4yffL16o+Zhzw==" saltValue="K7PNcBFRvh7AdB+nB5T70A==" spinCount="100000" sheet="1" objects="1" scenarios="1"/>
  <mergeCells count="11">
    <mergeCell ref="B25:H25"/>
    <mergeCell ref="B11:H11"/>
    <mergeCell ref="B16:H18"/>
    <mergeCell ref="B5:H5"/>
    <mergeCell ref="B20:H20"/>
    <mergeCell ref="B8:H8"/>
    <mergeCell ref="B9:H9"/>
    <mergeCell ref="B19:H19"/>
    <mergeCell ref="B6:H6"/>
    <mergeCell ref="B12:H13"/>
    <mergeCell ref="B15:H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J41"/>
  <sheetViews>
    <sheetView showGridLines="0" workbookViewId="0">
      <selection activeCell="E2" sqref="E2"/>
    </sheetView>
  </sheetViews>
  <sheetFormatPr baseColWidth="10" defaultColWidth="8.88671875" defaultRowHeight="14.4" x14ac:dyDescent="0.3"/>
  <cols>
    <col min="1" max="1" width="3" customWidth="1"/>
    <col min="2" max="2" width="24" customWidth="1"/>
    <col min="3" max="8" width="18" customWidth="1"/>
    <col min="9" max="9" width="12" customWidth="1"/>
    <col min="10" max="10" width="22" customWidth="1"/>
  </cols>
  <sheetData>
    <row r="2" spans="2:10" ht="23.4" x14ac:dyDescent="0.3">
      <c r="B2" s="26" t="s">
        <v>150</v>
      </c>
    </row>
    <row r="3" spans="2:10" x14ac:dyDescent="0.3">
      <c r="B3" s="31" t="s">
        <v>92</v>
      </c>
    </row>
    <row r="4" spans="2:10" x14ac:dyDescent="0.3">
      <c r="B4" s="33"/>
      <c r="C4" s="33"/>
      <c r="D4" s="33"/>
      <c r="E4" s="33"/>
      <c r="F4" s="33"/>
      <c r="G4" s="33"/>
      <c r="H4" s="33"/>
      <c r="I4" s="33"/>
      <c r="J4" s="33"/>
    </row>
    <row r="5" spans="2:10" x14ac:dyDescent="0.3">
      <c r="B5" s="36" t="s">
        <v>24</v>
      </c>
      <c r="C5" s="37"/>
      <c r="D5" s="37"/>
      <c r="E5" s="37"/>
      <c r="F5" s="37"/>
      <c r="G5" s="37"/>
      <c r="H5" s="37"/>
      <c r="I5" s="33"/>
      <c r="J5" s="33"/>
    </row>
    <row r="6" spans="2:10" x14ac:dyDescent="0.3">
      <c r="B6" s="38" t="s">
        <v>151</v>
      </c>
      <c r="C6" s="39"/>
      <c r="D6" s="39"/>
      <c r="E6" s="39"/>
      <c r="F6" s="39"/>
      <c r="G6" s="39"/>
      <c r="H6" s="39"/>
      <c r="I6" s="33"/>
      <c r="J6" s="33"/>
    </row>
    <row r="7" spans="2:10" x14ac:dyDescent="0.3">
      <c r="B7" s="33"/>
      <c r="C7" s="33"/>
      <c r="D7" s="33"/>
      <c r="E7" s="33"/>
      <c r="F7" s="33"/>
      <c r="G7" s="33"/>
      <c r="H7" s="33"/>
      <c r="I7" s="33"/>
      <c r="J7" s="33"/>
    </row>
    <row r="8" spans="2:10" x14ac:dyDescent="0.3">
      <c r="B8" s="36" t="s">
        <v>27</v>
      </c>
      <c r="C8" s="37"/>
      <c r="D8" s="37"/>
      <c r="E8" s="37"/>
      <c r="F8" s="37"/>
      <c r="G8" s="37"/>
      <c r="H8" s="37"/>
      <c r="I8" s="33"/>
      <c r="J8" s="33"/>
    </row>
    <row r="9" spans="2:10" x14ac:dyDescent="0.3">
      <c r="B9" s="38" t="s">
        <v>152</v>
      </c>
      <c r="C9" s="39"/>
      <c r="D9" s="39"/>
      <c r="E9" s="39"/>
      <c r="F9" s="39"/>
      <c r="G9" s="39"/>
      <c r="H9" s="39"/>
      <c r="I9" s="33"/>
      <c r="J9" s="33"/>
    </row>
    <row r="10" spans="2:10" x14ac:dyDescent="0.3">
      <c r="B10" s="33"/>
      <c r="C10" s="33"/>
      <c r="D10" s="33"/>
      <c r="E10" s="33"/>
      <c r="F10" s="33"/>
      <c r="G10" s="33"/>
      <c r="H10" s="33"/>
      <c r="I10" s="33"/>
      <c r="J10" s="33"/>
    </row>
    <row r="11" spans="2:10" x14ac:dyDescent="0.3">
      <c r="B11" s="36" t="s">
        <v>95</v>
      </c>
      <c r="C11" s="37"/>
      <c r="D11" s="37"/>
      <c r="E11" s="37"/>
      <c r="F11" s="37"/>
      <c r="G11" s="37"/>
      <c r="H11" s="37"/>
      <c r="I11" s="33"/>
      <c r="J11" s="33"/>
    </row>
    <row r="12" spans="2:10" ht="42" customHeight="1" x14ac:dyDescent="0.3">
      <c r="B12" s="40" t="s">
        <v>153</v>
      </c>
      <c r="C12" s="39"/>
      <c r="D12" s="39"/>
      <c r="E12" s="39"/>
      <c r="F12" s="39"/>
      <c r="G12" s="39"/>
      <c r="H12" s="39"/>
      <c r="I12" s="33"/>
      <c r="J12" s="33"/>
    </row>
    <row r="13" spans="2:10" ht="25.95" customHeight="1" x14ac:dyDescent="0.3">
      <c r="B13" s="39"/>
      <c r="C13" s="39"/>
      <c r="D13" s="39"/>
      <c r="E13" s="39"/>
      <c r="F13" s="39"/>
      <c r="G13" s="39"/>
      <c r="H13" s="39"/>
      <c r="I13" s="33"/>
      <c r="J13" s="33"/>
    </row>
    <row r="14" spans="2:10" x14ac:dyDescent="0.3">
      <c r="B14" s="33"/>
      <c r="C14" s="33"/>
      <c r="D14" s="33"/>
      <c r="E14" s="33"/>
      <c r="F14" s="33"/>
      <c r="G14" s="33"/>
      <c r="H14" s="33"/>
      <c r="I14" s="33"/>
      <c r="J14" s="33"/>
    </row>
    <row r="15" spans="2:10" x14ac:dyDescent="0.3">
      <c r="B15" s="36" t="s">
        <v>97</v>
      </c>
      <c r="C15" s="37"/>
      <c r="D15" s="37"/>
      <c r="E15" s="37"/>
      <c r="F15" s="37"/>
      <c r="G15" s="37"/>
      <c r="H15" s="37"/>
      <c r="I15" s="33"/>
      <c r="J15" s="33"/>
    </row>
    <row r="16" spans="2:10" x14ac:dyDescent="0.3">
      <c r="B16" s="38" t="s">
        <v>154</v>
      </c>
      <c r="C16" s="39"/>
      <c r="D16" s="39"/>
      <c r="E16" s="39"/>
      <c r="F16" s="39"/>
      <c r="G16" s="39"/>
      <c r="H16" s="39"/>
      <c r="I16" s="33"/>
      <c r="J16" s="33"/>
    </row>
    <row r="17" spans="2:10" x14ac:dyDescent="0.3">
      <c r="B17" s="39"/>
      <c r="C17" s="39"/>
      <c r="D17" s="39"/>
      <c r="E17" s="39"/>
      <c r="F17" s="39"/>
      <c r="G17" s="39"/>
      <c r="H17" s="39"/>
      <c r="I17" s="33"/>
      <c r="J17" s="33"/>
    </row>
    <row r="18" spans="2:10" x14ac:dyDescent="0.3">
      <c r="B18" s="39"/>
      <c r="C18" s="39"/>
      <c r="D18" s="39"/>
      <c r="E18" s="39"/>
      <c r="F18" s="39"/>
      <c r="G18" s="39"/>
      <c r="H18" s="39"/>
      <c r="I18" s="33"/>
      <c r="J18" s="33"/>
    </row>
    <row r="19" spans="2:10" x14ac:dyDescent="0.3">
      <c r="B19" s="41" t="s">
        <v>99</v>
      </c>
      <c r="C19" s="39"/>
      <c r="D19" s="39"/>
      <c r="E19" s="39"/>
      <c r="F19" s="39"/>
      <c r="G19" s="39"/>
      <c r="H19" s="39"/>
      <c r="I19" s="33"/>
      <c r="J19" s="33"/>
    </row>
    <row r="20" spans="2:10" x14ac:dyDescent="0.3">
      <c r="B20" s="36" t="s">
        <v>36</v>
      </c>
      <c r="C20" s="37"/>
      <c r="D20" s="37"/>
      <c r="E20" s="37"/>
      <c r="F20" s="37"/>
      <c r="G20" s="37"/>
      <c r="H20" s="37"/>
      <c r="I20" s="33"/>
      <c r="J20" s="33"/>
    </row>
    <row r="21" spans="2:10" x14ac:dyDescent="0.3">
      <c r="B21" s="42" t="s">
        <v>155</v>
      </c>
      <c r="C21" s="43">
        <v>118</v>
      </c>
      <c r="D21" s="33"/>
      <c r="E21" s="42" t="s">
        <v>156</v>
      </c>
      <c r="F21" s="55">
        <f>SUM(C21:C24)</f>
        <v>395</v>
      </c>
      <c r="G21" s="33"/>
      <c r="H21" s="33"/>
      <c r="I21" s="33"/>
      <c r="J21" s="33"/>
    </row>
    <row r="22" spans="2:10" x14ac:dyDescent="0.3">
      <c r="B22" s="42" t="s">
        <v>157</v>
      </c>
      <c r="C22" s="43">
        <v>198</v>
      </c>
      <c r="D22" s="33"/>
      <c r="E22" s="42" t="s">
        <v>158</v>
      </c>
      <c r="F22" s="44">
        <f>IFERROR(C21/F21,"")</f>
        <v>0.29873417721518986</v>
      </c>
      <c r="G22" s="33"/>
      <c r="H22" s="33"/>
      <c r="I22" s="33"/>
      <c r="J22" s="33"/>
    </row>
    <row r="23" spans="2:10" x14ac:dyDescent="0.3">
      <c r="B23" s="42" t="s">
        <v>159</v>
      </c>
      <c r="C23" s="43">
        <v>63</v>
      </c>
      <c r="D23" s="33"/>
      <c r="E23" s="42" t="s">
        <v>160</v>
      </c>
      <c r="F23" s="44">
        <f>IFERROR(C22/F21,"")</f>
        <v>0.50126582278481013</v>
      </c>
      <c r="G23" s="33"/>
      <c r="H23" s="33"/>
      <c r="I23" s="33"/>
      <c r="J23" s="33"/>
    </row>
    <row r="24" spans="2:10" x14ac:dyDescent="0.3">
      <c r="B24" s="42" t="s">
        <v>161</v>
      </c>
      <c r="C24" s="43">
        <v>16</v>
      </c>
      <c r="D24" s="33"/>
      <c r="E24" s="42" t="s">
        <v>18</v>
      </c>
      <c r="F24" s="45" t="str">
        <f>IF(F21=0,"Completa los datos",IF(F23&gt;0.6,"Alta dependencia de OTAs",IF(F22&lt;0.2,"Canal directo débil","Mezcla equilibrada")))</f>
        <v>Mezcla equilibrada</v>
      </c>
      <c r="G24" s="33"/>
      <c r="H24" s="33"/>
      <c r="I24" s="33"/>
      <c r="J24" s="33"/>
    </row>
    <row r="25" spans="2:10" x14ac:dyDescent="0.3">
      <c r="B25" s="33"/>
      <c r="C25" s="33"/>
      <c r="D25" s="33"/>
      <c r="E25" s="33"/>
      <c r="F25" s="33"/>
      <c r="G25" s="33"/>
      <c r="H25" s="33"/>
      <c r="I25" s="33"/>
      <c r="J25" s="33"/>
    </row>
    <row r="26" spans="2:10" x14ac:dyDescent="0.3">
      <c r="B26" s="33"/>
      <c r="C26" s="33"/>
      <c r="D26" s="33"/>
      <c r="E26" s="33"/>
      <c r="F26" s="33"/>
      <c r="G26" s="33"/>
      <c r="H26" s="33"/>
      <c r="I26" s="33"/>
      <c r="J26" s="33"/>
    </row>
    <row r="27" spans="2:10" x14ac:dyDescent="0.3">
      <c r="B27" s="36" t="s">
        <v>102</v>
      </c>
      <c r="C27" s="37"/>
      <c r="D27" s="37"/>
      <c r="E27" s="37"/>
      <c r="F27" s="37"/>
      <c r="G27" s="37"/>
      <c r="H27" s="37"/>
      <c r="I27" s="33"/>
      <c r="J27" s="33"/>
    </row>
    <row r="28" spans="2:10" x14ac:dyDescent="0.3">
      <c r="B28" s="46" t="s">
        <v>103</v>
      </c>
      <c r="C28" s="46" t="s">
        <v>162</v>
      </c>
      <c r="D28" s="46" t="s">
        <v>163</v>
      </c>
      <c r="E28" s="46" t="s">
        <v>164</v>
      </c>
      <c r="F28" s="46" t="s">
        <v>165</v>
      </c>
      <c r="G28" s="46" t="s">
        <v>156</v>
      </c>
      <c r="H28" s="46" t="s">
        <v>166</v>
      </c>
      <c r="I28" s="46" t="s">
        <v>160</v>
      </c>
      <c r="J28" s="46" t="s">
        <v>106</v>
      </c>
    </row>
    <row r="29" spans="2:10" x14ac:dyDescent="0.3">
      <c r="B29" s="43" t="s">
        <v>107</v>
      </c>
      <c r="C29" s="47">
        <v>118</v>
      </c>
      <c r="D29" s="47">
        <v>198</v>
      </c>
      <c r="E29" s="47">
        <v>63</v>
      </c>
      <c r="F29" s="47">
        <v>16</v>
      </c>
      <c r="G29" s="55">
        <f t="shared" ref="G29:G40" si="0">SUM(C29:F29)</f>
        <v>395</v>
      </c>
      <c r="H29" s="44">
        <f t="shared" ref="H29:H40" si="1">IFERROR(C29/G29,"")</f>
        <v>0.29873417721518986</v>
      </c>
      <c r="I29" s="44">
        <f t="shared" ref="I29:I40" si="2">IFERROR(D29/G29,"")</f>
        <v>0.50126582278481013</v>
      </c>
      <c r="J29" s="45" t="str">
        <f t="shared" ref="J29:J40" si="3">IF(G29=0,"",IF(I29&gt;0.6,"Alta OTA",IF(H29&lt;0.2,"Directo débil","Equilibrada")))</f>
        <v>Equilibrada</v>
      </c>
    </row>
    <row r="30" spans="2:10" x14ac:dyDescent="0.3">
      <c r="B30" s="43" t="s">
        <v>108</v>
      </c>
      <c r="C30" s="47">
        <v>102</v>
      </c>
      <c r="D30" s="47">
        <v>189</v>
      </c>
      <c r="E30" s="47">
        <v>57</v>
      </c>
      <c r="F30" s="47">
        <v>16</v>
      </c>
      <c r="G30" s="55">
        <f t="shared" si="0"/>
        <v>364</v>
      </c>
      <c r="H30" s="44">
        <f t="shared" si="1"/>
        <v>0.28021978021978022</v>
      </c>
      <c r="I30" s="44">
        <f t="shared" si="2"/>
        <v>0.51923076923076927</v>
      </c>
      <c r="J30" s="45" t="str">
        <f t="shared" si="3"/>
        <v>Equilibrada</v>
      </c>
    </row>
    <row r="31" spans="2:10" x14ac:dyDescent="0.3">
      <c r="B31" s="43" t="s">
        <v>109</v>
      </c>
      <c r="C31" s="47">
        <v>132</v>
      </c>
      <c r="D31" s="47">
        <v>186</v>
      </c>
      <c r="E31" s="47">
        <v>54</v>
      </c>
      <c r="F31" s="47">
        <v>16</v>
      </c>
      <c r="G31" s="55">
        <f t="shared" si="0"/>
        <v>388</v>
      </c>
      <c r="H31" s="44">
        <f t="shared" si="1"/>
        <v>0.34020618556701032</v>
      </c>
      <c r="I31" s="44">
        <f t="shared" si="2"/>
        <v>0.47938144329896909</v>
      </c>
      <c r="J31" s="45" t="str">
        <f t="shared" si="3"/>
        <v>Equilibrada</v>
      </c>
    </row>
    <row r="32" spans="2:10" x14ac:dyDescent="0.3">
      <c r="B32" s="48"/>
      <c r="C32" s="48"/>
      <c r="D32" s="48"/>
      <c r="E32" s="48"/>
      <c r="F32" s="48"/>
      <c r="G32" s="55">
        <f t="shared" si="0"/>
        <v>0</v>
      </c>
      <c r="H32" s="44" t="str">
        <f t="shared" si="1"/>
        <v/>
      </c>
      <c r="I32" s="44" t="str">
        <f t="shared" si="2"/>
        <v/>
      </c>
      <c r="J32" s="45" t="str">
        <f t="shared" si="3"/>
        <v/>
      </c>
    </row>
    <row r="33" spans="2:10" x14ac:dyDescent="0.3">
      <c r="B33" s="48"/>
      <c r="C33" s="48"/>
      <c r="D33" s="48"/>
      <c r="E33" s="48"/>
      <c r="F33" s="48"/>
      <c r="G33" s="55">
        <f t="shared" si="0"/>
        <v>0</v>
      </c>
      <c r="H33" s="44" t="str">
        <f t="shared" si="1"/>
        <v/>
      </c>
      <c r="I33" s="44" t="str">
        <f t="shared" si="2"/>
        <v/>
      </c>
      <c r="J33" s="45" t="str">
        <f t="shared" si="3"/>
        <v/>
      </c>
    </row>
    <row r="34" spans="2:10" x14ac:dyDescent="0.3">
      <c r="B34" s="48"/>
      <c r="C34" s="48"/>
      <c r="D34" s="48"/>
      <c r="E34" s="48"/>
      <c r="F34" s="48"/>
      <c r="G34" s="55">
        <f t="shared" si="0"/>
        <v>0</v>
      </c>
      <c r="H34" s="44" t="str">
        <f t="shared" si="1"/>
        <v/>
      </c>
      <c r="I34" s="44" t="str">
        <f t="shared" si="2"/>
        <v/>
      </c>
      <c r="J34" s="45" t="str">
        <f t="shared" si="3"/>
        <v/>
      </c>
    </row>
    <row r="35" spans="2:10" x14ac:dyDescent="0.3">
      <c r="B35" s="48"/>
      <c r="C35" s="48"/>
      <c r="D35" s="48"/>
      <c r="E35" s="48"/>
      <c r="F35" s="48"/>
      <c r="G35" s="55">
        <f t="shared" si="0"/>
        <v>0</v>
      </c>
      <c r="H35" s="44" t="str">
        <f t="shared" si="1"/>
        <v/>
      </c>
      <c r="I35" s="44" t="str">
        <f t="shared" si="2"/>
        <v/>
      </c>
      <c r="J35" s="45" t="str">
        <f t="shared" si="3"/>
        <v/>
      </c>
    </row>
    <row r="36" spans="2:10" x14ac:dyDescent="0.3">
      <c r="B36" s="48"/>
      <c r="C36" s="48"/>
      <c r="D36" s="48"/>
      <c r="E36" s="48"/>
      <c r="F36" s="48"/>
      <c r="G36" s="55">
        <f t="shared" si="0"/>
        <v>0</v>
      </c>
      <c r="H36" s="44" t="str">
        <f t="shared" si="1"/>
        <v/>
      </c>
      <c r="I36" s="44" t="str">
        <f t="shared" si="2"/>
        <v/>
      </c>
      <c r="J36" s="45" t="str">
        <f t="shared" si="3"/>
        <v/>
      </c>
    </row>
    <row r="37" spans="2:10" x14ac:dyDescent="0.3">
      <c r="B37" s="48"/>
      <c r="C37" s="48"/>
      <c r="D37" s="48"/>
      <c r="E37" s="48"/>
      <c r="F37" s="48"/>
      <c r="G37" s="55">
        <f t="shared" si="0"/>
        <v>0</v>
      </c>
      <c r="H37" s="44" t="str">
        <f t="shared" si="1"/>
        <v/>
      </c>
      <c r="I37" s="44" t="str">
        <f t="shared" si="2"/>
        <v/>
      </c>
      <c r="J37" s="45" t="str">
        <f t="shared" si="3"/>
        <v/>
      </c>
    </row>
    <row r="38" spans="2:10" x14ac:dyDescent="0.3">
      <c r="B38" s="48"/>
      <c r="C38" s="48"/>
      <c r="D38" s="48"/>
      <c r="E38" s="48"/>
      <c r="F38" s="48"/>
      <c r="G38" s="55">
        <f t="shared" si="0"/>
        <v>0</v>
      </c>
      <c r="H38" s="44" t="str">
        <f t="shared" si="1"/>
        <v/>
      </c>
      <c r="I38" s="44" t="str">
        <f t="shared" si="2"/>
        <v/>
      </c>
      <c r="J38" s="45" t="str">
        <f t="shared" si="3"/>
        <v/>
      </c>
    </row>
    <row r="39" spans="2:10" x14ac:dyDescent="0.3">
      <c r="B39" s="48"/>
      <c r="C39" s="48"/>
      <c r="D39" s="48"/>
      <c r="E39" s="48"/>
      <c r="F39" s="48"/>
      <c r="G39" s="55">
        <f t="shared" si="0"/>
        <v>0</v>
      </c>
      <c r="H39" s="44" t="str">
        <f t="shared" si="1"/>
        <v/>
      </c>
      <c r="I39" s="44" t="str">
        <f t="shared" si="2"/>
        <v/>
      </c>
      <c r="J39" s="45" t="str">
        <f t="shared" si="3"/>
        <v/>
      </c>
    </row>
    <row r="40" spans="2:10" x14ac:dyDescent="0.3">
      <c r="B40" s="48"/>
      <c r="C40" s="48"/>
      <c r="D40" s="48"/>
      <c r="E40" s="48"/>
      <c r="F40" s="48"/>
      <c r="G40" s="55">
        <f t="shared" si="0"/>
        <v>0</v>
      </c>
      <c r="H40" s="44" t="str">
        <f t="shared" si="1"/>
        <v/>
      </c>
      <c r="I40" s="44" t="str">
        <f t="shared" si="2"/>
        <v/>
      </c>
      <c r="J40" s="45" t="str">
        <f t="shared" si="3"/>
        <v/>
      </c>
    </row>
    <row r="41" spans="2:10" x14ac:dyDescent="0.3">
      <c r="B41" s="33"/>
      <c r="C41" s="33"/>
      <c r="D41" s="33"/>
      <c r="E41" s="33"/>
      <c r="F41" s="33"/>
      <c r="G41" s="33"/>
      <c r="H41" s="33"/>
      <c r="I41" s="33"/>
      <c r="J41" s="33"/>
    </row>
  </sheetData>
  <sheetProtection algorithmName="SHA-512" hashValue="46ROo9CursFfVg68aSIaW7dC+yj1CMDOpiCUyeLeMuwW4sIwYOM1wQg5oY+h5uJ3YtwOJb9L4fnnREWkwwOJXg==" saltValue="ta6pRrLnLug0Ip8N+ghCnw==" spinCount="100000" sheet="1" objects="1" scenarios="1"/>
  <mergeCells count="11">
    <mergeCell ref="B5:H5"/>
    <mergeCell ref="B20:H20"/>
    <mergeCell ref="B8:H8"/>
    <mergeCell ref="B9:H9"/>
    <mergeCell ref="B27:H27"/>
    <mergeCell ref="B19:H19"/>
    <mergeCell ref="B6:H6"/>
    <mergeCell ref="B12:H13"/>
    <mergeCell ref="B15:H15"/>
    <mergeCell ref="B11:H11"/>
    <mergeCell ref="B16:H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01_Instrucciones</vt:lpstr>
      <vt:lpstr>02_Glosario</vt:lpstr>
      <vt:lpstr>03_Ocupacion</vt:lpstr>
      <vt:lpstr>04_ADR</vt:lpstr>
      <vt:lpstr>05_RevPAR</vt:lpstr>
      <vt:lpstr>06_Cancelaciones</vt:lpstr>
      <vt:lpstr>07_NoShow</vt:lpstr>
      <vt:lpstr>08_EstadiaProm</vt:lpstr>
      <vt:lpstr>09_MezclaCanales</vt:lpstr>
      <vt:lpstr>10_Anticipacion</vt:lpstr>
      <vt:lpstr>11_PrepHabitac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created xsi:type="dcterms:W3CDTF">2026-03-14T04:20:04Z</dcterms:created>
  <dcterms:modified xsi:type="dcterms:W3CDTF">2026-03-14T04:20:11Z</dcterms:modified>
</cp:coreProperties>
</file>